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M164" i="3" l="1"/>
  <c r="N164" i="3"/>
  <c r="O164" i="3"/>
  <c r="P164" i="3"/>
  <c r="BK164" i="3" s="1"/>
  <c r="Q164" i="3"/>
  <c r="R164" i="3"/>
  <c r="S164" i="3"/>
  <c r="T164" i="3"/>
  <c r="BM164" i="3" s="1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L164" i="3"/>
  <c r="BN164" i="3"/>
  <c r="M165" i="3"/>
  <c r="N165" i="3"/>
  <c r="O165" i="3"/>
  <c r="P165" i="3"/>
  <c r="BK165" i="3" s="1"/>
  <c r="Q165" i="3"/>
  <c r="R165" i="3"/>
  <c r="S165" i="3"/>
  <c r="T165" i="3"/>
  <c r="BM165" i="3" s="1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L165" i="3"/>
  <c r="BN165" i="3"/>
  <c r="M166" i="3"/>
  <c r="N166" i="3"/>
  <c r="O166" i="3"/>
  <c r="P166" i="3"/>
  <c r="BK166" i="3" s="1"/>
  <c r="Q166" i="3"/>
  <c r="R166" i="3"/>
  <c r="S166" i="3"/>
  <c r="T166" i="3"/>
  <c r="BM166" i="3" s="1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L166" i="3"/>
  <c r="BN166" i="3"/>
  <c r="M167" i="3"/>
  <c r="N167" i="3"/>
  <c r="O167" i="3"/>
  <c r="P167" i="3"/>
  <c r="BK167" i="3" s="1"/>
  <c r="Q167" i="3"/>
  <c r="R167" i="3"/>
  <c r="S167" i="3"/>
  <c r="T167" i="3"/>
  <c r="BM167" i="3" s="1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L167" i="3"/>
  <c r="BN167" i="3"/>
  <c r="M168" i="3"/>
  <c r="N168" i="3"/>
  <c r="O168" i="3"/>
  <c r="P168" i="3"/>
  <c r="BK168" i="3" s="1"/>
  <c r="Q168" i="3"/>
  <c r="R168" i="3"/>
  <c r="S168" i="3"/>
  <c r="T168" i="3"/>
  <c r="BM168" i="3" s="1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L168" i="3"/>
  <c r="BN168" i="3"/>
  <c r="M169" i="3"/>
  <c r="N169" i="3"/>
  <c r="O169" i="3"/>
  <c r="P169" i="3"/>
  <c r="BK169" i="3" s="1"/>
  <c r="Q169" i="3"/>
  <c r="R169" i="3"/>
  <c r="S169" i="3"/>
  <c r="T169" i="3"/>
  <c r="BM169" i="3" s="1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L169" i="3"/>
  <c r="BN169" i="3"/>
  <c r="M170" i="3"/>
  <c r="N170" i="3"/>
  <c r="O170" i="3"/>
  <c r="P170" i="3"/>
  <c r="BK170" i="3" s="1"/>
  <c r="Q170" i="3"/>
  <c r="R170" i="3"/>
  <c r="S170" i="3"/>
  <c r="T170" i="3"/>
  <c r="BM170" i="3" s="1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L170" i="3"/>
  <c r="BN170" i="3"/>
  <c r="M171" i="3"/>
  <c r="N171" i="3"/>
  <c r="O171" i="3"/>
  <c r="P171" i="3"/>
  <c r="BK171" i="3" s="1"/>
  <c r="Q171" i="3"/>
  <c r="R171" i="3"/>
  <c r="S171" i="3"/>
  <c r="T171" i="3"/>
  <c r="BM171" i="3" s="1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L171" i="3"/>
  <c r="BN171" i="3"/>
  <c r="M172" i="3"/>
  <c r="N172" i="3"/>
  <c r="O172" i="3"/>
  <c r="P172" i="3"/>
  <c r="BK172" i="3" s="1"/>
  <c r="Q172" i="3"/>
  <c r="R172" i="3"/>
  <c r="S172" i="3"/>
  <c r="T172" i="3"/>
  <c r="BM172" i="3" s="1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L172" i="3"/>
  <c r="BN172" i="3"/>
  <c r="M173" i="3"/>
  <c r="N173" i="3"/>
  <c r="O173" i="3"/>
  <c r="P173" i="3"/>
  <c r="BK173" i="3" s="1"/>
  <c r="Q173" i="3"/>
  <c r="R173" i="3"/>
  <c r="S173" i="3"/>
  <c r="T173" i="3"/>
  <c r="BM173" i="3" s="1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L173" i="3"/>
  <c r="BN173" i="3"/>
  <c r="M174" i="3"/>
  <c r="N174" i="3"/>
  <c r="O174" i="3"/>
  <c r="P174" i="3"/>
  <c r="Q174" i="3"/>
  <c r="R174" i="3"/>
  <c r="BL174" i="3" s="1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N174" i="3"/>
  <c r="M175" i="3"/>
  <c r="N175" i="3"/>
  <c r="O175" i="3"/>
  <c r="P175" i="3"/>
  <c r="Q175" i="3"/>
  <c r="R175" i="3"/>
  <c r="BL175" i="3" s="1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N175" i="3"/>
  <c r="M176" i="3"/>
  <c r="N176" i="3"/>
  <c r="O176" i="3"/>
  <c r="P176" i="3"/>
  <c r="Q176" i="3"/>
  <c r="R176" i="3"/>
  <c r="BL176" i="3" s="1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N176" i="3"/>
  <c r="M177" i="3"/>
  <c r="N177" i="3"/>
  <c r="O177" i="3"/>
  <c r="P177" i="3"/>
  <c r="Q177" i="3"/>
  <c r="R177" i="3"/>
  <c r="BL177" i="3" s="1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N177" i="3"/>
  <c r="M178" i="3"/>
  <c r="N178" i="3"/>
  <c r="O178" i="3"/>
  <c r="P178" i="3"/>
  <c r="Q178" i="3"/>
  <c r="R178" i="3"/>
  <c r="BL178" i="3" s="1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BN178" i="3"/>
  <c r="M179" i="3"/>
  <c r="N179" i="3"/>
  <c r="O179" i="3"/>
  <c r="P179" i="3"/>
  <c r="Q179" i="3"/>
  <c r="R179" i="3"/>
  <c r="BL179" i="3" s="1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N179" i="3"/>
  <c r="M180" i="3"/>
  <c r="N180" i="3"/>
  <c r="O180" i="3"/>
  <c r="P180" i="3"/>
  <c r="Q180" i="3"/>
  <c r="R180" i="3"/>
  <c r="BL180" i="3" s="1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N180" i="3"/>
  <c r="M181" i="3"/>
  <c r="N181" i="3"/>
  <c r="O181" i="3"/>
  <c r="P181" i="3"/>
  <c r="Q181" i="3"/>
  <c r="R181" i="3"/>
  <c r="BL181" i="3" s="1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N181" i="3"/>
  <c r="M182" i="3"/>
  <c r="N182" i="3"/>
  <c r="O182" i="3"/>
  <c r="P182" i="3"/>
  <c r="Q182" i="3"/>
  <c r="R182" i="3"/>
  <c r="BL182" i="3" s="1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N182" i="3"/>
  <c r="M183" i="3"/>
  <c r="N183" i="3"/>
  <c r="O183" i="3"/>
  <c r="P183" i="3"/>
  <c r="Q183" i="3"/>
  <c r="R183" i="3"/>
  <c r="BL183" i="3" s="1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N183" i="3"/>
  <c r="M184" i="3"/>
  <c r="N184" i="3"/>
  <c r="O184" i="3"/>
  <c r="P184" i="3"/>
  <c r="Q184" i="3"/>
  <c r="R184" i="3"/>
  <c r="BL184" i="3" s="1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N184" i="3"/>
  <c r="M185" i="3"/>
  <c r="N185" i="3"/>
  <c r="O185" i="3"/>
  <c r="P185" i="3"/>
  <c r="Q185" i="3"/>
  <c r="R185" i="3"/>
  <c r="BL185" i="3" s="1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N185" i="3"/>
  <c r="M186" i="3"/>
  <c r="N186" i="3"/>
  <c r="O186" i="3"/>
  <c r="P186" i="3"/>
  <c r="Q186" i="3"/>
  <c r="R186" i="3"/>
  <c r="BL186" i="3" s="1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N186" i="3"/>
  <c r="M187" i="3"/>
  <c r="N187" i="3"/>
  <c r="O187" i="3"/>
  <c r="P187" i="3"/>
  <c r="Q187" i="3"/>
  <c r="R187" i="3"/>
  <c r="BL187" i="3" s="1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J187" i="3"/>
  <c r="BN187" i="3"/>
  <c r="M188" i="3"/>
  <c r="N188" i="3"/>
  <c r="O188" i="3"/>
  <c r="P188" i="3"/>
  <c r="Q188" i="3"/>
  <c r="R188" i="3"/>
  <c r="BL188" i="3" s="1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N188" i="3"/>
  <c r="M189" i="3"/>
  <c r="N189" i="3"/>
  <c r="O189" i="3"/>
  <c r="P189" i="3"/>
  <c r="Q189" i="3"/>
  <c r="R189" i="3"/>
  <c r="BL189" i="3" s="1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BJ189" i="3"/>
  <c r="BN189" i="3"/>
  <c r="M190" i="3"/>
  <c r="N190" i="3"/>
  <c r="O190" i="3"/>
  <c r="P190" i="3"/>
  <c r="Q190" i="3"/>
  <c r="R190" i="3"/>
  <c r="BL190" i="3" s="1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BN190" i="3"/>
  <c r="M191" i="3"/>
  <c r="N191" i="3"/>
  <c r="O191" i="3"/>
  <c r="P191" i="3"/>
  <c r="Q191" i="3"/>
  <c r="R191" i="3"/>
  <c r="BL191" i="3" s="1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BJ191" i="3"/>
  <c r="BN191" i="3"/>
  <c r="M192" i="3"/>
  <c r="N192" i="3"/>
  <c r="O192" i="3"/>
  <c r="P192" i="3"/>
  <c r="Q192" i="3"/>
  <c r="R192" i="3"/>
  <c r="BL192" i="3" s="1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BN192" i="3"/>
  <c r="M193" i="3"/>
  <c r="N193" i="3"/>
  <c r="O193" i="3"/>
  <c r="P193" i="3"/>
  <c r="Q193" i="3"/>
  <c r="R193" i="3"/>
  <c r="BL193" i="3" s="1"/>
  <c r="S193" i="3"/>
  <c r="T193" i="3"/>
  <c r="U193" i="3"/>
  <c r="V193" i="3"/>
  <c r="W193" i="3"/>
  <c r="X193" i="3"/>
  <c r="BJ193" i="3" s="1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BN193" i="3"/>
  <c r="M194" i="3"/>
  <c r="N194" i="3"/>
  <c r="O194" i="3"/>
  <c r="P194" i="3"/>
  <c r="Q194" i="3"/>
  <c r="R194" i="3"/>
  <c r="BL194" i="3" s="1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BN194" i="3"/>
  <c r="M195" i="3"/>
  <c r="N195" i="3"/>
  <c r="O195" i="3"/>
  <c r="P195" i="3"/>
  <c r="Q195" i="3"/>
  <c r="R195" i="3"/>
  <c r="BL195" i="3" s="1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BJ195" i="3"/>
  <c r="BN195" i="3"/>
  <c r="M196" i="3"/>
  <c r="N196" i="3"/>
  <c r="O196" i="3"/>
  <c r="P196" i="3"/>
  <c r="Q196" i="3"/>
  <c r="R196" i="3"/>
  <c r="BL196" i="3" s="1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J196" i="3"/>
  <c r="BN196" i="3"/>
  <c r="M197" i="3"/>
  <c r="N197" i="3"/>
  <c r="O197" i="3"/>
  <c r="P197" i="3"/>
  <c r="Q197" i="3"/>
  <c r="R197" i="3"/>
  <c r="BL197" i="3" s="1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BJ197" i="3"/>
  <c r="BN197" i="3"/>
  <c r="M198" i="3"/>
  <c r="N198" i="3"/>
  <c r="O198" i="3"/>
  <c r="P198" i="3"/>
  <c r="Q198" i="3"/>
  <c r="R198" i="3"/>
  <c r="BL198" i="3" s="1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BJ198" i="3"/>
  <c r="BN198" i="3"/>
  <c r="M199" i="3"/>
  <c r="N199" i="3"/>
  <c r="O199" i="3"/>
  <c r="P199" i="3"/>
  <c r="Q199" i="3"/>
  <c r="R199" i="3"/>
  <c r="BL199" i="3" s="1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BJ199" i="3"/>
  <c r="BN199" i="3"/>
  <c r="M200" i="3"/>
  <c r="N200" i="3"/>
  <c r="O200" i="3"/>
  <c r="P200" i="3"/>
  <c r="Q200" i="3"/>
  <c r="R200" i="3"/>
  <c r="BL200" i="3" s="1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BJ200" i="3"/>
  <c r="BN200" i="3"/>
  <c r="M201" i="3"/>
  <c r="N201" i="3"/>
  <c r="O201" i="3"/>
  <c r="P201" i="3"/>
  <c r="Q201" i="3"/>
  <c r="R201" i="3"/>
  <c r="BL201" i="3" s="1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BJ201" i="3"/>
  <c r="BN201" i="3"/>
  <c r="M202" i="3"/>
  <c r="N202" i="3"/>
  <c r="O202" i="3"/>
  <c r="P202" i="3"/>
  <c r="Q202" i="3"/>
  <c r="R202" i="3"/>
  <c r="BL202" i="3" s="1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BJ202" i="3"/>
  <c r="BN202" i="3"/>
  <c r="M203" i="3"/>
  <c r="N203" i="3"/>
  <c r="O203" i="3"/>
  <c r="P203" i="3"/>
  <c r="Q203" i="3"/>
  <c r="R203" i="3"/>
  <c r="BL203" i="3" s="1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BJ203" i="3"/>
  <c r="BN203" i="3"/>
  <c r="M204" i="3"/>
  <c r="N204" i="3"/>
  <c r="O204" i="3"/>
  <c r="P204" i="3"/>
  <c r="Q204" i="3"/>
  <c r="R204" i="3"/>
  <c r="BL204" i="3" s="1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I204" i="3"/>
  <c r="BJ204" i="3"/>
  <c r="BN204" i="3"/>
  <c r="M205" i="3"/>
  <c r="N205" i="3"/>
  <c r="O205" i="3"/>
  <c r="P205" i="3"/>
  <c r="Q205" i="3"/>
  <c r="R205" i="3"/>
  <c r="BL205" i="3" s="1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BJ205" i="3"/>
  <c r="BN205" i="3"/>
  <c r="M206" i="3"/>
  <c r="N206" i="3"/>
  <c r="BN206" i="3" s="1"/>
  <c r="O206" i="3"/>
  <c r="P206" i="3"/>
  <c r="Q206" i="3"/>
  <c r="R206" i="3"/>
  <c r="BL206" i="3" s="1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BJ206" i="3"/>
  <c r="BM206" i="3"/>
  <c r="M207" i="3"/>
  <c r="BN207" i="3" s="1"/>
  <c r="N207" i="3"/>
  <c r="O207" i="3"/>
  <c r="BL207" i="3" s="1"/>
  <c r="P207" i="3"/>
  <c r="Q207" i="3"/>
  <c r="BJ207" i="3" s="1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BK207" i="3"/>
  <c r="BM207" i="3"/>
  <c r="M208" i="3"/>
  <c r="BN208" i="3" s="1"/>
  <c r="N208" i="3"/>
  <c r="O208" i="3"/>
  <c r="BL208" i="3" s="1"/>
  <c r="P208" i="3"/>
  <c r="Q208" i="3"/>
  <c r="BJ208" i="3" s="1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BK208" i="3"/>
  <c r="BM208" i="3"/>
  <c r="M209" i="3"/>
  <c r="BN209" i="3" s="1"/>
  <c r="N209" i="3"/>
  <c r="O209" i="3"/>
  <c r="BL209" i="3" s="1"/>
  <c r="P209" i="3"/>
  <c r="Q209" i="3"/>
  <c r="BJ209" i="3" s="1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BK209" i="3"/>
  <c r="BM209" i="3"/>
  <c r="M210" i="3"/>
  <c r="BN210" i="3" s="1"/>
  <c r="N210" i="3"/>
  <c r="O210" i="3"/>
  <c r="BL210" i="3" s="1"/>
  <c r="P210" i="3"/>
  <c r="Q210" i="3"/>
  <c r="BJ210" i="3" s="1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BK210" i="3"/>
  <c r="BM210" i="3"/>
  <c r="M211" i="3"/>
  <c r="BN211" i="3" s="1"/>
  <c r="N211" i="3"/>
  <c r="O211" i="3"/>
  <c r="BL211" i="3" s="1"/>
  <c r="P211" i="3"/>
  <c r="Q211" i="3"/>
  <c r="BJ211" i="3" s="1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M211" i="3" s="1"/>
  <c r="BF211" i="3"/>
  <c r="BG211" i="3"/>
  <c r="BH211" i="3"/>
  <c r="BI211" i="3"/>
  <c r="BK211" i="3"/>
  <c r="M212" i="3"/>
  <c r="BN212" i="3" s="1"/>
  <c r="N212" i="3"/>
  <c r="O212" i="3"/>
  <c r="BL212" i="3" s="1"/>
  <c r="P212" i="3"/>
  <c r="Q212" i="3"/>
  <c r="BJ212" i="3" s="1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BK212" i="3"/>
  <c r="BM212" i="3"/>
  <c r="M213" i="3"/>
  <c r="BN213" i="3" s="1"/>
  <c r="N213" i="3"/>
  <c r="O213" i="3"/>
  <c r="BL213" i="3" s="1"/>
  <c r="P213" i="3"/>
  <c r="Q213" i="3"/>
  <c r="BJ213" i="3" s="1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BK213" i="3"/>
  <c r="BM213" i="3"/>
  <c r="M214" i="3"/>
  <c r="BN214" i="3" s="1"/>
  <c r="N214" i="3"/>
  <c r="O214" i="3"/>
  <c r="BL214" i="3" s="1"/>
  <c r="P214" i="3"/>
  <c r="Q214" i="3"/>
  <c r="BJ214" i="3" s="1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BK214" i="3"/>
  <c r="BM214" i="3"/>
  <c r="M215" i="3"/>
  <c r="BN215" i="3" s="1"/>
  <c r="N215" i="3"/>
  <c r="O215" i="3"/>
  <c r="BL215" i="3" s="1"/>
  <c r="P215" i="3"/>
  <c r="Q215" i="3"/>
  <c r="BJ215" i="3" s="1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BK215" i="3"/>
  <c r="BM215" i="3"/>
  <c r="M216" i="3"/>
  <c r="BN216" i="3" s="1"/>
  <c r="N216" i="3"/>
  <c r="O216" i="3"/>
  <c r="BL216" i="3" s="1"/>
  <c r="P216" i="3"/>
  <c r="Q216" i="3"/>
  <c r="BJ216" i="3" s="1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BK216" i="3"/>
  <c r="BM216" i="3"/>
  <c r="M217" i="3"/>
  <c r="BN217" i="3" s="1"/>
  <c r="N217" i="3"/>
  <c r="O217" i="3"/>
  <c r="BL217" i="3" s="1"/>
  <c r="P217" i="3"/>
  <c r="Q217" i="3"/>
  <c r="BJ217" i="3" s="1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BK217" i="3"/>
  <c r="BM217" i="3"/>
  <c r="M218" i="3"/>
  <c r="BN218" i="3" s="1"/>
  <c r="N218" i="3"/>
  <c r="O218" i="3"/>
  <c r="BL218" i="3" s="1"/>
  <c r="P218" i="3"/>
  <c r="Q218" i="3"/>
  <c r="BJ218" i="3" s="1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BK218" i="3"/>
  <c r="BM218" i="3"/>
  <c r="M219" i="3"/>
  <c r="BN219" i="3" s="1"/>
  <c r="N219" i="3"/>
  <c r="O219" i="3"/>
  <c r="BL219" i="3" s="1"/>
  <c r="P219" i="3"/>
  <c r="Q219" i="3"/>
  <c r="BJ219" i="3" s="1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BK219" i="3"/>
  <c r="BM219" i="3"/>
  <c r="M220" i="3"/>
  <c r="BN220" i="3" s="1"/>
  <c r="N220" i="3"/>
  <c r="O220" i="3"/>
  <c r="BL220" i="3" s="1"/>
  <c r="P220" i="3"/>
  <c r="Q220" i="3"/>
  <c r="BJ220" i="3" s="1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BK220" i="3"/>
  <c r="BM220" i="3"/>
  <c r="M221" i="3"/>
  <c r="BN221" i="3" s="1"/>
  <c r="N221" i="3"/>
  <c r="O221" i="3"/>
  <c r="BL221" i="3" s="1"/>
  <c r="P221" i="3"/>
  <c r="Q221" i="3"/>
  <c r="BJ221" i="3" s="1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BI221" i="3"/>
  <c r="BK221" i="3"/>
  <c r="BM221" i="3"/>
  <c r="M222" i="3"/>
  <c r="BN222" i="3" s="1"/>
  <c r="N222" i="3"/>
  <c r="O222" i="3"/>
  <c r="BL222" i="3" s="1"/>
  <c r="P222" i="3"/>
  <c r="Q222" i="3"/>
  <c r="BJ222" i="3" s="1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BI222" i="3"/>
  <c r="BK222" i="3"/>
  <c r="BM222" i="3"/>
  <c r="M223" i="3"/>
  <c r="BN223" i="3" s="1"/>
  <c r="N223" i="3"/>
  <c r="O223" i="3"/>
  <c r="BL223" i="3" s="1"/>
  <c r="P223" i="3"/>
  <c r="Q223" i="3"/>
  <c r="BJ223" i="3" s="1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G223" i="3"/>
  <c r="BH223" i="3"/>
  <c r="BI223" i="3"/>
  <c r="BK223" i="3"/>
  <c r="BM223" i="3"/>
  <c r="M224" i="3"/>
  <c r="BN224" i="3" s="1"/>
  <c r="N224" i="3"/>
  <c r="O224" i="3"/>
  <c r="BL224" i="3" s="1"/>
  <c r="P224" i="3"/>
  <c r="Q224" i="3"/>
  <c r="BJ224" i="3" s="1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BE224" i="3"/>
  <c r="BF224" i="3"/>
  <c r="BG224" i="3"/>
  <c r="BH224" i="3"/>
  <c r="BI224" i="3"/>
  <c r="BK224" i="3"/>
  <c r="BM224" i="3"/>
  <c r="M225" i="3"/>
  <c r="BN225" i="3" s="1"/>
  <c r="N225" i="3"/>
  <c r="O225" i="3"/>
  <c r="BL225" i="3" s="1"/>
  <c r="P225" i="3"/>
  <c r="Q225" i="3"/>
  <c r="BJ225" i="3" s="1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BK225" i="3"/>
  <c r="BM225" i="3"/>
  <c r="M226" i="3"/>
  <c r="BN226" i="3" s="1"/>
  <c r="N226" i="3"/>
  <c r="O226" i="3"/>
  <c r="BL226" i="3" s="1"/>
  <c r="P226" i="3"/>
  <c r="Q226" i="3"/>
  <c r="BJ226" i="3" s="1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B226" i="3"/>
  <c r="BC226" i="3"/>
  <c r="BD226" i="3"/>
  <c r="BE226" i="3"/>
  <c r="BF226" i="3"/>
  <c r="BG226" i="3"/>
  <c r="BH226" i="3"/>
  <c r="BI226" i="3"/>
  <c r="BK226" i="3"/>
  <c r="BM226" i="3"/>
  <c r="M227" i="3"/>
  <c r="BN227" i="3" s="1"/>
  <c r="N227" i="3"/>
  <c r="O227" i="3"/>
  <c r="BL227" i="3" s="1"/>
  <c r="P227" i="3"/>
  <c r="Q227" i="3"/>
  <c r="BJ227" i="3" s="1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BI227" i="3"/>
  <c r="BK227" i="3"/>
  <c r="BM227" i="3"/>
  <c r="M228" i="3"/>
  <c r="BN228" i="3" s="1"/>
  <c r="N228" i="3"/>
  <c r="O228" i="3"/>
  <c r="BL228" i="3" s="1"/>
  <c r="P228" i="3"/>
  <c r="Q228" i="3"/>
  <c r="BJ228" i="3" s="1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BD228" i="3"/>
  <c r="BE228" i="3"/>
  <c r="BF228" i="3"/>
  <c r="BG228" i="3"/>
  <c r="BH228" i="3"/>
  <c r="BI228" i="3"/>
  <c r="BK228" i="3"/>
  <c r="BM228" i="3"/>
  <c r="M229" i="3"/>
  <c r="BN229" i="3" s="1"/>
  <c r="N229" i="3"/>
  <c r="O229" i="3"/>
  <c r="BL229" i="3" s="1"/>
  <c r="P229" i="3"/>
  <c r="Q229" i="3"/>
  <c r="BJ229" i="3" s="1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G229" i="3"/>
  <c r="BH229" i="3"/>
  <c r="BI229" i="3"/>
  <c r="BK229" i="3"/>
  <c r="BM229" i="3"/>
  <c r="M230" i="3"/>
  <c r="BN230" i="3" s="1"/>
  <c r="N230" i="3"/>
  <c r="O230" i="3"/>
  <c r="BL230" i="3" s="1"/>
  <c r="P230" i="3"/>
  <c r="Q230" i="3"/>
  <c r="BJ230" i="3" s="1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BK230" i="3"/>
  <c r="BM230" i="3"/>
  <c r="M156" i="3"/>
  <c r="N156" i="3"/>
  <c r="O156" i="3"/>
  <c r="P156" i="3"/>
  <c r="BK156" i="3" s="1"/>
  <c r="Q156" i="3"/>
  <c r="R156" i="3"/>
  <c r="S156" i="3"/>
  <c r="T156" i="3"/>
  <c r="BM156" i="3" s="1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L156" i="3"/>
  <c r="BN156" i="3"/>
  <c r="M157" i="3"/>
  <c r="N157" i="3"/>
  <c r="O157" i="3"/>
  <c r="P157" i="3"/>
  <c r="BK157" i="3" s="1"/>
  <c r="Q157" i="3"/>
  <c r="R157" i="3"/>
  <c r="S157" i="3"/>
  <c r="T157" i="3"/>
  <c r="BM157" i="3" s="1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L157" i="3"/>
  <c r="BN157" i="3"/>
  <c r="M158" i="3"/>
  <c r="N158" i="3"/>
  <c r="O158" i="3"/>
  <c r="P158" i="3"/>
  <c r="BK158" i="3" s="1"/>
  <c r="Q158" i="3"/>
  <c r="R158" i="3"/>
  <c r="S158" i="3"/>
  <c r="T158" i="3"/>
  <c r="BM158" i="3" s="1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L158" i="3"/>
  <c r="BN158" i="3"/>
  <c r="M159" i="3"/>
  <c r="N159" i="3"/>
  <c r="O159" i="3"/>
  <c r="P159" i="3"/>
  <c r="BK159" i="3" s="1"/>
  <c r="Q159" i="3"/>
  <c r="R159" i="3"/>
  <c r="S159" i="3"/>
  <c r="T159" i="3"/>
  <c r="BM159" i="3" s="1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L159" i="3"/>
  <c r="BN159" i="3"/>
  <c r="M160" i="3"/>
  <c r="N160" i="3"/>
  <c r="O160" i="3"/>
  <c r="P160" i="3"/>
  <c r="BK160" i="3" s="1"/>
  <c r="Q160" i="3"/>
  <c r="R160" i="3"/>
  <c r="S160" i="3"/>
  <c r="T160" i="3"/>
  <c r="BM160" i="3" s="1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L160" i="3"/>
  <c r="BN160" i="3"/>
  <c r="M161" i="3"/>
  <c r="N161" i="3"/>
  <c r="O161" i="3"/>
  <c r="P161" i="3"/>
  <c r="BK161" i="3" s="1"/>
  <c r="Q161" i="3"/>
  <c r="R161" i="3"/>
  <c r="S161" i="3"/>
  <c r="T161" i="3"/>
  <c r="BM161" i="3" s="1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L161" i="3"/>
  <c r="BN161" i="3"/>
  <c r="M162" i="3"/>
  <c r="N162" i="3"/>
  <c r="O162" i="3"/>
  <c r="P162" i="3"/>
  <c r="BK162" i="3" s="1"/>
  <c r="Q162" i="3"/>
  <c r="R162" i="3"/>
  <c r="S162" i="3"/>
  <c r="T162" i="3"/>
  <c r="BM162" i="3" s="1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L162" i="3"/>
  <c r="BN162" i="3"/>
  <c r="M163" i="3"/>
  <c r="N163" i="3"/>
  <c r="O163" i="3"/>
  <c r="P163" i="3"/>
  <c r="BK163" i="3" s="1"/>
  <c r="Q163" i="3"/>
  <c r="R163" i="3"/>
  <c r="S163" i="3"/>
  <c r="T163" i="3"/>
  <c r="BM163" i="3" s="1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L163" i="3"/>
  <c r="BN163" i="3"/>
  <c r="E167" i="3"/>
  <c r="F167" i="3"/>
  <c r="K167" i="3" s="1"/>
  <c r="G167" i="3"/>
  <c r="H167" i="3"/>
  <c r="I167" i="3"/>
  <c r="J167" i="3"/>
  <c r="L167" i="3"/>
  <c r="E168" i="3"/>
  <c r="F168" i="3"/>
  <c r="K168" i="3" s="1"/>
  <c r="G168" i="3"/>
  <c r="H168" i="3"/>
  <c r="I168" i="3"/>
  <c r="J168" i="3"/>
  <c r="L168" i="3"/>
  <c r="E169" i="3"/>
  <c r="F169" i="3"/>
  <c r="K169" i="3" s="1"/>
  <c r="G169" i="3"/>
  <c r="H169" i="3"/>
  <c r="I169" i="3"/>
  <c r="J169" i="3"/>
  <c r="L169" i="3"/>
  <c r="E170" i="3"/>
  <c r="F170" i="3"/>
  <c r="K170" i="3" s="1"/>
  <c r="G170" i="3"/>
  <c r="H170" i="3"/>
  <c r="I170" i="3"/>
  <c r="J170" i="3"/>
  <c r="L170" i="3"/>
  <c r="E171" i="3"/>
  <c r="F171" i="3"/>
  <c r="K171" i="3" s="1"/>
  <c r="G171" i="3"/>
  <c r="H171" i="3"/>
  <c r="I171" i="3"/>
  <c r="J171" i="3"/>
  <c r="L171" i="3"/>
  <c r="E172" i="3"/>
  <c r="F172" i="3"/>
  <c r="K172" i="3" s="1"/>
  <c r="G172" i="3"/>
  <c r="H172" i="3"/>
  <c r="I172" i="3"/>
  <c r="J172" i="3"/>
  <c r="L172" i="3"/>
  <c r="E173" i="3"/>
  <c r="F173" i="3"/>
  <c r="K173" i="3" s="1"/>
  <c r="G173" i="3"/>
  <c r="H173" i="3"/>
  <c r="I173" i="3"/>
  <c r="J173" i="3"/>
  <c r="L173" i="3"/>
  <c r="E174" i="3"/>
  <c r="F174" i="3"/>
  <c r="K174" i="3" s="1"/>
  <c r="G174" i="3"/>
  <c r="H174" i="3"/>
  <c r="I174" i="3"/>
  <c r="J174" i="3"/>
  <c r="L174" i="3"/>
  <c r="E175" i="3"/>
  <c r="F175" i="3"/>
  <c r="K175" i="3" s="1"/>
  <c r="G175" i="3"/>
  <c r="H175" i="3"/>
  <c r="I175" i="3"/>
  <c r="J175" i="3"/>
  <c r="L175" i="3"/>
  <c r="E176" i="3"/>
  <c r="F176" i="3"/>
  <c r="K176" i="3" s="1"/>
  <c r="G176" i="3"/>
  <c r="H176" i="3"/>
  <c r="I176" i="3"/>
  <c r="J176" i="3"/>
  <c r="L176" i="3"/>
  <c r="E177" i="3"/>
  <c r="F177" i="3"/>
  <c r="K177" i="3" s="1"/>
  <c r="G177" i="3"/>
  <c r="H177" i="3"/>
  <c r="I177" i="3"/>
  <c r="J177" i="3"/>
  <c r="L177" i="3"/>
  <c r="E178" i="3"/>
  <c r="F178" i="3"/>
  <c r="K178" i="3" s="1"/>
  <c r="G178" i="3"/>
  <c r="H178" i="3"/>
  <c r="I178" i="3"/>
  <c r="J178" i="3"/>
  <c r="L178" i="3"/>
  <c r="E179" i="3"/>
  <c r="F179" i="3"/>
  <c r="K179" i="3" s="1"/>
  <c r="G179" i="3"/>
  <c r="H179" i="3"/>
  <c r="I179" i="3"/>
  <c r="J179" i="3"/>
  <c r="L179" i="3"/>
  <c r="E180" i="3"/>
  <c r="F180" i="3"/>
  <c r="K180" i="3" s="1"/>
  <c r="G180" i="3"/>
  <c r="H180" i="3"/>
  <c r="I180" i="3"/>
  <c r="J180" i="3"/>
  <c r="L180" i="3"/>
  <c r="E181" i="3"/>
  <c r="F181" i="3"/>
  <c r="K181" i="3" s="1"/>
  <c r="G181" i="3"/>
  <c r="H181" i="3"/>
  <c r="I181" i="3"/>
  <c r="J181" i="3"/>
  <c r="L181" i="3"/>
  <c r="E182" i="3"/>
  <c r="F182" i="3"/>
  <c r="K182" i="3" s="1"/>
  <c r="G182" i="3"/>
  <c r="H182" i="3"/>
  <c r="I182" i="3"/>
  <c r="J182" i="3"/>
  <c r="L182" i="3"/>
  <c r="E183" i="3"/>
  <c r="F183" i="3"/>
  <c r="K183" i="3" s="1"/>
  <c r="G183" i="3"/>
  <c r="H183" i="3"/>
  <c r="I183" i="3"/>
  <c r="J183" i="3"/>
  <c r="L183" i="3"/>
  <c r="E184" i="3"/>
  <c r="F184" i="3"/>
  <c r="K184" i="3" s="1"/>
  <c r="G184" i="3"/>
  <c r="H184" i="3"/>
  <c r="I184" i="3"/>
  <c r="J184" i="3"/>
  <c r="L184" i="3"/>
  <c r="E185" i="3"/>
  <c r="F185" i="3"/>
  <c r="K185" i="3" s="1"/>
  <c r="G185" i="3"/>
  <c r="H185" i="3"/>
  <c r="I185" i="3"/>
  <c r="J185" i="3"/>
  <c r="L185" i="3"/>
  <c r="E186" i="3"/>
  <c r="F186" i="3"/>
  <c r="K186" i="3" s="1"/>
  <c r="G186" i="3"/>
  <c r="H186" i="3"/>
  <c r="I186" i="3"/>
  <c r="J186" i="3"/>
  <c r="L186" i="3"/>
  <c r="E187" i="3"/>
  <c r="F187" i="3"/>
  <c r="K187" i="3" s="1"/>
  <c r="G187" i="3"/>
  <c r="H187" i="3"/>
  <c r="I187" i="3"/>
  <c r="J187" i="3"/>
  <c r="L187" i="3"/>
  <c r="E188" i="3"/>
  <c r="F188" i="3"/>
  <c r="K188" i="3" s="1"/>
  <c r="G188" i="3"/>
  <c r="H188" i="3"/>
  <c r="I188" i="3"/>
  <c r="J188" i="3"/>
  <c r="L188" i="3"/>
  <c r="E189" i="3"/>
  <c r="F189" i="3"/>
  <c r="K189" i="3" s="1"/>
  <c r="G189" i="3"/>
  <c r="H189" i="3"/>
  <c r="I189" i="3"/>
  <c r="J189" i="3"/>
  <c r="L189" i="3"/>
  <c r="E190" i="3"/>
  <c r="F190" i="3"/>
  <c r="K190" i="3" s="1"/>
  <c r="G190" i="3"/>
  <c r="H190" i="3"/>
  <c r="I190" i="3"/>
  <c r="J190" i="3"/>
  <c r="L190" i="3"/>
  <c r="E191" i="3"/>
  <c r="F191" i="3"/>
  <c r="K191" i="3" s="1"/>
  <c r="G191" i="3"/>
  <c r="H191" i="3"/>
  <c r="I191" i="3"/>
  <c r="J191" i="3"/>
  <c r="L191" i="3"/>
  <c r="E192" i="3"/>
  <c r="F192" i="3"/>
  <c r="K192" i="3" s="1"/>
  <c r="G192" i="3"/>
  <c r="H192" i="3"/>
  <c r="I192" i="3"/>
  <c r="J192" i="3"/>
  <c r="L192" i="3"/>
  <c r="E193" i="3"/>
  <c r="F193" i="3"/>
  <c r="K193" i="3" s="1"/>
  <c r="G193" i="3"/>
  <c r="H193" i="3"/>
  <c r="I193" i="3"/>
  <c r="J193" i="3"/>
  <c r="L193" i="3"/>
  <c r="E194" i="3"/>
  <c r="F194" i="3"/>
  <c r="K194" i="3" s="1"/>
  <c r="G194" i="3"/>
  <c r="H194" i="3"/>
  <c r="I194" i="3"/>
  <c r="J194" i="3"/>
  <c r="L194" i="3"/>
  <c r="E195" i="3"/>
  <c r="F195" i="3"/>
  <c r="K195" i="3" s="1"/>
  <c r="G195" i="3"/>
  <c r="H195" i="3"/>
  <c r="I195" i="3"/>
  <c r="J195" i="3"/>
  <c r="L195" i="3"/>
  <c r="E196" i="3"/>
  <c r="F196" i="3"/>
  <c r="K196" i="3" s="1"/>
  <c r="G196" i="3"/>
  <c r="H196" i="3"/>
  <c r="I196" i="3"/>
  <c r="J196" i="3"/>
  <c r="L196" i="3"/>
  <c r="E197" i="3"/>
  <c r="F197" i="3"/>
  <c r="K197" i="3" s="1"/>
  <c r="G197" i="3"/>
  <c r="H197" i="3"/>
  <c r="I197" i="3"/>
  <c r="J197" i="3"/>
  <c r="L197" i="3"/>
  <c r="E198" i="3"/>
  <c r="F198" i="3"/>
  <c r="K198" i="3" s="1"/>
  <c r="G198" i="3"/>
  <c r="H198" i="3"/>
  <c r="I198" i="3"/>
  <c r="J198" i="3"/>
  <c r="L198" i="3"/>
  <c r="E199" i="3"/>
  <c r="F199" i="3"/>
  <c r="K199" i="3" s="1"/>
  <c r="G199" i="3"/>
  <c r="H199" i="3"/>
  <c r="I199" i="3"/>
  <c r="J199" i="3"/>
  <c r="L199" i="3"/>
  <c r="E200" i="3"/>
  <c r="F200" i="3"/>
  <c r="K200" i="3" s="1"/>
  <c r="G200" i="3"/>
  <c r="H200" i="3"/>
  <c r="I200" i="3"/>
  <c r="J200" i="3"/>
  <c r="L200" i="3"/>
  <c r="E201" i="3"/>
  <c r="F201" i="3"/>
  <c r="K201" i="3" s="1"/>
  <c r="G201" i="3"/>
  <c r="H201" i="3"/>
  <c r="I201" i="3"/>
  <c r="J201" i="3"/>
  <c r="L201" i="3"/>
  <c r="E202" i="3"/>
  <c r="F202" i="3"/>
  <c r="K202" i="3" s="1"/>
  <c r="G202" i="3"/>
  <c r="H202" i="3"/>
  <c r="I202" i="3"/>
  <c r="J202" i="3"/>
  <c r="L202" i="3"/>
  <c r="E203" i="3"/>
  <c r="F203" i="3"/>
  <c r="K203" i="3" s="1"/>
  <c r="G203" i="3"/>
  <c r="H203" i="3"/>
  <c r="I203" i="3"/>
  <c r="J203" i="3"/>
  <c r="L203" i="3"/>
  <c r="E204" i="3"/>
  <c r="F204" i="3"/>
  <c r="K204" i="3" s="1"/>
  <c r="G204" i="3"/>
  <c r="H204" i="3"/>
  <c r="I204" i="3"/>
  <c r="J204" i="3"/>
  <c r="L204" i="3"/>
  <c r="E205" i="3"/>
  <c r="F205" i="3"/>
  <c r="K205" i="3" s="1"/>
  <c r="G205" i="3"/>
  <c r="H205" i="3"/>
  <c r="I205" i="3"/>
  <c r="J205" i="3"/>
  <c r="L205" i="3"/>
  <c r="E206" i="3"/>
  <c r="F206" i="3"/>
  <c r="K206" i="3" s="1"/>
  <c r="G206" i="3"/>
  <c r="H206" i="3"/>
  <c r="I206" i="3"/>
  <c r="J206" i="3"/>
  <c r="L206" i="3"/>
  <c r="E207" i="3"/>
  <c r="F207" i="3"/>
  <c r="K207" i="3" s="1"/>
  <c r="G207" i="3"/>
  <c r="H207" i="3"/>
  <c r="I207" i="3"/>
  <c r="J207" i="3"/>
  <c r="L207" i="3"/>
  <c r="E208" i="3"/>
  <c r="F208" i="3"/>
  <c r="K208" i="3" s="1"/>
  <c r="G208" i="3"/>
  <c r="H208" i="3"/>
  <c r="I208" i="3"/>
  <c r="J208" i="3"/>
  <c r="L208" i="3"/>
  <c r="E209" i="3"/>
  <c r="F209" i="3"/>
  <c r="K209" i="3" s="1"/>
  <c r="G209" i="3"/>
  <c r="H209" i="3"/>
  <c r="I209" i="3"/>
  <c r="J209" i="3"/>
  <c r="L209" i="3"/>
  <c r="E210" i="3"/>
  <c r="F210" i="3"/>
  <c r="K210" i="3" s="1"/>
  <c r="G210" i="3"/>
  <c r="H210" i="3"/>
  <c r="I210" i="3"/>
  <c r="J210" i="3"/>
  <c r="L210" i="3"/>
  <c r="E211" i="3"/>
  <c r="F211" i="3"/>
  <c r="K211" i="3" s="1"/>
  <c r="G211" i="3"/>
  <c r="H211" i="3"/>
  <c r="I211" i="3"/>
  <c r="J211" i="3"/>
  <c r="L211" i="3"/>
  <c r="E212" i="3"/>
  <c r="F212" i="3"/>
  <c r="K212" i="3" s="1"/>
  <c r="G212" i="3"/>
  <c r="H212" i="3"/>
  <c r="I212" i="3"/>
  <c r="J212" i="3"/>
  <c r="L212" i="3"/>
  <c r="E213" i="3"/>
  <c r="F213" i="3"/>
  <c r="K213" i="3" s="1"/>
  <c r="G213" i="3"/>
  <c r="H213" i="3"/>
  <c r="I213" i="3"/>
  <c r="J213" i="3"/>
  <c r="L213" i="3"/>
  <c r="E214" i="3"/>
  <c r="F214" i="3"/>
  <c r="K214" i="3" s="1"/>
  <c r="G214" i="3"/>
  <c r="H214" i="3"/>
  <c r="I214" i="3"/>
  <c r="J214" i="3"/>
  <c r="L214" i="3"/>
  <c r="E215" i="3"/>
  <c r="F215" i="3"/>
  <c r="K215" i="3" s="1"/>
  <c r="G215" i="3"/>
  <c r="H215" i="3"/>
  <c r="I215" i="3"/>
  <c r="J215" i="3"/>
  <c r="L215" i="3"/>
  <c r="E216" i="3"/>
  <c r="F216" i="3"/>
  <c r="K216" i="3" s="1"/>
  <c r="G216" i="3"/>
  <c r="H216" i="3"/>
  <c r="I216" i="3"/>
  <c r="J216" i="3"/>
  <c r="L216" i="3"/>
  <c r="E217" i="3"/>
  <c r="F217" i="3"/>
  <c r="K217" i="3" s="1"/>
  <c r="G217" i="3"/>
  <c r="H217" i="3"/>
  <c r="I217" i="3"/>
  <c r="J217" i="3"/>
  <c r="L217" i="3"/>
  <c r="E218" i="3"/>
  <c r="F218" i="3"/>
  <c r="K218" i="3" s="1"/>
  <c r="G218" i="3"/>
  <c r="H218" i="3"/>
  <c r="I218" i="3"/>
  <c r="J218" i="3"/>
  <c r="L218" i="3"/>
  <c r="E219" i="3"/>
  <c r="F219" i="3"/>
  <c r="K219" i="3" s="1"/>
  <c r="G219" i="3"/>
  <c r="H219" i="3"/>
  <c r="I219" i="3"/>
  <c r="J219" i="3"/>
  <c r="L219" i="3"/>
  <c r="E220" i="3"/>
  <c r="F220" i="3"/>
  <c r="K220" i="3" s="1"/>
  <c r="G220" i="3"/>
  <c r="H220" i="3"/>
  <c r="I220" i="3"/>
  <c r="J220" i="3"/>
  <c r="L220" i="3"/>
  <c r="E221" i="3"/>
  <c r="F221" i="3"/>
  <c r="K221" i="3" s="1"/>
  <c r="G221" i="3"/>
  <c r="H221" i="3"/>
  <c r="I221" i="3"/>
  <c r="J221" i="3"/>
  <c r="L221" i="3"/>
  <c r="E222" i="3"/>
  <c r="F222" i="3"/>
  <c r="K222" i="3" s="1"/>
  <c r="G222" i="3"/>
  <c r="H222" i="3"/>
  <c r="I222" i="3"/>
  <c r="J222" i="3"/>
  <c r="L222" i="3"/>
  <c r="E223" i="3"/>
  <c r="F223" i="3"/>
  <c r="K223" i="3" s="1"/>
  <c r="G223" i="3"/>
  <c r="H223" i="3"/>
  <c r="I223" i="3"/>
  <c r="J223" i="3"/>
  <c r="L223" i="3"/>
  <c r="E224" i="3"/>
  <c r="F224" i="3"/>
  <c r="K224" i="3" s="1"/>
  <c r="G224" i="3"/>
  <c r="H224" i="3"/>
  <c r="I224" i="3"/>
  <c r="J224" i="3"/>
  <c r="L224" i="3"/>
  <c r="E225" i="3"/>
  <c r="F225" i="3"/>
  <c r="K225" i="3" s="1"/>
  <c r="G225" i="3"/>
  <c r="H225" i="3"/>
  <c r="I225" i="3"/>
  <c r="J225" i="3"/>
  <c r="L225" i="3"/>
  <c r="E226" i="3"/>
  <c r="F226" i="3"/>
  <c r="K226" i="3" s="1"/>
  <c r="G226" i="3"/>
  <c r="H226" i="3"/>
  <c r="I226" i="3"/>
  <c r="J226" i="3"/>
  <c r="L226" i="3"/>
  <c r="E227" i="3"/>
  <c r="F227" i="3"/>
  <c r="K227" i="3" s="1"/>
  <c r="G227" i="3"/>
  <c r="H227" i="3"/>
  <c r="I227" i="3"/>
  <c r="J227" i="3"/>
  <c r="L227" i="3"/>
  <c r="E228" i="3"/>
  <c r="F228" i="3"/>
  <c r="K228" i="3" s="1"/>
  <c r="G228" i="3"/>
  <c r="H228" i="3"/>
  <c r="I228" i="3"/>
  <c r="J228" i="3"/>
  <c r="L228" i="3"/>
  <c r="E229" i="3"/>
  <c r="F229" i="3"/>
  <c r="K229" i="3" s="1"/>
  <c r="G229" i="3"/>
  <c r="H229" i="3"/>
  <c r="I229" i="3"/>
  <c r="J229" i="3"/>
  <c r="L229" i="3"/>
  <c r="E230" i="3"/>
  <c r="F230" i="3"/>
  <c r="K230" i="3" s="1"/>
  <c r="G230" i="3"/>
  <c r="H230" i="3"/>
  <c r="I230" i="3"/>
  <c r="J230" i="3"/>
  <c r="L230" i="3"/>
  <c r="E156" i="3"/>
  <c r="F156" i="3"/>
  <c r="G156" i="3"/>
  <c r="H156" i="3"/>
  <c r="I156" i="3"/>
  <c r="L156" i="3" s="1"/>
  <c r="J156" i="3"/>
  <c r="K156" i="3"/>
  <c r="E157" i="3"/>
  <c r="F157" i="3"/>
  <c r="G157" i="3"/>
  <c r="H157" i="3"/>
  <c r="I157" i="3"/>
  <c r="L157" i="3" s="1"/>
  <c r="J157" i="3"/>
  <c r="K157" i="3"/>
  <c r="E158" i="3"/>
  <c r="F158" i="3"/>
  <c r="G158" i="3"/>
  <c r="H158" i="3"/>
  <c r="I158" i="3"/>
  <c r="L158" i="3" s="1"/>
  <c r="J158" i="3"/>
  <c r="K158" i="3"/>
  <c r="E159" i="3"/>
  <c r="F159" i="3"/>
  <c r="G159" i="3"/>
  <c r="H159" i="3"/>
  <c r="I159" i="3"/>
  <c r="L159" i="3" s="1"/>
  <c r="J159" i="3"/>
  <c r="K159" i="3"/>
  <c r="E160" i="3"/>
  <c r="F160" i="3"/>
  <c r="G160" i="3"/>
  <c r="H160" i="3"/>
  <c r="I160" i="3"/>
  <c r="L160" i="3" s="1"/>
  <c r="J160" i="3"/>
  <c r="K160" i="3"/>
  <c r="E161" i="3"/>
  <c r="F161" i="3"/>
  <c r="G161" i="3"/>
  <c r="H161" i="3"/>
  <c r="I161" i="3"/>
  <c r="L161" i="3" s="1"/>
  <c r="J161" i="3"/>
  <c r="K161" i="3"/>
  <c r="E162" i="3"/>
  <c r="F162" i="3"/>
  <c r="G162" i="3"/>
  <c r="H162" i="3"/>
  <c r="I162" i="3"/>
  <c r="L162" i="3" s="1"/>
  <c r="J162" i="3"/>
  <c r="K162" i="3"/>
  <c r="E163" i="3"/>
  <c r="F163" i="3"/>
  <c r="G163" i="3"/>
  <c r="H163" i="3"/>
  <c r="I163" i="3"/>
  <c r="J163" i="3"/>
  <c r="K163" i="3"/>
  <c r="L163" i="3"/>
  <c r="E164" i="3"/>
  <c r="F164" i="3"/>
  <c r="G164" i="3"/>
  <c r="H164" i="3"/>
  <c r="I164" i="3"/>
  <c r="J164" i="3"/>
  <c r="K164" i="3"/>
  <c r="L164" i="3"/>
  <c r="E165" i="3"/>
  <c r="F165" i="3"/>
  <c r="G165" i="3"/>
  <c r="H165" i="3"/>
  <c r="I165" i="3"/>
  <c r="J165" i="3"/>
  <c r="K165" i="3"/>
  <c r="L165" i="3"/>
  <c r="E166" i="3"/>
  <c r="F166" i="3"/>
  <c r="G166" i="3"/>
  <c r="H166" i="3"/>
  <c r="I166" i="3"/>
  <c r="J166" i="3"/>
  <c r="K166" i="3"/>
  <c r="L166" i="3"/>
  <c r="BK206" i="3" l="1"/>
  <c r="BM205" i="3"/>
  <c r="BK205" i="3"/>
  <c r="BM204" i="3"/>
  <c r="BK204" i="3"/>
  <c r="BM203" i="3"/>
  <c r="BK203" i="3"/>
  <c r="BM202" i="3"/>
  <c r="BK202" i="3"/>
  <c r="BM201" i="3"/>
  <c r="BK201" i="3"/>
  <c r="BM200" i="3"/>
  <c r="BK200" i="3"/>
  <c r="BK193" i="3"/>
  <c r="BM192" i="3"/>
  <c r="BM185" i="3"/>
  <c r="BK185" i="3"/>
  <c r="BM184" i="3"/>
  <c r="BK184" i="3"/>
  <c r="BM183" i="3"/>
  <c r="BK183" i="3"/>
  <c r="BM182" i="3"/>
  <c r="BK182" i="3"/>
  <c r="BM181" i="3"/>
  <c r="BK181" i="3"/>
  <c r="BM180" i="3"/>
  <c r="BK180" i="3"/>
  <c r="BM179" i="3"/>
  <c r="BK179" i="3"/>
  <c r="BM178" i="3"/>
  <c r="BK178" i="3"/>
  <c r="BM177" i="3"/>
  <c r="BK177" i="3"/>
  <c r="BM176" i="3"/>
  <c r="BK176" i="3"/>
  <c r="BM175" i="3"/>
  <c r="BK175" i="3"/>
  <c r="BM174" i="3"/>
  <c r="BK174" i="3"/>
  <c r="BM199" i="3"/>
  <c r="BK199" i="3"/>
  <c r="BM198" i="3"/>
  <c r="BK198" i="3"/>
  <c r="BM197" i="3"/>
  <c r="BK197" i="3"/>
  <c r="BM196" i="3"/>
  <c r="BK196" i="3"/>
  <c r="BM195" i="3"/>
  <c r="BK195" i="3"/>
  <c r="BM194" i="3"/>
  <c r="BK194" i="3"/>
  <c r="BM193" i="3"/>
  <c r="BK192" i="3"/>
  <c r="BM191" i="3"/>
  <c r="BK191" i="3"/>
  <c r="BM190" i="3"/>
  <c r="BK190" i="3"/>
  <c r="BM189" i="3"/>
  <c r="BK189" i="3"/>
  <c r="BM188" i="3"/>
  <c r="BK188" i="3"/>
  <c r="BM187" i="3"/>
  <c r="BK187" i="3"/>
  <c r="BM186" i="3"/>
  <c r="BK186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K12" i="3" l="1"/>
  <c r="K154" i="3"/>
  <c r="K152" i="3"/>
  <c r="K150" i="3"/>
  <c r="K148" i="3"/>
  <c r="K146" i="3"/>
  <c r="K144" i="3"/>
  <c r="K142" i="3"/>
  <c r="K140" i="3"/>
  <c r="K138" i="3"/>
  <c r="K136" i="3"/>
  <c r="K134" i="3"/>
  <c r="K132" i="3"/>
  <c r="K130" i="3"/>
  <c r="K128" i="3"/>
  <c r="K126" i="3"/>
  <c r="K124" i="3"/>
  <c r="K122" i="3"/>
  <c r="K120" i="3"/>
  <c r="K118" i="3"/>
  <c r="K116" i="3"/>
  <c r="K114" i="3"/>
  <c r="K112" i="3"/>
  <c r="K110" i="3"/>
  <c r="K108" i="3"/>
  <c r="K106" i="3"/>
  <c r="K104" i="3"/>
  <c r="K102" i="3"/>
  <c r="K100" i="3"/>
  <c r="K98" i="3"/>
  <c r="K96" i="3"/>
  <c r="K94" i="3"/>
  <c r="K92" i="3"/>
  <c r="K90" i="3"/>
  <c r="K88" i="3"/>
  <c r="K86" i="3"/>
  <c r="K84" i="3"/>
  <c r="K82" i="3"/>
  <c r="K80" i="3"/>
  <c r="K78" i="3"/>
  <c r="K76" i="3"/>
  <c r="K74" i="3"/>
  <c r="K72" i="3"/>
  <c r="K70" i="3"/>
  <c r="K68" i="3"/>
  <c r="K66" i="3"/>
  <c r="K64" i="3"/>
  <c r="K62" i="3"/>
  <c r="K60" i="3"/>
  <c r="K58" i="3"/>
  <c r="K56" i="3"/>
  <c r="K54" i="3"/>
  <c r="K52" i="3"/>
  <c r="K50" i="3"/>
  <c r="K48" i="3"/>
  <c r="K46" i="3"/>
  <c r="K44" i="3"/>
  <c r="K42" i="3"/>
  <c r="K40" i="3"/>
  <c r="K36" i="3"/>
  <c r="K34" i="3"/>
  <c r="K32" i="3"/>
  <c r="K30" i="3"/>
  <c r="K28" i="3"/>
  <c r="K26" i="3"/>
  <c r="L25" i="3"/>
  <c r="L21" i="3"/>
  <c r="L19" i="3"/>
  <c r="L17" i="3"/>
  <c r="L15" i="3"/>
  <c r="L13" i="3"/>
  <c r="L155" i="3"/>
  <c r="L153" i="3"/>
  <c r="L151" i="3"/>
  <c r="L149" i="3"/>
  <c r="L147" i="3"/>
  <c r="L145" i="3"/>
  <c r="L143" i="3"/>
  <c r="L141" i="3"/>
  <c r="L139" i="3"/>
  <c r="L137" i="3"/>
  <c r="L135" i="3"/>
  <c r="L133" i="3"/>
  <c r="L131" i="3"/>
  <c r="L129" i="3"/>
  <c r="L127" i="3"/>
  <c r="L125" i="3"/>
  <c r="L123" i="3"/>
  <c r="L121" i="3"/>
  <c r="L119" i="3"/>
  <c r="L117" i="3"/>
  <c r="L115" i="3"/>
  <c r="L113" i="3"/>
  <c r="L111" i="3"/>
  <c r="L109" i="3"/>
  <c r="L107" i="3"/>
  <c r="L105" i="3"/>
  <c r="L103" i="3"/>
  <c r="L101" i="3"/>
  <c r="L99" i="3"/>
  <c r="L97" i="3"/>
  <c r="L95" i="3"/>
  <c r="L93" i="3"/>
  <c r="L91" i="3"/>
  <c r="L89" i="3"/>
  <c r="L87" i="3"/>
  <c r="L85" i="3"/>
  <c r="L83" i="3"/>
  <c r="L81" i="3"/>
  <c r="L79" i="3"/>
  <c r="L77" i="3"/>
  <c r="L75" i="3"/>
  <c r="L73" i="3"/>
  <c r="L71" i="3"/>
  <c r="L69" i="3"/>
  <c r="L67" i="3"/>
  <c r="L65" i="3"/>
  <c r="L63" i="3"/>
  <c r="L61" i="3"/>
  <c r="L59" i="3"/>
  <c r="L57" i="3"/>
  <c r="L55" i="3"/>
  <c r="L53" i="3"/>
  <c r="L51" i="3"/>
  <c r="L49" i="3"/>
  <c r="L47" i="3"/>
  <c r="L45" i="3"/>
  <c r="L43" i="3"/>
  <c r="L41" i="3"/>
  <c r="L39" i="3"/>
  <c r="L37" i="3"/>
  <c r="L35" i="3"/>
  <c r="L33" i="3"/>
  <c r="L31" i="3"/>
  <c r="L29" i="3"/>
  <c r="L27" i="3"/>
  <c r="K38" i="3"/>
  <c r="L23" i="3"/>
  <c r="K18" i="3"/>
  <c r="K24" i="3"/>
  <c r="L24" i="3"/>
  <c r="L22" i="3"/>
  <c r="K22" i="3"/>
  <c r="K20" i="3"/>
  <c r="K16" i="3"/>
  <c r="K14" i="3"/>
  <c r="K25" i="3"/>
  <c r="K23" i="3"/>
  <c r="K21" i="3"/>
  <c r="K19" i="3"/>
  <c r="K17" i="3"/>
  <c r="K15" i="3"/>
  <c r="K13" i="3"/>
  <c r="K155" i="3"/>
  <c r="K153" i="3"/>
  <c r="L20" i="3"/>
  <c r="L18" i="3"/>
  <c r="L16" i="3"/>
  <c r="L14" i="3"/>
  <c r="L12" i="3"/>
  <c r="L154" i="3"/>
  <c r="L152" i="3"/>
  <c r="L150" i="3"/>
  <c r="L148" i="3"/>
  <c r="L146" i="3"/>
  <c r="L144" i="3"/>
  <c r="L142" i="3"/>
  <c r="L140" i="3"/>
  <c r="L138" i="3"/>
  <c r="L136" i="3"/>
  <c r="L134" i="3"/>
  <c r="L132" i="3"/>
  <c r="L130" i="3"/>
  <c r="L128" i="3"/>
  <c r="L126" i="3"/>
  <c r="L124" i="3"/>
  <c r="L122" i="3"/>
  <c r="L120" i="3"/>
  <c r="L118" i="3"/>
  <c r="L116" i="3"/>
  <c r="L114" i="3"/>
  <c r="L112" i="3"/>
  <c r="L110" i="3"/>
  <c r="L108" i="3"/>
  <c r="L106" i="3"/>
  <c r="L104" i="3"/>
  <c r="L102" i="3"/>
  <c r="L100" i="3"/>
  <c r="L98" i="3"/>
  <c r="L96" i="3"/>
  <c r="L94" i="3"/>
  <c r="L92" i="3"/>
  <c r="L90" i="3"/>
  <c r="L88" i="3"/>
  <c r="L86" i="3"/>
  <c r="L84" i="3"/>
  <c r="L82" i="3"/>
  <c r="L80" i="3"/>
  <c r="L78" i="3"/>
  <c r="L76" i="3"/>
  <c r="L74" i="3"/>
  <c r="L72" i="3"/>
  <c r="L70" i="3"/>
  <c r="L68" i="3"/>
  <c r="L66" i="3"/>
  <c r="L64" i="3"/>
  <c r="L62" i="3"/>
  <c r="L60" i="3"/>
  <c r="L58" i="3"/>
  <c r="L56" i="3"/>
  <c r="L54" i="3"/>
  <c r="L52" i="3"/>
  <c r="L50" i="3"/>
  <c r="L48" i="3"/>
  <c r="L46" i="3"/>
  <c r="L44" i="3"/>
  <c r="L42" i="3"/>
  <c r="L40" i="3"/>
  <c r="L38" i="3"/>
  <c r="L36" i="3"/>
  <c r="L34" i="3"/>
  <c r="L32" i="3"/>
  <c r="L30" i="3"/>
  <c r="L28" i="3"/>
  <c r="L26" i="3"/>
  <c r="K151" i="3"/>
  <c r="K149" i="3"/>
  <c r="K147" i="3"/>
  <c r="K145" i="3"/>
  <c r="K143" i="3"/>
  <c r="K141" i="3"/>
  <c r="K139" i="3"/>
  <c r="K137" i="3"/>
  <c r="K135" i="3"/>
  <c r="K133" i="3"/>
  <c r="K131" i="3"/>
  <c r="K129" i="3"/>
  <c r="K127" i="3"/>
  <c r="K125" i="3"/>
  <c r="K123" i="3"/>
  <c r="K121" i="3"/>
  <c r="K119" i="3"/>
  <c r="K117" i="3"/>
  <c r="K115" i="3"/>
  <c r="K113" i="3"/>
  <c r="K111" i="3"/>
  <c r="K109" i="3"/>
  <c r="K107" i="3"/>
  <c r="K105" i="3"/>
  <c r="K103" i="3"/>
  <c r="K101" i="3"/>
  <c r="K99" i="3"/>
  <c r="K97" i="3"/>
  <c r="K95" i="3"/>
  <c r="K93" i="3"/>
  <c r="K91" i="3"/>
  <c r="K89" i="3"/>
  <c r="K87" i="3"/>
  <c r="K85" i="3"/>
  <c r="K83" i="3"/>
  <c r="K81" i="3"/>
  <c r="K79" i="3"/>
  <c r="K77" i="3"/>
  <c r="K75" i="3"/>
  <c r="K73" i="3"/>
  <c r="K71" i="3"/>
  <c r="K69" i="3"/>
  <c r="K67" i="3"/>
  <c r="K65" i="3"/>
  <c r="K63" i="3"/>
  <c r="K61" i="3"/>
  <c r="K59" i="3"/>
  <c r="K57" i="3"/>
  <c r="K55" i="3"/>
  <c r="K53" i="3"/>
  <c r="K51" i="3"/>
  <c r="K49" i="3"/>
  <c r="K47" i="3"/>
  <c r="K45" i="3"/>
  <c r="K43" i="3"/>
  <c r="K41" i="3"/>
  <c r="K39" i="3"/>
  <c r="K37" i="3"/>
  <c r="K35" i="3"/>
  <c r="K33" i="3"/>
  <c r="K31" i="3"/>
  <c r="K29" i="3"/>
  <c r="K27" i="3"/>
  <c r="N87" i="3" l="1"/>
  <c r="P87" i="3"/>
  <c r="R87" i="3"/>
  <c r="T87" i="3"/>
  <c r="V87" i="3"/>
  <c r="X87" i="3"/>
  <c r="Z87" i="3"/>
  <c r="AB87" i="3"/>
  <c r="AD87" i="3"/>
  <c r="AF87" i="3"/>
  <c r="AH87" i="3"/>
  <c r="AJ87" i="3"/>
  <c r="AL87" i="3"/>
  <c r="AN87" i="3"/>
  <c r="AP87" i="3"/>
  <c r="AR87" i="3"/>
  <c r="AT87" i="3"/>
  <c r="AV87" i="3"/>
  <c r="AX87" i="3"/>
  <c r="AZ87" i="3"/>
  <c r="BB87" i="3"/>
  <c r="BD87" i="3"/>
  <c r="BF87" i="3"/>
  <c r="BH87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M91" i="3"/>
  <c r="O91" i="3"/>
  <c r="Q91" i="3"/>
  <c r="S91" i="3"/>
  <c r="U91" i="3"/>
  <c r="W91" i="3"/>
  <c r="Y91" i="3"/>
  <c r="AA91" i="3"/>
  <c r="AC91" i="3"/>
  <c r="AE91" i="3"/>
  <c r="AG91" i="3"/>
  <c r="AI91" i="3"/>
  <c r="AK91" i="3"/>
  <c r="AM91" i="3"/>
  <c r="AO91" i="3"/>
  <c r="AQ91" i="3"/>
  <c r="AS91" i="3"/>
  <c r="AU91" i="3"/>
  <c r="AW91" i="3"/>
  <c r="AY91" i="3"/>
  <c r="BA91" i="3"/>
  <c r="BC91" i="3"/>
  <c r="BE91" i="3"/>
  <c r="BG91" i="3"/>
  <c r="BI91" i="3"/>
  <c r="N91" i="3"/>
  <c r="P91" i="3"/>
  <c r="R91" i="3"/>
  <c r="T91" i="3"/>
  <c r="V91" i="3"/>
  <c r="X91" i="3"/>
  <c r="Z91" i="3"/>
  <c r="AB91" i="3"/>
  <c r="AD91" i="3"/>
  <c r="AF91" i="3"/>
  <c r="AH91" i="3"/>
  <c r="AJ91" i="3"/>
  <c r="AL91" i="3"/>
  <c r="AN91" i="3"/>
  <c r="AP91" i="3"/>
  <c r="AR91" i="3"/>
  <c r="AT91" i="3"/>
  <c r="AV91" i="3"/>
  <c r="AX91" i="3"/>
  <c r="AZ91" i="3"/>
  <c r="BB91" i="3"/>
  <c r="BD91" i="3"/>
  <c r="BF91" i="3"/>
  <c r="BH91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N95" i="3"/>
  <c r="P95" i="3"/>
  <c r="R95" i="3"/>
  <c r="T95" i="3"/>
  <c r="V95" i="3"/>
  <c r="X95" i="3"/>
  <c r="Z95" i="3"/>
  <c r="AB95" i="3"/>
  <c r="AD95" i="3"/>
  <c r="AF95" i="3"/>
  <c r="AH95" i="3"/>
  <c r="AJ95" i="3"/>
  <c r="AL95" i="3"/>
  <c r="AN95" i="3"/>
  <c r="AP95" i="3"/>
  <c r="AR95" i="3"/>
  <c r="AT95" i="3"/>
  <c r="AV95" i="3"/>
  <c r="AX95" i="3"/>
  <c r="AZ95" i="3"/>
  <c r="BB95" i="3"/>
  <c r="BD95" i="3"/>
  <c r="BF95" i="3"/>
  <c r="BH95" i="3"/>
  <c r="N99" i="3"/>
  <c r="P99" i="3"/>
  <c r="R99" i="3"/>
  <c r="T99" i="3"/>
  <c r="V99" i="3"/>
  <c r="X99" i="3"/>
  <c r="Z99" i="3"/>
  <c r="AB99" i="3"/>
  <c r="AD99" i="3"/>
  <c r="AF99" i="3"/>
  <c r="AH99" i="3"/>
  <c r="AJ99" i="3"/>
  <c r="AL99" i="3"/>
  <c r="AN99" i="3"/>
  <c r="AP99" i="3"/>
  <c r="AR99" i="3"/>
  <c r="AT99" i="3"/>
  <c r="AV99" i="3"/>
  <c r="AX99" i="3"/>
  <c r="AZ99" i="3"/>
  <c r="BB99" i="3"/>
  <c r="BD99" i="3"/>
  <c r="BF99" i="3"/>
  <c r="BH99" i="3"/>
  <c r="M99" i="3"/>
  <c r="O99" i="3"/>
  <c r="Q99" i="3"/>
  <c r="S99" i="3"/>
  <c r="U99" i="3"/>
  <c r="W99" i="3"/>
  <c r="Y99" i="3"/>
  <c r="AA99" i="3"/>
  <c r="AC99" i="3"/>
  <c r="AE99" i="3"/>
  <c r="AG99" i="3"/>
  <c r="AI99" i="3"/>
  <c r="AK99" i="3"/>
  <c r="AM99" i="3"/>
  <c r="AO99" i="3"/>
  <c r="AQ99" i="3"/>
  <c r="AS99" i="3"/>
  <c r="AU99" i="3"/>
  <c r="AW99" i="3"/>
  <c r="AY99" i="3"/>
  <c r="BA99" i="3"/>
  <c r="BC99" i="3"/>
  <c r="BE99" i="3"/>
  <c r="BG99" i="3"/>
  <c r="BI99" i="3"/>
  <c r="M103" i="3"/>
  <c r="O103" i="3"/>
  <c r="Q103" i="3"/>
  <c r="S103" i="3"/>
  <c r="U103" i="3"/>
  <c r="W103" i="3"/>
  <c r="Y103" i="3"/>
  <c r="AA103" i="3"/>
  <c r="AC103" i="3"/>
  <c r="AE103" i="3"/>
  <c r="AG103" i="3"/>
  <c r="AI103" i="3"/>
  <c r="AK103" i="3"/>
  <c r="AM103" i="3"/>
  <c r="AO103" i="3"/>
  <c r="AQ103" i="3"/>
  <c r="AS103" i="3"/>
  <c r="AU103" i="3"/>
  <c r="AW103" i="3"/>
  <c r="AY103" i="3"/>
  <c r="BA103" i="3"/>
  <c r="BC103" i="3"/>
  <c r="BE103" i="3"/>
  <c r="BG103" i="3"/>
  <c r="BI103" i="3"/>
  <c r="N103" i="3"/>
  <c r="P103" i="3"/>
  <c r="R103" i="3"/>
  <c r="T103" i="3"/>
  <c r="V103" i="3"/>
  <c r="X103" i="3"/>
  <c r="Z103" i="3"/>
  <c r="AB103" i="3"/>
  <c r="AD103" i="3"/>
  <c r="AF103" i="3"/>
  <c r="AH103" i="3"/>
  <c r="AJ103" i="3"/>
  <c r="AL103" i="3"/>
  <c r="AN103" i="3"/>
  <c r="AP103" i="3"/>
  <c r="AR103" i="3"/>
  <c r="AT103" i="3"/>
  <c r="AV103" i="3"/>
  <c r="AX103" i="3"/>
  <c r="AZ103" i="3"/>
  <c r="BB103" i="3"/>
  <c r="BD103" i="3"/>
  <c r="BF103" i="3"/>
  <c r="BH103" i="3"/>
  <c r="N107" i="3"/>
  <c r="P107" i="3"/>
  <c r="R107" i="3"/>
  <c r="T107" i="3"/>
  <c r="V107" i="3"/>
  <c r="X107" i="3"/>
  <c r="Z107" i="3"/>
  <c r="AB107" i="3"/>
  <c r="AD107" i="3"/>
  <c r="AF107" i="3"/>
  <c r="AH107" i="3"/>
  <c r="AJ107" i="3"/>
  <c r="AL107" i="3"/>
  <c r="AN107" i="3"/>
  <c r="AP107" i="3"/>
  <c r="AR107" i="3"/>
  <c r="AT107" i="3"/>
  <c r="AV107" i="3"/>
  <c r="AX107" i="3"/>
  <c r="AZ107" i="3"/>
  <c r="BB107" i="3"/>
  <c r="BD107" i="3"/>
  <c r="BF107" i="3"/>
  <c r="BH107" i="3"/>
  <c r="M107" i="3"/>
  <c r="O107" i="3"/>
  <c r="Q107" i="3"/>
  <c r="S107" i="3"/>
  <c r="U107" i="3"/>
  <c r="W107" i="3"/>
  <c r="Y107" i="3"/>
  <c r="AA107" i="3"/>
  <c r="AC107" i="3"/>
  <c r="AE107" i="3"/>
  <c r="AG107" i="3"/>
  <c r="AI107" i="3"/>
  <c r="AK107" i="3"/>
  <c r="AM107" i="3"/>
  <c r="AO107" i="3"/>
  <c r="AQ107" i="3"/>
  <c r="AS107" i="3"/>
  <c r="AU107" i="3"/>
  <c r="AW107" i="3"/>
  <c r="AY107" i="3"/>
  <c r="BA107" i="3"/>
  <c r="BC107" i="3"/>
  <c r="BE107" i="3"/>
  <c r="BG107" i="3"/>
  <c r="BI107" i="3"/>
  <c r="M111" i="3"/>
  <c r="O111" i="3"/>
  <c r="Q111" i="3"/>
  <c r="S111" i="3"/>
  <c r="U111" i="3"/>
  <c r="W111" i="3"/>
  <c r="Y111" i="3"/>
  <c r="AA111" i="3"/>
  <c r="AC111" i="3"/>
  <c r="AE111" i="3"/>
  <c r="AG111" i="3"/>
  <c r="AI111" i="3"/>
  <c r="AK111" i="3"/>
  <c r="AM111" i="3"/>
  <c r="AO111" i="3"/>
  <c r="AQ111" i="3"/>
  <c r="AS111" i="3"/>
  <c r="AU111" i="3"/>
  <c r="AW111" i="3"/>
  <c r="AY111" i="3"/>
  <c r="BA111" i="3"/>
  <c r="BC111" i="3"/>
  <c r="BE111" i="3"/>
  <c r="BG111" i="3"/>
  <c r="BI111" i="3"/>
  <c r="N111" i="3"/>
  <c r="P111" i="3"/>
  <c r="R111" i="3"/>
  <c r="T111" i="3"/>
  <c r="V111" i="3"/>
  <c r="X111" i="3"/>
  <c r="Z111" i="3"/>
  <c r="AB111" i="3"/>
  <c r="AD111" i="3"/>
  <c r="AF111" i="3"/>
  <c r="AH111" i="3"/>
  <c r="AJ111" i="3"/>
  <c r="AL111" i="3"/>
  <c r="AN111" i="3"/>
  <c r="AP111" i="3"/>
  <c r="AR111" i="3"/>
  <c r="AT111" i="3"/>
  <c r="AV111" i="3"/>
  <c r="AX111" i="3"/>
  <c r="AZ111" i="3"/>
  <c r="BB111" i="3"/>
  <c r="BD111" i="3"/>
  <c r="BF111" i="3"/>
  <c r="BH111" i="3"/>
  <c r="N115" i="3"/>
  <c r="P115" i="3"/>
  <c r="R115" i="3"/>
  <c r="T115" i="3"/>
  <c r="V115" i="3"/>
  <c r="X115" i="3"/>
  <c r="Z115" i="3"/>
  <c r="AB115" i="3"/>
  <c r="AD115" i="3"/>
  <c r="AF115" i="3"/>
  <c r="AH115" i="3"/>
  <c r="AJ115" i="3"/>
  <c r="AL115" i="3"/>
  <c r="AN115" i="3"/>
  <c r="AP115" i="3"/>
  <c r="AR115" i="3"/>
  <c r="AT115" i="3"/>
  <c r="AV115" i="3"/>
  <c r="AX115" i="3"/>
  <c r="AZ115" i="3"/>
  <c r="BB115" i="3"/>
  <c r="BD115" i="3"/>
  <c r="BF115" i="3"/>
  <c r="BH115" i="3"/>
  <c r="M115" i="3"/>
  <c r="O115" i="3"/>
  <c r="Q115" i="3"/>
  <c r="S115" i="3"/>
  <c r="U115" i="3"/>
  <c r="W115" i="3"/>
  <c r="Y115" i="3"/>
  <c r="AA115" i="3"/>
  <c r="AC115" i="3"/>
  <c r="AE115" i="3"/>
  <c r="AG115" i="3"/>
  <c r="AI115" i="3"/>
  <c r="AK115" i="3"/>
  <c r="AM115" i="3"/>
  <c r="AO115" i="3"/>
  <c r="AQ115" i="3"/>
  <c r="AS115" i="3"/>
  <c r="AU115" i="3"/>
  <c r="AW115" i="3"/>
  <c r="AY115" i="3"/>
  <c r="BA115" i="3"/>
  <c r="BC115" i="3"/>
  <c r="BE115" i="3"/>
  <c r="BG115" i="3"/>
  <c r="BI115" i="3"/>
  <c r="N119" i="3"/>
  <c r="P119" i="3"/>
  <c r="R119" i="3"/>
  <c r="T119" i="3"/>
  <c r="V119" i="3"/>
  <c r="X119" i="3"/>
  <c r="Z119" i="3"/>
  <c r="AB119" i="3"/>
  <c r="AD119" i="3"/>
  <c r="AF119" i="3"/>
  <c r="AH119" i="3"/>
  <c r="AJ119" i="3"/>
  <c r="AL119" i="3"/>
  <c r="AN119" i="3"/>
  <c r="AP119" i="3"/>
  <c r="AR119" i="3"/>
  <c r="AT119" i="3"/>
  <c r="AV119" i="3"/>
  <c r="AX119" i="3"/>
  <c r="AZ119" i="3"/>
  <c r="BB119" i="3"/>
  <c r="BD119" i="3"/>
  <c r="BF119" i="3"/>
  <c r="BH119" i="3"/>
  <c r="M119" i="3"/>
  <c r="O119" i="3"/>
  <c r="Q119" i="3"/>
  <c r="S119" i="3"/>
  <c r="U119" i="3"/>
  <c r="W119" i="3"/>
  <c r="Y119" i="3"/>
  <c r="AA119" i="3"/>
  <c r="AC119" i="3"/>
  <c r="AE119" i="3"/>
  <c r="AG119" i="3"/>
  <c r="AI119" i="3"/>
  <c r="AK119" i="3"/>
  <c r="AM119" i="3"/>
  <c r="AO119" i="3"/>
  <c r="AQ119" i="3"/>
  <c r="AS119" i="3"/>
  <c r="AU119" i="3"/>
  <c r="AW119" i="3"/>
  <c r="AY119" i="3"/>
  <c r="BA119" i="3"/>
  <c r="BC119" i="3"/>
  <c r="BE119" i="3"/>
  <c r="BG119" i="3"/>
  <c r="BI119" i="3"/>
  <c r="N123" i="3"/>
  <c r="P123" i="3"/>
  <c r="R123" i="3"/>
  <c r="T123" i="3"/>
  <c r="V123" i="3"/>
  <c r="X123" i="3"/>
  <c r="Z123" i="3"/>
  <c r="AB123" i="3"/>
  <c r="AD123" i="3"/>
  <c r="AF123" i="3"/>
  <c r="AH123" i="3"/>
  <c r="AJ123" i="3"/>
  <c r="AL123" i="3"/>
  <c r="AN123" i="3"/>
  <c r="AP123" i="3"/>
  <c r="AR123" i="3"/>
  <c r="AT123" i="3"/>
  <c r="AV123" i="3"/>
  <c r="AX123" i="3"/>
  <c r="AZ123" i="3"/>
  <c r="BB123" i="3"/>
  <c r="BD123" i="3"/>
  <c r="BF123" i="3"/>
  <c r="BH123" i="3"/>
  <c r="M123" i="3"/>
  <c r="Q123" i="3"/>
  <c r="U123" i="3"/>
  <c r="Y123" i="3"/>
  <c r="AC123" i="3"/>
  <c r="AG123" i="3"/>
  <c r="AK123" i="3"/>
  <c r="AO123" i="3"/>
  <c r="AS123" i="3"/>
  <c r="AW123" i="3"/>
  <c r="BA123" i="3"/>
  <c r="BE123" i="3"/>
  <c r="BI123" i="3"/>
  <c r="O123" i="3"/>
  <c r="S123" i="3"/>
  <c r="W123" i="3"/>
  <c r="AA123" i="3"/>
  <c r="AE123" i="3"/>
  <c r="AI123" i="3"/>
  <c r="AM123" i="3"/>
  <c r="AQ123" i="3"/>
  <c r="AU123" i="3"/>
  <c r="AY123" i="3"/>
  <c r="BC123" i="3"/>
  <c r="BG123" i="3"/>
  <c r="M127" i="3"/>
  <c r="O127" i="3"/>
  <c r="Q127" i="3"/>
  <c r="S127" i="3"/>
  <c r="U127" i="3"/>
  <c r="W127" i="3"/>
  <c r="Y127" i="3"/>
  <c r="AA127" i="3"/>
  <c r="AC127" i="3"/>
  <c r="AE127" i="3"/>
  <c r="AG127" i="3"/>
  <c r="AI127" i="3"/>
  <c r="AK127" i="3"/>
  <c r="AM127" i="3"/>
  <c r="AO127" i="3"/>
  <c r="AQ127" i="3"/>
  <c r="AS127" i="3"/>
  <c r="AU127" i="3"/>
  <c r="AW127" i="3"/>
  <c r="AY127" i="3"/>
  <c r="BA127" i="3"/>
  <c r="BC127" i="3"/>
  <c r="BE127" i="3"/>
  <c r="BG127" i="3"/>
  <c r="BI127" i="3"/>
  <c r="N127" i="3"/>
  <c r="P127" i="3"/>
  <c r="R127" i="3"/>
  <c r="T127" i="3"/>
  <c r="V127" i="3"/>
  <c r="X127" i="3"/>
  <c r="Z127" i="3"/>
  <c r="AB127" i="3"/>
  <c r="AD127" i="3"/>
  <c r="AF127" i="3"/>
  <c r="AH127" i="3"/>
  <c r="AJ127" i="3"/>
  <c r="AL127" i="3"/>
  <c r="AN127" i="3"/>
  <c r="AP127" i="3"/>
  <c r="AR127" i="3"/>
  <c r="AT127" i="3"/>
  <c r="AV127" i="3"/>
  <c r="AX127" i="3"/>
  <c r="AZ127" i="3"/>
  <c r="BB127" i="3"/>
  <c r="BD127" i="3"/>
  <c r="BF127" i="3"/>
  <c r="BH127" i="3"/>
  <c r="M131" i="3"/>
  <c r="O131" i="3"/>
  <c r="Q131" i="3"/>
  <c r="S131" i="3"/>
  <c r="U131" i="3"/>
  <c r="W131" i="3"/>
  <c r="Y131" i="3"/>
  <c r="AA131" i="3"/>
  <c r="AC131" i="3"/>
  <c r="AE131" i="3"/>
  <c r="AG131" i="3"/>
  <c r="AI131" i="3"/>
  <c r="AK131" i="3"/>
  <c r="AM131" i="3"/>
  <c r="AO131" i="3"/>
  <c r="AQ131" i="3"/>
  <c r="AS131" i="3"/>
  <c r="AU131" i="3"/>
  <c r="AW131" i="3"/>
  <c r="AY131" i="3"/>
  <c r="BA131" i="3"/>
  <c r="BC131" i="3"/>
  <c r="BE131" i="3"/>
  <c r="BG131" i="3"/>
  <c r="BI131" i="3"/>
  <c r="N131" i="3"/>
  <c r="P131" i="3"/>
  <c r="R131" i="3"/>
  <c r="T131" i="3"/>
  <c r="V131" i="3"/>
  <c r="X131" i="3"/>
  <c r="Z131" i="3"/>
  <c r="AB131" i="3"/>
  <c r="AD131" i="3"/>
  <c r="AF131" i="3"/>
  <c r="AH131" i="3"/>
  <c r="AJ131" i="3"/>
  <c r="AL131" i="3"/>
  <c r="AN131" i="3"/>
  <c r="AP131" i="3"/>
  <c r="AR131" i="3"/>
  <c r="AT131" i="3"/>
  <c r="AV131" i="3"/>
  <c r="AX131" i="3"/>
  <c r="AZ131" i="3"/>
  <c r="BB131" i="3"/>
  <c r="BD131" i="3"/>
  <c r="BF131" i="3"/>
  <c r="BH131" i="3"/>
  <c r="M135" i="3"/>
  <c r="O135" i="3"/>
  <c r="Q135" i="3"/>
  <c r="S135" i="3"/>
  <c r="U135" i="3"/>
  <c r="W135" i="3"/>
  <c r="Y135" i="3"/>
  <c r="AA135" i="3"/>
  <c r="AC135" i="3"/>
  <c r="AE135" i="3"/>
  <c r="AG135" i="3"/>
  <c r="AI135" i="3"/>
  <c r="AK135" i="3"/>
  <c r="AM135" i="3"/>
  <c r="AO135" i="3"/>
  <c r="AQ135" i="3"/>
  <c r="AS135" i="3"/>
  <c r="AU135" i="3"/>
  <c r="AW135" i="3"/>
  <c r="AY135" i="3"/>
  <c r="BA135" i="3"/>
  <c r="BC135" i="3"/>
  <c r="BE135" i="3"/>
  <c r="BG135" i="3"/>
  <c r="BI135" i="3"/>
  <c r="N135" i="3"/>
  <c r="P135" i="3"/>
  <c r="R135" i="3"/>
  <c r="T135" i="3"/>
  <c r="V135" i="3"/>
  <c r="X135" i="3"/>
  <c r="Z135" i="3"/>
  <c r="AB135" i="3"/>
  <c r="AD135" i="3"/>
  <c r="AF135" i="3"/>
  <c r="AH135" i="3"/>
  <c r="AJ135" i="3"/>
  <c r="AL135" i="3"/>
  <c r="AN135" i="3"/>
  <c r="AP135" i="3"/>
  <c r="AR135" i="3"/>
  <c r="AT135" i="3"/>
  <c r="AV135" i="3"/>
  <c r="AX135" i="3"/>
  <c r="AZ135" i="3"/>
  <c r="BB135" i="3"/>
  <c r="BD135" i="3"/>
  <c r="BF135" i="3"/>
  <c r="BH135" i="3"/>
  <c r="M139" i="3"/>
  <c r="O139" i="3"/>
  <c r="Q139" i="3"/>
  <c r="S139" i="3"/>
  <c r="U139" i="3"/>
  <c r="W139" i="3"/>
  <c r="Y139" i="3"/>
  <c r="AA139" i="3"/>
  <c r="AC139" i="3"/>
  <c r="AE139" i="3"/>
  <c r="AG139" i="3"/>
  <c r="AI139" i="3"/>
  <c r="AK139" i="3"/>
  <c r="AM139" i="3"/>
  <c r="AO139" i="3"/>
  <c r="AQ139" i="3"/>
  <c r="AS139" i="3"/>
  <c r="AU139" i="3"/>
  <c r="AW139" i="3"/>
  <c r="AY139" i="3"/>
  <c r="BA139" i="3"/>
  <c r="BC139" i="3"/>
  <c r="BE139" i="3"/>
  <c r="BG139" i="3"/>
  <c r="BI139" i="3"/>
  <c r="N139" i="3"/>
  <c r="P139" i="3"/>
  <c r="R139" i="3"/>
  <c r="T139" i="3"/>
  <c r="V139" i="3"/>
  <c r="X139" i="3"/>
  <c r="Z139" i="3"/>
  <c r="AB139" i="3"/>
  <c r="AD139" i="3"/>
  <c r="AF139" i="3"/>
  <c r="AH139" i="3"/>
  <c r="AJ139" i="3"/>
  <c r="AL139" i="3"/>
  <c r="AN139" i="3"/>
  <c r="AP139" i="3"/>
  <c r="AR139" i="3"/>
  <c r="AT139" i="3"/>
  <c r="AV139" i="3"/>
  <c r="AX139" i="3"/>
  <c r="AZ139" i="3"/>
  <c r="BB139" i="3"/>
  <c r="BD139" i="3"/>
  <c r="BF139" i="3"/>
  <c r="BH139" i="3"/>
  <c r="M143" i="3"/>
  <c r="O143" i="3"/>
  <c r="Q143" i="3"/>
  <c r="S143" i="3"/>
  <c r="U143" i="3"/>
  <c r="W143" i="3"/>
  <c r="Y143" i="3"/>
  <c r="AA143" i="3"/>
  <c r="AC143" i="3"/>
  <c r="AE143" i="3"/>
  <c r="AG143" i="3"/>
  <c r="AI143" i="3"/>
  <c r="AK143" i="3"/>
  <c r="AM143" i="3"/>
  <c r="AO143" i="3"/>
  <c r="AQ143" i="3"/>
  <c r="AS143" i="3"/>
  <c r="AU143" i="3"/>
  <c r="AW143" i="3"/>
  <c r="AY143" i="3"/>
  <c r="BA143" i="3"/>
  <c r="BC143" i="3"/>
  <c r="BE143" i="3"/>
  <c r="BG143" i="3"/>
  <c r="BI143" i="3"/>
  <c r="N143" i="3"/>
  <c r="P143" i="3"/>
  <c r="R143" i="3"/>
  <c r="T143" i="3"/>
  <c r="V143" i="3"/>
  <c r="X143" i="3"/>
  <c r="Z143" i="3"/>
  <c r="AB143" i="3"/>
  <c r="AD143" i="3"/>
  <c r="AF143" i="3"/>
  <c r="AH143" i="3"/>
  <c r="AJ143" i="3"/>
  <c r="AL143" i="3"/>
  <c r="AN143" i="3"/>
  <c r="AP143" i="3"/>
  <c r="AR143" i="3"/>
  <c r="AT143" i="3"/>
  <c r="AV143" i="3"/>
  <c r="AX143" i="3"/>
  <c r="AZ143" i="3"/>
  <c r="BB143" i="3"/>
  <c r="BD143" i="3"/>
  <c r="BF143" i="3"/>
  <c r="BH143" i="3"/>
  <c r="M147" i="3"/>
  <c r="O147" i="3"/>
  <c r="Q147" i="3"/>
  <c r="S147" i="3"/>
  <c r="U147" i="3"/>
  <c r="W147" i="3"/>
  <c r="Y147" i="3"/>
  <c r="AA147" i="3"/>
  <c r="AC147" i="3"/>
  <c r="AE147" i="3"/>
  <c r="AG147" i="3"/>
  <c r="AI147" i="3"/>
  <c r="AK147" i="3"/>
  <c r="AM147" i="3"/>
  <c r="AO147" i="3"/>
  <c r="AQ147" i="3"/>
  <c r="AS147" i="3"/>
  <c r="AU147" i="3"/>
  <c r="AW147" i="3"/>
  <c r="AY147" i="3"/>
  <c r="BA147" i="3"/>
  <c r="BC147" i="3"/>
  <c r="BE147" i="3"/>
  <c r="BG147" i="3"/>
  <c r="BI147" i="3"/>
  <c r="N147" i="3"/>
  <c r="P147" i="3"/>
  <c r="R147" i="3"/>
  <c r="T147" i="3"/>
  <c r="V147" i="3"/>
  <c r="X147" i="3"/>
  <c r="Z147" i="3"/>
  <c r="AB147" i="3"/>
  <c r="AD147" i="3"/>
  <c r="AF147" i="3"/>
  <c r="AH147" i="3"/>
  <c r="AJ147" i="3"/>
  <c r="AL147" i="3"/>
  <c r="AN147" i="3"/>
  <c r="AP147" i="3"/>
  <c r="AR147" i="3"/>
  <c r="AT147" i="3"/>
  <c r="AV147" i="3"/>
  <c r="AX147" i="3"/>
  <c r="AZ147" i="3"/>
  <c r="BB147" i="3"/>
  <c r="BD147" i="3"/>
  <c r="BF147" i="3"/>
  <c r="BH147" i="3"/>
  <c r="N151" i="3"/>
  <c r="P151" i="3"/>
  <c r="R151" i="3"/>
  <c r="T151" i="3"/>
  <c r="V151" i="3"/>
  <c r="X151" i="3"/>
  <c r="Z151" i="3"/>
  <c r="AB151" i="3"/>
  <c r="AD151" i="3"/>
  <c r="AF151" i="3"/>
  <c r="AH151" i="3"/>
  <c r="AJ151" i="3"/>
  <c r="AL151" i="3"/>
  <c r="AN151" i="3"/>
  <c r="AP151" i="3"/>
  <c r="AR151" i="3"/>
  <c r="AT151" i="3"/>
  <c r="AV151" i="3"/>
  <c r="AX151" i="3"/>
  <c r="AZ151" i="3"/>
  <c r="BB151" i="3"/>
  <c r="BD151" i="3"/>
  <c r="BF151" i="3"/>
  <c r="BH151" i="3"/>
  <c r="M151" i="3"/>
  <c r="O151" i="3"/>
  <c r="Q151" i="3"/>
  <c r="S151" i="3"/>
  <c r="U151" i="3"/>
  <c r="W151" i="3"/>
  <c r="Y151" i="3"/>
  <c r="AA151" i="3"/>
  <c r="AC151" i="3"/>
  <c r="AE151" i="3"/>
  <c r="AG151" i="3"/>
  <c r="AI151" i="3"/>
  <c r="AK151" i="3"/>
  <c r="AM151" i="3"/>
  <c r="AO151" i="3"/>
  <c r="AQ151" i="3"/>
  <c r="AS151" i="3"/>
  <c r="AU151" i="3"/>
  <c r="AW151" i="3"/>
  <c r="AY151" i="3"/>
  <c r="BA151" i="3"/>
  <c r="BC151" i="3"/>
  <c r="BE151" i="3"/>
  <c r="BG151" i="3"/>
  <c r="BI151" i="3"/>
  <c r="M155" i="3"/>
  <c r="N155" i="3"/>
  <c r="P155" i="3"/>
  <c r="R155" i="3"/>
  <c r="T155" i="3"/>
  <c r="V155" i="3"/>
  <c r="X155" i="3"/>
  <c r="Z155" i="3"/>
  <c r="AB155" i="3"/>
  <c r="AD155" i="3"/>
  <c r="AF155" i="3"/>
  <c r="AH155" i="3"/>
  <c r="AJ155" i="3"/>
  <c r="AL155" i="3"/>
  <c r="AN155" i="3"/>
  <c r="AP155" i="3"/>
  <c r="AR155" i="3"/>
  <c r="AT155" i="3"/>
  <c r="AV155" i="3"/>
  <c r="AX155" i="3"/>
  <c r="AZ155" i="3"/>
  <c r="O155" i="3"/>
  <c r="Q155" i="3"/>
  <c r="S155" i="3"/>
  <c r="U155" i="3"/>
  <c r="W155" i="3"/>
  <c r="Y155" i="3"/>
  <c r="AA155" i="3"/>
  <c r="AC155" i="3"/>
  <c r="AE155" i="3"/>
  <c r="AG155" i="3"/>
  <c r="AI155" i="3"/>
  <c r="AK155" i="3"/>
  <c r="AM155" i="3"/>
  <c r="AO155" i="3"/>
  <c r="AQ155" i="3"/>
  <c r="AS155" i="3"/>
  <c r="AU155" i="3"/>
  <c r="AW155" i="3"/>
  <c r="AY155" i="3"/>
  <c r="BA155" i="3"/>
  <c r="BC155" i="3"/>
  <c r="BE155" i="3"/>
  <c r="BG155" i="3"/>
  <c r="BI155" i="3"/>
  <c r="BB155" i="3"/>
  <c r="BD155" i="3"/>
  <c r="BF155" i="3"/>
  <c r="BH155" i="3"/>
  <c r="M15" i="3"/>
  <c r="O15" i="3"/>
  <c r="Q15" i="3"/>
  <c r="S15" i="3"/>
  <c r="U15" i="3"/>
  <c r="W15" i="3"/>
  <c r="Y15" i="3"/>
  <c r="AA15" i="3"/>
  <c r="AC15" i="3"/>
  <c r="AE15" i="3"/>
  <c r="AG15" i="3"/>
  <c r="AI15" i="3"/>
  <c r="AK15" i="3"/>
  <c r="AM15" i="3"/>
  <c r="AO15" i="3"/>
  <c r="AQ15" i="3"/>
  <c r="AS15" i="3"/>
  <c r="AU15" i="3"/>
  <c r="AW15" i="3"/>
  <c r="AY15" i="3"/>
  <c r="BA15" i="3"/>
  <c r="BC15" i="3"/>
  <c r="BE15" i="3"/>
  <c r="BG15" i="3"/>
  <c r="BI15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M19" i="3"/>
  <c r="O19" i="3"/>
  <c r="Q19" i="3"/>
  <c r="S19" i="3"/>
  <c r="U19" i="3"/>
  <c r="W19" i="3"/>
  <c r="Y19" i="3"/>
  <c r="AA19" i="3"/>
  <c r="AC19" i="3"/>
  <c r="AE19" i="3"/>
  <c r="AG19" i="3"/>
  <c r="AI19" i="3"/>
  <c r="AK19" i="3"/>
  <c r="AM19" i="3"/>
  <c r="AO19" i="3"/>
  <c r="AQ19" i="3"/>
  <c r="AS19" i="3"/>
  <c r="AU19" i="3"/>
  <c r="AW19" i="3"/>
  <c r="AY19" i="3"/>
  <c r="BA19" i="3"/>
  <c r="BC19" i="3"/>
  <c r="BE19" i="3"/>
  <c r="BG19" i="3"/>
  <c r="BI19" i="3"/>
  <c r="N19" i="3"/>
  <c r="P19" i="3"/>
  <c r="R19" i="3"/>
  <c r="T19" i="3"/>
  <c r="V19" i="3"/>
  <c r="X19" i="3"/>
  <c r="Z19" i="3"/>
  <c r="AB19" i="3"/>
  <c r="AD19" i="3"/>
  <c r="AF19" i="3"/>
  <c r="AH19" i="3"/>
  <c r="AJ19" i="3"/>
  <c r="AL19" i="3"/>
  <c r="AN19" i="3"/>
  <c r="AP19" i="3"/>
  <c r="AR19" i="3"/>
  <c r="AT19" i="3"/>
  <c r="AV19" i="3"/>
  <c r="AX19" i="3"/>
  <c r="AZ19" i="3"/>
  <c r="BB19" i="3"/>
  <c r="BD19" i="3"/>
  <c r="BF19" i="3"/>
  <c r="BH19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N23" i="3"/>
  <c r="P23" i="3"/>
  <c r="R23" i="3"/>
  <c r="T23" i="3"/>
  <c r="V23" i="3"/>
  <c r="X23" i="3"/>
  <c r="Z23" i="3"/>
  <c r="AB23" i="3"/>
  <c r="AD23" i="3"/>
  <c r="AF23" i="3"/>
  <c r="AH23" i="3"/>
  <c r="AJ23" i="3"/>
  <c r="AL23" i="3"/>
  <c r="AN23" i="3"/>
  <c r="AP23" i="3"/>
  <c r="AR23" i="3"/>
  <c r="AT23" i="3"/>
  <c r="AV23" i="3"/>
  <c r="AX23" i="3"/>
  <c r="AZ23" i="3"/>
  <c r="BB23" i="3"/>
  <c r="BD23" i="3"/>
  <c r="BF23" i="3"/>
  <c r="BH23" i="3"/>
  <c r="N14" i="3"/>
  <c r="P14" i="3"/>
  <c r="R14" i="3"/>
  <c r="T14" i="3"/>
  <c r="V14" i="3"/>
  <c r="X14" i="3"/>
  <c r="Z14" i="3"/>
  <c r="AB14" i="3"/>
  <c r="AD14" i="3"/>
  <c r="AF14" i="3"/>
  <c r="AH14" i="3"/>
  <c r="AJ14" i="3"/>
  <c r="AL14" i="3"/>
  <c r="AN14" i="3"/>
  <c r="AP14" i="3"/>
  <c r="AR14" i="3"/>
  <c r="AT14" i="3"/>
  <c r="AV14" i="3"/>
  <c r="AX14" i="3"/>
  <c r="AZ14" i="3"/>
  <c r="BB14" i="3"/>
  <c r="BD14" i="3"/>
  <c r="BF14" i="3"/>
  <c r="BH14" i="3"/>
  <c r="M14" i="3"/>
  <c r="O14" i="3"/>
  <c r="Q14" i="3"/>
  <c r="S14" i="3"/>
  <c r="U14" i="3"/>
  <c r="W14" i="3"/>
  <c r="Y14" i="3"/>
  <c r="AA14" i="3"/>
  <c r="AC14" i="3"/>
  <c r="AE14" i="3"/>
  <c r="AG14" i="3"/>
  <c r="AI14" i="3"/>
  <c r="AK14" i="3"/>
  <c r="AM14" i="3"/>
  <c r="AO14" i="3"/>
  <c r="AQ14" i="3"/>
  <c r="AS14" i="3"/>
  <c r="AU14" i="3"/>
  <c r="AW14" i="3"/>
  <c r="AY14" i="3"/>
  <c r="BA14" i="3"/>
  <c r="BC14" i="3"/>
  <c r="BE14" i="3"/>
  <c r="BG14" i="3"/>
  <c r="BI14" i="3"/>
  <c r="M20" i="3"/>
  <c r="O20" i="3"/>
  <c r="Q20" i="3"/>
  <c r="S20" i="3"/>
  <c r="U20" i="3"/>
  <c r="W20" i="3"/>
  <c r="Y20" i="3"/>
  <c r="AA20" i="3"/>
  <c r="AC20" i="3"/>
  <c r="AE20" i="3"/>
  <c r="AG20" i="3"/>
  <c r="AI20" i="3"/>
  <c r="AK20" i="3"/>
  <c r="AM20" i="3"/>
  <c r="AO20" i="3"/>
  <c r="AQ20" i="3"/>
  <c r="AS20" i="3"/>
  <c r="AU20" i="3"/>
  <c r="AW20" i="3"/>
  <c r="AY20" i="3"/>
  <c r="BA20" i="3"/>
  <c r="BC20" i="3"/>
  <c r="BE20" i="3"/>
  <c r="BG20" i="3"/>
  <c r="BI20" i="3"/>
  <c r="N20" i="3"/>
  <c r="P20" i="3"/>
  <c r="R20" i="3"/>
  <c r="T20" i="3"/>
  <c r="V20" i="3"/>
  <c r="X20" i="3"/>
  <c r="Z20" i="3"/>
  <c r="AB20" i="3"/>
  <c r="AD20" i="3"/>
  <c r="AF20" i="3"/>
  <c r="AH20" i="3"/>
  <c r="AJ20" i="3"/>
  <c r="AL20" i="3"/>
  <c r="AN20" i="3"/>
  <c r="AP20" i="3"/>
  <c r="AR20" i="3"/>
  <c r="AT20" i="3"/>
  <c r="AV20" i="3"/>
  <c r="AX20" i="3"/>
  <c r="AZ20" i="3"/>
  <c r="BB20" i="3"/>
  <c r="BD20" i="3"/>
  <c r="BF20" i="3"/>
  <c r="BH20" i="3"/>
  <c r="N24" i="3"/>
  <c r="P24" i="3"/>
  <c r="R24" i="3"/>
  <c r="T24" i="3"/>
  <c r="V24" i="3"/>
  <c r="X24" i="3"/>
  <c r="Z24" i="3"/>
  <c r="AB24" i="3"/>
  <c r="AD24" i="3"/>
  <c r="AF24" i="3"/>
  <c r="AH24" i="3"/>
  <c r="AJ24" i="3"/>
  <c r="AL24" i="3"/>
  <c r="AN24" i="3"/>
  <c r="AP24" i="3"/>
  <c r="AR24" i="3"/>
  <c r="AT24" i="3"/>
  <c r="AV24" i="3"/>
  <c r="AX24" i="3"/>
  <c r="AZ24" i="3"/>
  <c r="BB24" i="3"/>
  <c r="BD24" i="3"/>
  <c r="BF24" i="3"/>
  <c r="BH24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8" i="3"/>
  <c r="P28" i="3"/>
  <c r="R28" i="3"/>
  <c r="T28" i="3"/>
  <c r="V28" i="3"/>
  <c r="X28" i="3"/>
  <c r="Z28" i="3"/>
  <c r="AB28" i="3"/>
  <c r="AD28" i="3"/>
  <c r="AF28" i="3"/>
  <c r="AH28" i="3"/>
  <c r="AJ28" i="3"/>
  <c r="AL28" i="3"/>
  <c r="AN28" i="3"/>
  <c r="AP28" i="3"/>
  <c r="AR28" i="3"/>
  <c r="AT28" i="3"/>
  <c r="AV28" i="3"/>
  <c r="AX28" i="3"/>
  <c r="AZ28" i="3"/>
  <c r="BB28" i="3"/>
  <c r="BD28" i="3"/>
  <c r="BF28" i="3"/>
  <c r="BH28" i="3"/>
  <c r="M28" i="3"/>
  <c r="O28" i="3"/>
  <c r="Q28" i="3"/>
  <c r="S28" i="3"/>
  <c r="U28" i="3"/>
  <c r="W28" i="3"/>
  <c r="Y28" i="3"/>
  <c r="AA28" i="3"/>
  <c r="AC28" i="3"/>
  <c r="AE28" i="3"/>
  <c r="AG28" i="3"/>
  <c r="AI28" i="3"/>
  <c r="AK28" i="3"/>
  <c r="AM28" i="3"/>
  <c r="AO28" i="3"/>
  <c r="AQ28" i="3"/>
  <c r="AS28" i="3"/>
  <c r="AU28" i="3"/>
  <c r="AW28" i="3"/>
  <c r="AY28" i="3"/>
  <c r="BA28" i="3"/>
  <c r="BC28" i="3"/>
  <c r="BE28" i="3"/>
  <c r="BG28" i="3"/>
  <c r="BI28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6" i="3"/>
  <c r="P36" i="3"/>
  <c r="R36" i="3"/>
  <c r="T36" i="3"/>
  <c r="V36" i="3"/>
  <c r="X36" i="3"/>
  <c r="Z36" i="3"/>
  <c r="AB36" i="3"/>
  <c r="AD36" i="3"/>
  <c r="AF36" i="3"/>
  <c r="O36" i="3"/>
  <c r="S36" i="3"/>
  <c r="W36" i="3"/>
  <c r="AA36" i="3"/>
  <c r="AE36" i="3"/>
  <c r="AH36" i="3"/>
  <c r="AJ36" i="3"/>
  <c r="AL36" i="3"/>
  <c r="AN36" i="3"/>
  <c r="AP36" i="3"/>
  <c r="AR36" i="3"/>
  <c r="AT36" i="3"/>
  <c r="AV36" i="3"/>
  <c r="AX36" i="3"/>
  <c r="AZ36" i="3"/>
  <c r="BB36" i="3"/>
  <c r="BD36" i="3"/>
  <c r="BF36" i="3"/>
  <c r="BH36" i="3"/>
  <c r="M36" i="3"/>
  <c r="Q36" i="3"/>
  <c r="U36" i="3"/>
  <c r="Y36" i="3"/>
  <c r="AC36" i="3"/>
  <c r="AG36" i="3"/>
  <c r="AI36" i="3"/>
  <c r="AK36" i="3"/>
  <c r="AM36" i="3"/>
  <c r="AO36" i="3"/>
  <c r="AQ36" i="3"/>
  <c r="AS36" i="3"/>
  <c r="AU36" i="3"/>
  <c r="AW36" i="3"/>
  <c r="AY36" i="3"/>
  <c r="BA36" i="3"/>
  <c r="BC36" i="3"/>
  <c r="BE36" i="3"/>
  <c r="BG36" i="3"/>
  <c r="BI36" i="3"/>
  <c r="M42" i="3"/>
  <c r="O42" i="3"/>
  <c r="Q42" i="3"/>
  <c r="S42" i="3"/>
  <c r="U42" i="3"/>
  <c r="W42" i="3"/>
  <c r="Y42" i="3"/>
  <c r="AA42" i="3"/>
  <c r="AC42" i="3"/>
  <c r="AE42" i="3"/>
  <c r="AG42" i="3"/>
  <c r="AI42" i="3"/>
  <c r="AK42" i="3"/>
  <c r="AM42" i="3"/>
  <c r="AO42" i="3"/>
  <c r="AQ42" i="3"/>
  <c r="AS42" i="3"/>
  <c r="AU42" i="3"/>
  <c r="AW42" i="3"/>
  <c r="AY42" i="3"/>
  <c r="BA42" i="3"/>
  <c r="BC42" i="3"/>
  <c r="BE42" i="3"/>
  <c r="BG42" i="3"/>
  <c r="BI42" i="3"/>
  <c r="N42" i="3"/>
  <c r="P42" i="3"/>
  <c r="R42" i="3"/>
  <c r="T42" i="3"/>
  <c r="V42" i="3"/>
  <c r="X42" i="3"/>
  <c r="Z42" i="3"/>
  <c r="AB42" i="3"/>
  <c r="AD42" i="3"/>
  <c r="AF42" i="3"/>
  <c r="AH42" i="3"/>
  <c r="AJ42" i="3"/>
  <c r="AL42" i="3"/>
  <c r="AN42" i="3"/>
  <c r="AP42" i="3"/>
  <c r="AR42" i="3"/>
  <c r="AT42" i="3"/>
  <c r="AX42" i="3"/>
  <c r="BB42" i="3"/>
  <c r="BF42" i="3"/>
  <c r="AV42" i="3"/>
  <c r="AZ42" i="3"/>
  <c r="BD42" i="3"/>
  <c r="BH42" i="3"/>
  <c r="N46" i="3"/>
  <c r="P46" i="3"/>
  <c r="R46" i="3"/>
  <c r="T46" i="3"/>
  <c r="V46" i="3"/>
  <c r="X46" i="3"/>
  <c r="Z46" i="3"/>
  <c r="AB46" i="3"/>
  <c r="AD46" i="3"/>
  <c r="AF46" i="3"/>
  <c r="AH46" i="3"/>
  <c r="AJ46" i="3"/>
  <c r="AL46" i="3"/>
  <c r="AN46" i="3"/>
  <c r="AP46" i="3"/>
  <c r="AR46" i="3"/>
  <c r="AT46" i="3"/>
  <c r="AV46" i="3"/>
  <c r="AX46" i="3"/>
  <c r="AZ46" i="3"/>
  <c r="BB46" i="3"/>
  <c r="BD46" i="3"/>
  <c r="BF46" i="3"/>
  <c r="BH46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50" i="3"/>
  <c r="P50" i="3"/>
  <c r="R50" i="3"/>
  <c r="T50" i="3"/>
  <c r="V50" i="3"/>
  <c r="X50" i="3"/>
  <c r="Z50" i="3"/>
  <c r="AB50" i="3"/>
  <c r="AD50" i="3"/>
  <c r="AF50" i="3"/>
  <c r="AH50" i="3"/>
  <c r="AJ50" i="3"/>
  <c r="AL50" i="3"/>
  <c r="AN50" i="3"/>
  <c r="AP50" i="3"/>
  <c r="AR50" i="3"/>
  <c r="AT50" i="3"/>
  <c r="AV50" i="3"/>
  <c r="AX50" i="3"/>
  <c r="AZ50" i="3"/>
  <c r="BB50" i="3"/>
  <c r="BD50" i="3"/>
  <c r="BF50" i="3"/>
  <c r="BH50" i="3"/>
  <c r="M50" i="3"/>
  <c r="O50" i="3"/>
  <c r="Q50" i="3"/>
  <c r="S50" i="3"/>
  <c r="U50" i="3"/>
  <c r="W50" i="3"/>
  <c r="Y50" i="3"/>
  <c r="AA50" i="3"/>
  <c r="AC50" i="3"/>
  <c r="AE50" i="3"/>
  <c r="AG50" i="3"/>
  <c r="AI50" i="3"/>
  <c r="AK50" i="3"/>
  <c r="AM50" i="3"/>
  <c r="AO50" i="3"/>
  <c r="AQ50" i="3"/>
  <c r="AS50" i="3"/>
  <c r="AU50" i="3"/>
  <c r="AW50" i="3"/>
  <c r="AY50" i="3"/>
  <c r="BA50" i="3"/>
  <c r="BC50" i="3"/>
  <c r="BE50" i="3"/>
  <c r="BG50" i="3"/>
  <c r="BI50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BB54" i="3"/>
  <c r="BD54" i="3"/>
  <c r="BF54" i="3"/>
  <c r="BH54" i="3"/>
  <c r="M54" i="3"/>
  <c r="O54" i="3"/>
  <c r="Q54" i="3"/>
  <c r="S54" i="3"/>
  <c r="U54" i="3"/>
  <c r="W54" i="3"/>
  <c r="Y54" i="3"/>
  <c r="AA54" i="3"/>
  <c r="AC54" i="3"/>
  <c r="AE54" i="3"/>
  <c r="AG54" i="3"/>
  <c r="AI54" i="3"/>
  <c r="AK54" i="3"/>
  <c r="AM54" i="3"/>
  <c r="AO54" i="3"/>
  <c r="AQ54" i="3"/>
  <c r="AS54" i="3"/>
  <c r="AU54" i="3"/>
  <c r="AW54" i="3"/>
  <c r="AY54" i="3"/>
  <c r="BA54" i="3"/>
  <c r="BC54" i="3"/>
  <c r="BE54" i="3"/>
  <c r="BG54" i="3"/>
  <c r="BI54" i="3"/>
  <c r="M58" i="3"/>
  <c r="O58" i="3"/>
  <c r="Q58" i="3"/>
  <c r="S58" i="3"/>
  <c r="U58" i="3"/>
  <c r="W58" i="3"/>
  <c r="Y58" i="3"/>
  <c r="AA58" i="3"/>
  <c r="AC58" i="3"/>
  <c r="AE58" i="3"/>
  <c r="AG58" i="3"/>
  <c r="AI58" i="3"/>
  <c r="AK58" i="3"/>
  <c r="AM58" i="3"/>
  <c r="AO58" i="3"/>
  <c r="AQ58" i="3"/>
  <c r="AS58" i="3"/>
  <c r="AU58" i="3"/>
  <c r="AW58" i="3"/>
  <c r="AY58" i="3"/>
  <c r="BA58" i="3"/>
  <c r="BC58" i="3"/>
  <c r="BE58" i="3"/>
  <c r="BG58" i="3"/>
  <c r="BI58" i="3"/>
  <c r="N58" i="3"/>
  <c r="P58" i="3"/>
  <c r="R58" i="3"/>
  <c r="T58" i="3"/>
  <c r="V58" i="3"/>
  <c r="X58" i="3"/>
  <c r="Z58" i="3"/>
  <c r="AB58" i="3"/>
  <c r="AD58" i="3"/>
  <c r="AF58" i="3"/>
  <c r="AH58" i="3"/>
  <c r="AJ58" i="3"/>
  <c r="AL58" i="3"/>
  <c r="AN58" i="3"/>
  <c r="AP58" i="3"/>
  <c r="AR58" i="3"/>
  <c r="AT58" i="3"/>
  <c r="AV58" i="3"/>
  <c r="AX58" i="3"/>
  <c r="AZ58" i="3"/>
  <c r="BB58" i="3"/>
  <c r="BD58" i="3"/>
  <c r="BF58" i="3"/>
  <c r="BH58" i="3"/>
  <c r="M62" i="3"/>
  <c r="O62" i="3"/>
  <c r="Q62" i="3"/>
  <c r="S62" i="3"/>
  <c r="U62" i="3"/>
  <c r="W62" i="3"/>
  <c r="Y62" i="3"/>
  <c r="AA62" i="3"/>
  <c r="AC62" i="3"/>
  <c r="AE62" i="3"/>
  <c r="AG62" i="3"/>
  <c r="AI62" i="3"/>
  <c r="AK62" i="3"/>
  <c r="AM62" i="3"/>
  <c r="AO62" i="3"/>
  <c r="AQ62" i="3"/>
  <c r="AS62" i="3"/>
  <c r="AU62" i="3"/>
  <c r="AW62" i="3"/>
  <c r="AY62" i="3"/>
  <c r="BA62" i="3"/>
  <c r="BC62" i="3"/>
  <c r="BE62" i="3"/>
  <c r="BG62" i="3"/>
  <c r="BI62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N66" i="3"/>
  <c r="P66" i="3"/>
  <c r="R66" i="3"/>
  <c r="T66" i="3"/>
  <c r="V66" i="3"/>
  <c r="X66" i="3"/>
  <c r="Z66" i="3"/>
  <c r="AB66" i="3"/>
  <c r="AD66" i="3"/>
  <c r="AF66" i="3"/>
  <c r="AH66" i="3"/>
  <c r="AJ66" i="3"/>
  <c r="AL66" i="3"/>
  <c r="AN66" i="3"/>
  <c r="AP66" i="3"/>
  <c r="AR66" i="3"/>
  <c r="AT66" i="3"/>
  <c r="AV66" i="3"/>
  <c r="AX66" i="3"/>
  <c r="AZ66" i="3"/>
  <c r="BB66" i="3"/>
  <c r="BD66" i="3"/>
  <c r="BF66" i="3"/>
  <c r="BH66" i="3"/>
  <c r="M66" i="3"/>
  <c r="O66" i="3"/>
  <c r="Q66" i="3"/>
  <c r="S66" i="3"/>
  <c r="U66" i="3"/>
  <c r="W66" i="3"/>
  <c r="Y66" i="3"/>
  <c r="AA66" i="3"/>
  <c r="AC66" i="3"/>
  <c r="AE66" i="3"/>
  <c r="AG66" i="3"/>
  <c r="AI66" i="3"/>
  <c r="AK66" i="3"/>
  <c r="AM66" i="3"/>
  <c r="AO66" i="3"/>
  <c r="AQ66" i="3"/>
  <c r="AS66" i="3"/>
  <c r="AU66" i="3"/>
  <c r="AW66" i="3"/>
  <c r="AY66" i="3"/>
  <c r="BA66" i="3"/>
  <c r="BC66" i="3"/>
  <c r="BE66" i="3"/>
  <c r="BG66" i="3"/>
  <c r="BI66" i="3"/>
  <c r="M70" i="3"/>
  <c r="O70" i="3"/>
  <c r="Q70" i="3"/>
  <c r="S70" i="3"/>
  <c r="U70" i="3"/>
  <c r="W70" i="3"/>
  <c r="Y70" i="3"/>
  <c r="P70" i="3"/>
  <c r="T70" i="3"/>
  <c r="X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N70" i="3"/>
  <c r="R70" i="3"/>
  <c r="V70" i="3"/>
  <c r="Z70" i="3"/>
  <c r="AB70" i="3"/>
  <c r="AD70" i="3"/>
  <c r="AF70" i="3"/>
  <c r="AH70" i="3"/>
  <c r="AJ70" i="3"/>
  <c r="AL70" i="3"/>
  <c r="AN70" i="3"/>
  <c r="AP70" i="3"/>
  <c r="AR70" i="3"/>
  <c r="AT70" i="3"/>
  <c r="AV70" i="3"/>
  <c r="AX70" i="3"/>
  <c r="AZ70" i="3"/>
  <c r="BB70" i="3"/>
  <c r="BD70" i="3"/>
  <c r="BF70" i="3"/>
  <c r="BH70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O74" i="3"/>
  <c r="Q74" i="3"/>
  <c r="S74" i="3"/>
  <c r="U74" i="3"/>
  <c r="W74" i="3"/>
  <c r="Y74" i="3"/>
  <c r="AA74" i="3"/>
  <c r="AC74" i="3"/>
  <c r="AE74" i="3"/>
  <c r="AG74" i="3"/>
  <c r="AI74" i="3"/>
  <c r="AK74" i="3"/>
  <c r="AM74" i="3"/>
  <c r="AO74" i="3"/>
  <c r="AQ74" i="3"/>
  <c r="AS74" i="3"/>
  <c r="AU74" i="3"/>
  <c r="AW74" i="3"/>
  <c r="AY74" i="3"/>
  <c r="BA74" i="3"/>
  <c r="BC74" i="3"/>
  <c r="BE74" i="3"/>
  <c r="BG74" i="3"/>
  <c r="BI74" i="3"/>
  <c r="M78" i="3"/>
  <c r="O78" i="3"/>
  <c r="Q78" i="3"/>
  <c r="S78" i="3"/>
  <c r="U78" i="3"/>
  <c r="W78" i="3"/>
  <c r="Y78" i="3"/>
  <c r="AA78" i="3"/>
  <c r="AC78" i="3"/>
  <c r="AE78" i="3"/>
  <c r="AG78" i="3"/>
  <c r="AI78" i="3"/>
  <c r="AK78" i="3"/>
  <c r="AM78" i="3"/>
  <c r="AO78" i="3"/>
  <c r="AQ78" i="3"/>
  <c r="AS78" i="3"/>
  <c r="AU78" i="3"/>
  <c r="AW78" i="3"/>
  <c r="AY78" i="3"/>
  <c r="BA78" i="3"/>
  <c r="BC78" i="3"/>
  <c r="BE78" i="3"/>
  <c r="BG78" i="3"/>
  <c r="BI78" i="3"/>
  <c r="N78" i="3"/>
  <c r="P78" i="3"/>
  <c r="R78" i="3"/>
  <c r="T78" i="3"/>
  <c r="V78" i="3"/>
  <c r="X78" i="3"/>
  <c r="Z78" i="3"/>
  <c r="AB78" i="3"/>
  <c r="AD78" i="3"/>
  <c r="AF78" i="3"/>
  <c r="AH78" i="3"/>
  <c r="AJ78" i="3"/>
  <c r="AL78" i="3"/>
  <c r="AN78" i="3"/>
  <c r="AP78" i="3"/>
  <c r="AR78" i="3"/>
  <c r="AT78" i="3"/>
  <c r="AV78" i="3"/>
  <c r="AX78" i="3"/>
  <c r="AZ78" i="3"/>
  <c r="BB78" i="3"/>
  <c r="BD78" i="3"/>
  <c r="BF78" i="3"/>
  <c r="BH78" i="3"/>
  <c r="M82" i="3"/>
  <c r="O82" i="3"/>
  <c r="Q82" i="3"/>
  <c r="S82" i="3"/>
  <c r="U82" i="3"/>
  <c r="W82" i="3"/>
  <c r="Y82" i="3"/>
  <c r="AA82" i="3"/>
  <c r="AC82" i="3"/>
  <c r="AE82" i="3"/>
  <c r="AG82" i="3"/>
  <c r="AI82" i="3"/>
  <c r="AK82" i="3"/>
  <c r="AM82" i="3"/>
  <c r="AO82" i="3"/>
  <c r="AQ82" i="3"/>
  <c r="AS82" i="3"/>
  <c r="AU82" i="3"/>
  <c r="AW82" i="3"/>
  <c r="AY82" i="3"/>
  <c r="BA82" i="3"/>
  <c r="BC82" i="3"/>
  <c r="BE82" i="3"/>
  <c r="BG82" i="3"/>
  <c r="BI82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6" i="3"/>
  <c r="O86" i="3"/>
  <c r="Q86" i="3"/>
  <c r="S86" i="3"/>
  <c r="U86" i="3"/>
  <c r="W86" i="3"/>
  <c r="Y86" i="3"/>
  <c r="AA86" i="3"/>
  <c r="AC86" i="3"/>
  <c r="AE86" i="3"/>
  <c r="AG86" i="3"/>
  <c r="AI86" i="3"/>
  <c r="AK86" i="3"/>
  <c r="AM86" i="3"/>
  <c r="AO86" i="3"/>
  <c r="AQ86" i="3"/>
  <c r="AS86" i="3"/>
  <c r="AU86" i="3"/>
  <c r="AW86" i="3"/>
  <c r="AY86" i="3"/>
  <c r="BA86" i="3"/>
  <c r="BC86" i="3"/>
  <c r="BE86" i="3"/>
  <c r="BG86" i="3"/>
  <c r="BI86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O90" i="3"/>
  <c r="Q90" i="3"/>
  <c r="S90" i="3"/>
  <c r="U90" i="3"/>
  <c r="W90" i="3"/>
  <c r="Y90" i="3"/>
  <c r="AA90" i="3"/>
  <c r="AC90" i="3"/>
  <c r="AE90" i="3"/>
  <c r="AG90" i="3"/>
  <c r="AI90" i="3"/>
  <c r="AK90" i="3"/>
  <c r="AM90" i="3"/>
  <c r="AO90" i="3"/>
  <c r="AQ90" i="3"/>
  <c r="AS90" i="3"/>
  <c r="AU90" i="3"/>
  <c r="AW90" i="3"/>
  <c r="AY90" i="3"/>
  <c r="BA90" i="3"/>
  <c r="BC90" i="3"/>
  <c r="BE90" i="3"/>
  <c r="BG90" i="3"/>
  <c r="BI90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O94" i="3"/>
  <c r="Q94" i="3"/>
  <c r="S94" i="3"/>
  <c r="U94" i="3"/>
  <c r="W94" i="3"/>
  <c r="Y94" i="3"/>
  <c r="AA94" i="3"/>
  <c r="AC94" i="3"/>
  <c r="AE94" i="3"/>
  <c r="AG94" i="3"/>
  <c r="AI94" i="3"/>
  <c r="AK94" i="3"/>
  <c r="AM94" i="3"/>
  <c r="AO94" i="3"/>
  <c r="AQ94" i="3"/>
  <c r="AS94" i="3"/>
  <c r="AU94" i="3"/>
  <c r="AW94" i="3"/>
  <c r="AY94" i="3"/>
  <c r="BA94" i="3"/>
  <c r="BC94" i="3"/>
  <c r="BE94" i="3"/>
  <c r="BG94" i="3"/>
  <c r="BI94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N98" i="3"/>
  <c r="P98" i="3"/>
  <c r="R98" i="3"/>
  <c r="T98" i="3"/>
  <c r="V98" i="3"/>
  <c r="X98" i="3"/>
  <c r="Z98" i="3"/>
  <c r="AB98" i="3"/>
  <c r="AD98" i="3"/>
  <c r="AF98" i="3"/>
  <c r="AH98" i="3"/>
  <c r="AJ98" i="3"/>
  <c r="AL98" i="3"/>
  <c r="AN98" i="3"/>
  <c r="AP98" i="3"/>
  <c r="AR98" i="3"/>
  <c r="AT98" i="3"/>
  <c r="AV98" i="3"/>
  <c r="AX98" i="3"/>
  <c r="AZ98" i="3"/>
  <c r="BB98" i="3"/>
  <c r="BD98" i="3"/>
  <c r="BF98" i="3"/>
  <c r="BH98" i="3"/>
  <c r="N102" i="3"/>
  <c r="P102" i="3"/>
  <c r="R102" i="3"/>
  <c r="T102" i="3"/>
  <c r="V102" i="3"/>
  <c r="X102" i="3"/>
  <c r="Z102" i="3"/>
  <c r="AB102" i="3"/>
  <c r="AD102" i="3"/>
  <c r="AF102" i="3"/>
  <c r="AH102" i="3"/>
  <c r="AJ102" i="3"/>
  <c r="AL102" i="3"/>
  <c r="AN102" i="3"/>
  <c r="AP102" i="3"/>
  <c r="AR102" i="3"/>
  <c r="AT102" i="3"/>
  <c r="AV102" i="3"/>
  <c r="AX102" i="3"/>
  <c r="AZ102" i="3"/>
  <c r="BB102" i="3"/>
  <c r="BD102" i="3"/>
  <c r="BF102" i="3"/>
  <c r="BH102" i="3"/>
  <c r="M102" i="3"/>
  <c r="O102" i="3"/>
  <c r="Q102" i="3"/>
  <c r="S102" i="3"/>
  <c r="U102" i="3"/>
  <c r="W102" i="3"/>
  <c r="Y102" i="3"/>
  <c r="AA102" i="3"/>
  <c r="AC102" i="3"/>
  <c r="AE102" i="3"/>
  <c r="AG102" i="3"/>
  <c r="AI102" i="3"/>
  <c r="AK102" i="3"/>
  <c r="AM102" i="3"/>
  <c r="AO102" i="3"/>
  <c r="AQ102" i="3"/>
  <c r="AS102" i="3"/>
  <c r="AU102" i="3"/>
  <c r="AW102" i="3"/>
  <c r="AY102" i="3"/>
  <c r="BA102" i="3"/>
  <c r="BC102" i="3"/>
  <c r="BE102" i="3"/>
  <c r="BG102" i="3"/>
  <c r="BI102" i="3"/>
  <c r="M106" i="3"/>
  <c r="O106" i="3"/>
  <c r="Q106" i="3"/>
  <c r="S106" i="3"/>
  <c r="U106" i="3"/>
  <c r="W106" i="3"/>
  <c r="Y106" i="3"/>
  <c r="AA106" i="3"/>
  <c r="AC106" i="3"/>
  <c r="AE106" i="3"/>
  <c r="AG106" i="3"/>
  <c r="AI106" i="3"/>
  <c r="AK106" i="3"/>
  <c r="AM106" i="3"/>
  <c r="AO106" i="3"/>
  <c r="AQ106" i="3"/>
  <c r="AS106" i="3"/>
  <c r="AU106" i="3"/>
  <c r="AW106" i="3"/>
  <c r="AY106" i="3"/>
  <c r="BA106" i="3"/>
  <c r="BC106" i="3"/>
  <c r="BE106" i="3"/>
  <c r="BG106" i="3"/>
  <c r="BI106" i="3"/>
  <c r="N106" i="3"/>
  <c r="P106" i="3"/>
  <c r="R106" i="3"/>
  <c r="T106" i="3"/>
  <c r="V106" i="3"/>
  <c r="X106" i="3"/>
  <c r="Z106" i="3"/>
  <c r="AB106" i="3"/>
  <c r="AD106" i="3"/>
  <c r="AF106" i="3"/>
  <c r="AH106" i="3"/>
  <c r="AJ106" i="3"/>
  <c r="AL106" i="3"/>
  <c r="AN106" i="3"/>
  <c r="AP106" i="3"/>
  <c r="AR106" i="3"/>
  <c r="AT106" i="3"/>
  <c r="AV106" i="3"/>
  <c r="AX106" i="3"/>
  <c r="AZ106" i="3"/>
  <c r="BB106" i="3"/>
  <c r="BD106" i="3"/>
  <c r="BF106" i="3"/>
  <c r="BH106" i="3"/>
  <c r="M110" i="3"/>
  <c r="O110" i="3"/>
  <c r="Q110" i="3"/>
  <c r="S110" i="3"/>
  <c r="U110" i="3"/>
  <c r="W110" i="3"/>
  <c r="Y110" i="3"/>
  <c r="AA110" i="3"/>
  <c r="AC110" i="3"/>
  <c r="AE110" i="3"/>
  <c r="AG110" i="3"/>
  <c r="AI110" i="3"/>
  <c r="AK110" i="3"/>
  <c r="AM110" i="3"/>
  <c r="AO110" i="3"/>
  <c r="AQ110" i="3"/>
  <c r="AS110" i="3"/>
  <c r="AU110" i="3"/>
  <c r="AW110" i="3"/>
  <c r="AY110" i="3"/>
  <c r="BA110" i="3"/>
  <c r="BC110" i="3"/>
  <c r="BE110" i="3"/>
  <c r="BG110" i="3"/>
  <c r="BI110" i="3"/>
  <c r="N110" i="3"/>
  <c r="P110" i="3"/>
  <c r="R110" i="3"/>
  <c r="T110" i="3"/>
  <c r="V110" i="3"/>
  <c r="X110" i="3"/>
  <c r="Z110" i="3"/>
  <c r="AB110" i="3"/>
  <c r="AD110" i="3"/>
  <c r="AF110" i="3"/>
  <c r="AH110" i="3"/>
  <c r="AJ110" i="3"/>
  <c r="AL110" i="3"/>
  <c r="AN110" i="3"/>
  <c r="AP110" i="3"/>
  <c r="AR110" i="3"/>
  <c r="AT110" i="3"/>
  <c r="AV110" i="3"/>
  <c r="AX110" i="3"/>
  <c r="AZ110" i="3"/>
  <c r="BB110" i="3"/>
  <c r="BD110" i="3"/>
  <c r="BF110" i="3"/>
  <c r="BH110" i="3"/>
  <c r="N114" i="3"/>
  <c r="P114" i="3"/>
  <c r="R114" i="3"/>
  <c r="T114" i="3"/>
  <c r="V114" i="3"/>
  <c r="X114" i="3"/>
  <c r="Z114" i="3"/>
  <c r="AB114" i="3"/>
  <c r="AD114" i="3"/>
  <c r="AF114" i="3"/>
  <c r="AH114" i="3"/>
  <c r="AJ114" i="3"/>
  <c r="AL114" i="3"/>
  <c r="AN114" i="3"/>
  <c r="AP114" i="3"/>
  <c r="AR114" i="3"/>
  <c r="AT114" i="3"/>
  <c r="AV114" i="3"/>
  <c r="AX114" i="3"/>
  <c r="AZ114" i="3"/>
  <c r="BB114" i="3"/>
  <c r="BD114" i="3"/>
  <c r="BF114" i="3"/>
  <c r="BH114" i="3"/>
  <c r="M114" i="3"/>
  <c r="O114" i="3"/>
  <c r="Q114" i="3"/>
  <c r="S114" i="3"/>
  <c r="U114" i="3"/>
  <c r="W114" i="3"/>
  <c r="Y114" i="3"/>
  <c r="AA114" i="3"/>
  <c r="AC114" i="3"/>
  <c r="AE114" i="3"/>
  <c r="AG114" i="3"/>
  <c r="AI114" i="3"/>
  <c r="AK114" i="3"/>
  <c r="AM114" i="3"/>
  <c r="AO114" i="3"/>
  <c r="AQ114" i="3"/>
  <c r="AS114" i="3"/>
  <c r="AU114" i="3"/>
  <c r="AW114" i="3"/>
  <c r="AY114" i="3"/>
  <c r="BA114" i="3"/>
  <c r="BC114" i="3"/>
  <c r="BE114" i="3"/>
  <c r="BG114" i="3"/>
  <c r="BI114" i="3"/>
  <c r="N118" i="3"/>
  <c r="P118" i="3"/>
  <c r="R118" i="3"/>
  <c r="T118" i="3"/>
  <c r="V118" i="3"/>
  <c r="X118" i="3"/>
  <c r="Z118" i="3"/>
  <c r="AB118" i="3"/>
  <c r="AD118" i="3"/>
  <c r="AF118" i="3"/>
  <c r="AH118" i="3"/>
  <c r="AJ118" i="3"/>
  <c r="AL118" i="3"/>
  <c r="AN118" i="3"/>
  <c r="AP118" i="3"/>
  <c r="AR118" i="3"/>
  <c r="AT118" i="3"/>
  <c r="AV118" i="3"/>
  <c r="AX118" i="3"/>
  <c r="AZ118" i="3"/>
  <c r="BB118" i="3"/>
  <c r="BD118" i="3"/>
  <c r="BF118" i="3"/>
  <c r="BH118" i="3"/>
  <c r="M118" i="3"/>
  <c r="O118" i="3"/>
  <c r="Q118" i="3"/>
  <c r="S118" i="3"/>
  <c r="U118" i="3"/>
  <c r="W118" i="3"/>
  <c r="Y118" i="3"/>
  <c r="AA118" i="3"/>
  <c r="AC118" i="3"/>
  <c r="AE118" i="3"/>
  <c r="AG118" i="3"/>
  <c r="AI118" i="3"/>
  <c r="AK118" i="3"/>
  <c r="AM118" i="3"/>
  <c r="AO118" i="3"/>
  <c r="AQ118" i="3"/>
  <c r="AS118" i="3"/>
  <c r="AU118" i="3"/>
  <c r="AW118" i="3"/>
  <c r="AY118" i="3"/>
  <c r="BA118" i="3"/>
  <c r="BC118" i="3"/>
  <c r="BE118" i="3"/>
  <c r="BG118" i="3"/>
  <c r="BI118" i="3"/>
  <c r="M122" i="3"/>
  <c r="O122" i="3"/>
  <c r="Q122" i="3"/>
  <c r="S122" i="3"/>
  <c r="U122" i="3"/>
  <c r="W122" i="3"/>
  <c r="Y122" i="3"/>
  <c r="AA122" i="3"/>
  <c r="AC122" i="3"/>
  <c r="AE122" i="3"/>
  <c r="AG122" i="3"/>
  <c r="AI122" i="3"/>
  <c r="AK122" i="3"/>
  <c r="AM122" i="3"/>
  <c r="AO122" i="3"/>
  <c r="AQ122" i="3"/>
  <c r="AS122" i="3"/>
  <c r="AU122" i="3"/>
  <c r="AW122" i="3"/>
  <c r="AY122" i="3"/>
  <c r="BA122" i="3"/>
  <c r="N122" i="3"/>
  <c r="P122" i="3"/>
  <c r="R122" i="3"/>
  <c r="T122" i="3"/>
  <c r="V122" i="3"/>
  <c r="X122" i="3"/>
  <c r="Z122" i="3"/>
  <c r="AB122" i="3"/>
  <c r="AD122" i="3"/>
  <c r="AF122" i="3"/>
  <c r="AH122" i="3"/>
  <c r="AJ122" i="3"/>
  <c r="AL122" i="3"/>
  <c r="AN122" i="3"/>
  <c r="AP122" i="3"/>
  <c r="AR122" i="3"/>
  <c r="AT122" i="3"/>
  <c r="AV122" i="3"/>
  <c r="AX122" i="3"/>
  <c r="AZ122" i="3"/>
  <c r="BB122" i="3"/>
  <c r="BD122" i="3"/>
  <c r="BF122" i="3"/>
  <c r="BH122" i="3"/>
  <c r="BC122" i="3"/>
  <c r="BG122" i="3"/>
  <c r="BE122" i="3"/>
  <c r="BI122" i="3"/>
  <c r="M126" i="3"/>
  <c r="O126" i="3"/>
  <c r="Q126" i="3"/>
  <c r="S126" i="3"/>
  <c r="U126" i="3"/>
  <c r="W126" i="3"/>
  <c r="Y126" i="3"/>
  <c r="AA126" i="3"/>
  <c r="AC126" i="3"/>
  <c r="AE126" i="3"/>
  <c r="AG126" i="3"/>
  <c r="AI126" i="3"/>
  <c r="AK126" i="3"/>
  <c r="AM126" i="3"/>
  <c r="AO126" i="3"/>
  <c r="AQ126" i="3"/>
  <c r="AS126" i="3"/>
  <c r="AU126" i="3"/>
  <c r="AW126" i="3"/>
  <c r="AY126" i="3"/>
  <c r="BA126" i="3"/>
  <c r="BC126" i="3"/>
  <c r="BE126" i="3"/>
  <c r="BG126" i="3"/>
  <c r="BI126" i="3"/>
  <c r="N126" i="3"/>
  <c r="P126" i="3"/>
  <c r="R126" i="3"/>
  <c r="T126" i="3"/>
  <c r="V126" i="3"/>
  <c r="X126" i="3"/>
  <c r="Z126" i="3"/>
  <c r="AB126" i="3"/>
  <c r="AD126" i="3"/>
  <c r="AF126" i="3"/>
  <c r="AH126" i="3"/>
  <c r="AJ126" i="3"/>
  <c r="AL126" i="3"/>
  <c r="AN126" i="3"/>
  <c r="AP126" i="3"/>
  <c r="AR126" i="3"/>
  <c r="AT126" i="3"/>
  <c r="AV126" i="3"/>
  <c r="AX126" i="3"/>
  <c r="AZ126" i="3"/>
  <c r="BB126" i="3"/>
  <c r="BD126" i="3"/>
  <c r="BF126" i="3"/>
  <c r="BH126" i="3"/>
  <c r="M130" i="3"/>
  <c r="O130" i="3"/>
  <c r="Q130" i="3"/>
  <c r="S130" i="3"/>
  <c r="U130" i="3"/>
  <c r="W130" i="3"/>
  <c r="Y130" i="3"/>
  <c r="AA130" i="3"/>
  <c r="AC130" i="3"/>
  <c r="AE130" i="3"/>
  <c r="AG130" i="3"/>
  <c r="AI130" i="3"/>
  <c r="AK130" i="3"/>
  <c r="AM130" i="3"/>
  <c r="AO130" i="3"/>
  <c r="AQ130" i="3"/>
  <c r="AS130" i="3"/>
  <c r="AU130" i="3"/>
  <c r="AW130" i="3"/>
  <c r="AY130" i="3"/>
  <c r="BA130" i="3"/>
  <c r="BC130" i="3"/>
  <c r="BE130" i="3"/>
  <c r="BG130" i="3"/>
  <c r="BI130" i="3"/>
  <c r="N130" i="3"/>
  <c r="P130" i="3"/>
  <c r="R130" i="3"/>
  <c r="T130" i="3"/>
  <c r="V130" i="3"/>
  <c r="X130" i="3"/>
  <c r="Z130" i="3"/>
  <c r="AB130" i="3"/>
  <c r="AD130" i="3"/>
  <c r="AF130" i="3"/>
  <c r="AH130" i="3"/>
  <c r="AJ130" i="3"/>
  <c r="AL130" i="3"/>
  <c r="AN130" i="3"/>
  <c r="AP130" i="3"/>
  <c r="AR130" i="3"/>
  <c r="AT130" i="3"/>
  <c r="AV130" i="3"/>
  <c r="AX130" i="3"/>
  <c r="AZ130" i="3"/>
  <c r="BB130" i="3"/>
  <c r="BD130" i="3"/>
  <c r="BF130" i="3"/>
  <c r="BH130" i="3"/>
  <c r="M134" i="3"/>
  <c r="O134" i="3"/>
  <c r="Q134" i="3"/>
  <c r="S134" i="3"/>
  <c r="U134" i="3"/>
  <c r="W134" i="3"/>
  <c r="Y134" i="3"/>
  <c r="AA134" i="3"/>
  <c r="AC134" i="3"/>
  <c r="AE134" i="3"/>
  <c r="AG134" i="3"/>
  <c r="AI134" i="3"/>
  <c r="AK134" i="3"/>
  <c r="AM134" i="3"/>
  <c r="AO134" i="3"/>
  <c r="AQ134" i="3"/>
  <c r="AS134" i="3"/>
  <c r="AU134" i="3"/>
  <c r="AW134" i="3"/>
  <c r="AY134" i="3"/>
  <c r="BA134" i="3"/>
  <c r="BC134" i="3"/>
  <c r="BE134" i="3"/>
  <c r="BG134" i="3"/>
  <c r="BI134" i="3"/>
  <c r="N134" i="3"/>
  <c r="P134" i="3"/>
  <c r="R134" i="3"/>
  <c r="T134" i="3"/>
  <c r="V134" i="3"/>
  <c r="X134" i="3"/>
  <c r="Z134" i="3"/>
  <c r="AB134" i="3"/>
  <c r="AD134" i="3"/>
  <c r="AF134" i="3"/>
  <c r="AH134" i="3"/>
  <c r="AJ134" i="3"/>
  <c r="AL134" i="3"/>
  <c r="AN134" i="3"/>
  <c r="AP134" i="3"/>
  <c r="AR134" i="3"/>
  <c r="AT134" i="3"/>
  <c r="AV134" i="3"/>
  <c r="AX134" i="3"/>
  <c r="AZ134" i="3"/>
  <c r="BB134" i="3"/>
  <c r="BD134" i="3"/>
  <c r="BF134" i="3"/>
  <c r="BH134" i="3"/>
  <c r="M138" i="3"/>
  <c r="O138" i="3"/>
  <c r="Q138" i="3"/>
  <c r="S138" i="3"/>
  <c r="U138" i="3"/>
  <c r="W138" i="3"/>
  <c r="Y138" i="3"/>
  <c r="AA138" i="3"/>
  <c r="AC138" i="3"/>
  <c r="AE138" i="3"/>
  <c r="AG138" i="3"/>
  <c r="AI138" i="3"/>
  <c r="AK138" i="3"/>
  <c r="AM138" i="3"/>
  <c r="AO138" i="3"/>
  <c r="AQ138" i="3"/>
  <c r="AS138" i="3"/>
  <c r="AU138" i="3"/>
  <c r="AW138" i="3"/>
  <c r="AY138" i="3"/>
  <c r="BA138" i="3"/>
  <c r="BC138" i="3"/>
  <c r="BE138" i="3"/>
  <c r="BG138" i="3"/>
  <c r="BI138" i="3"/>
  <c r="N138" i="3"/>
  <c r="P138" i="3"/>
  <c r="R138" i="3"/>
  <c r="T138" i="3"/>
  <c r="V138" i="3"/>
  <c r="X138" i="3"/>
  <c r="Z138" i="3"/>
  <c r="AB138" i="3"/>
  <c r="AD138" i="3"/>
  <c r="AF138" i="3"/>
  <c r="AH138" i="3"/>
  <c r="AJ138" i="3"/>
  <c r="AL138" i="3"/>
  <c r="AN138" i="3"/>
  <c r="AP138" i="3"/>
  <c r="AR138" i="3"/>
  <c r="AT138" i="3"/>
  <c r="AV138" i="3"/>
  <c r="AX138" i="3"/>
  <c r="AZ138" i="3"/>
  <c r="BB138" i="3"/>
  <c r="BD138" i="3"/>
  <c r="BF138" i="3"/>
  <c r="BH138" i="3"/>
  <c r="M142" i="3"/>
  <c r="O142" i="3"/>
  <c r="Q142" i="3"/>
  <c r="S142" i="3"/>
  <c r="U142" i="3"/>
  <c r="W142" i="3"/>
  <c r="Y142" i="3"/>
  <c r="AA142" i="3"/>
  <c r="AC142" i="3"/>
  <c r="AE142" i="3"/>
  <c r="AG142" i="3"/>
  <c r="AI142" i="3"/>
  <c r="AK142" i="3"/>
  <c r="AM142" i="3"/>
  <c r="AO142" i="3"/>
  <c r="AQ142" i="3"/>
  <c r="AS142" i="3"/>
  <c r="AU142" i="3"/>
  <c r="AW142" i="3"/>
  <c r="AY142" i="3"/>
  <c r="BA142" i="3"/>
  <c r="BC142" i="3"/>
  <c r="BE142" i="3"/>
  <c r="BG142" i="3"/>
  <c r="BI142" i="3"/>
  <c r="N142" i="3"/>
  <c r="P142" i="3"/>
  <c r="R142" i="3"/>
  <c r="T142" i="3"/>
  <c r="V142" i="3"/>
  <c r="X142" i="3"/>
  <c r="Z142" i="3"/>
  <c r="AB142" i="3"/>
  <c r="AD142" i="3"/>
  <c r="AF142" i="3"/>
  <c r="AH142" i="3"/>
  <c r="AJ142" i="3"/>
  <c r="AL142" i="3"/>
  <c r="AN142" i="3"/>
  <c r="AP142" i="3"/>
  <c r="AR142" i="3"/>
  <c r="AT142" i="3"/>
  <c r="AV142" i="3"/>
  <c r="AX142" i="3"/>
  <c r="AZ142" i="3"/>
  <c r="BB142" i="3"/>
  <c r="BD142" i="3"/>
  <c r="BF142" i="3"/>
  <c r="BH142" i="3"/>
  <c r="M146" i="3"/>
  <c r="O146" i="3"/>
  <c r="Q146" i="3"/>
  <c r="S146" i="3"/>
  <c r="U146" i="3"/>
  <c r="W146" i="3"/>
  <c r="Y146" i="3"/>
  <c r="AA146" i="3"/>
  <c r="AC146" i="3"/>
  <c r="AE146" i="3"/>
  <c r="AG146" i="3"/>
  <c r="AI146" i="3"/>
  <c r="AK146" i="3"/>
  <c r="AM146" i="3"/>
  <c r="AO146" i="3"/>
  <c r="AQ146" i="3"/>
  <c r="AS146" i="3"/>
  <c r="AU146" i="3"/>
  <c r="AW146" i="3"/>
  <c r="AY146" i="3"/>
  <c r="BA146" i="3"/>
  <c r="BC146" i="3"/>
  <c r="BE146" i="3"/>
  <c r="BG146" i="3"/>
  <c r="BI146" i="3"/>
  <c r="N146" i="3"/>
  <c r="P146" i="3"/>
  <c r="R146" i="3"/>
  <c r="T146" i="3"/>
  <c r="V146" i="3"/>
  <c r="X146" i="3"/>
  <c r="Z146" i="3"/>
  <c r="AB146" i="3"/>
  <c r="AD146" i="3"/>
  <c r="AF146" i="3"/>
  <c r="AH146" i="3"/>
  <c r="AJ146" i="3"/>
  <c r="AL146" i="3"/>
  <c r="AN146" i="3"/>
  <c r="AP146" i="3"/>
  <c r="AR146" i="3"/>
  <c r="AT146" i="3"/>
  <c r="AV146" i="3"/>
  <c r="AX146" i="3"/>
  <c r="AZ146" i="3"/>
  <c r="BB146" i="3"/>
  <c r="BD146" i="3"/>
  <c r="BF146" i="3"/>
  <c r="BH146" i="3"/>
  <c r="M150" i="3"/>
  <c r="O150" i="3"/>
  <c r="Q150" i="3"/>
  <c r="S150" i="3"/>
  <c r="U150" i="3"/>
  <c r="W150" i="3"/>
  <c r="Y150" i="3"/>
  <c r="AA150" i="3"/>
  <c r="AC150" i="3"/>
  <c r="AE150" i="3"/>
  <c r="AG150" i="3"/>
  <c r="AI150" i="3"/>
  <c r="AK150" i="3"/>
  <c r="AM150" i="3"/>
  <c r="AO150" i="3"/>
  <c r="AQ150" i="3"/>
  <c r="AS150" i="3"/>
  <c r="AU150" i="3"/>
  <c r="AW150" i="3"/>
  <c r="AY150" i="3"/>
  <c r="BA150" i="3"/>
  <c r="BC150" i="3"/>
  <c r="BE150" i="3"/>
  <c r="BG150" i="3"/>
  <c r="BI150" i="3"/>
  <c r="N150" i="3"/>
  <c r="P150" i="3"/>
  <c r="R150" i="3"/>
  <c r="T150" i="3"/>
  <c r="V150" i="3"/>
  <c r="X150" i="3"/>
  <c r="Z150" i="3"/>
  <c r="AB150" i="3"/>
  <c r="AD150" i="3"/>
  <c r="AF150" i="3"/>
  <c r="AH150" i="3"/>
  <c r="AJ150" i="3"/>
  <c r="AL150" i="3"/>
  <c r="AN150" i="3"/>
  <c r="AP150" i="3"/>
  <c r="AR150" i="3"/>
  <c r="AT150" i="3"/>
  <c r="AV150" i="3"/>
  <c r="AX150" i="3"/>
  <c r="AZ150" i="3"/>
  <c r="BB150" i="3"/>
  <c r="BD150" i="3"/>
  <c r="BF150" i="3"/>
  <c r="BH150" i="3"/>
  <c r="N154" i="3"/>
  <c r="P154" i="3"/>
  <c r="R154" i="3"/>
  <c r="T154" i="3"/>
  <c r="V154" i="3"/>
  <c r="X154" i="3"/>
  <c r="Z154" i="3"/>
  <c r="AB154" i="3"/>
  <c r="AD154" i="3"/>
  <c r="AF154" i="3"/>
  <c r="AH154" i="3"/>
  <c r="AJ154" i="3"/>
  <c r="AL154" i="3"/>
  <c r="AN154" i="3"/>
  <c r="AP154" i="3"/>
  <c r="AR154" i="3"/>
  <c r="AT154" i="3"/>
  <c r="AV154" i="3"/>
  <c r="AX154" i="3"/>
  <c r="AZ154" i="3"/>
  <c r="BB154" i="3"/>
  <c r="BD154" i="3"/>
  <c r="BF154" i="3"/>
  <c r="BH154" i="3"/>
  <c r="M154" i="3"/>
  <c r="O154" i="3"/>
  <c r="Q154" i="3"/>
  <c r="S154" i="3"/>
  <c r="U154" i="3"/>
  <c r="W154" i="3"/>
  <c r="Y154" i="3"/>
  <c r="AA154" i="3"/>
  <c r="AC154" i="3"/>
  <c r="AE154" i="3"/>
  <c r="AG154" i="3"/>
  <c r="AI154" i="3"/>
  <c r="AK154" i="3"/>
  <c r="AM154" i="3"/>
  <c r="AO154" i="3"/>
  <c r="AQ154" i="3"/>
  <c r="AS154" i="3"/>
  <c r="AU154" i="3"/>
  <c r="AW154" i="3"/>
  <c r="AY154" i="3"/>
  <c r="BA154" i="3"/>
  <c r="BC154" i="3"/>
  <c r="BE154" i="3"/>
  <c r="BG154" i="3"/>
  <c r="BI154" i="3"/>
  <c r="M27" i="3"/>
  <c r="O27" i="3"/>
  <c r="Q27" i="3"/>
  <c r="S27" i="3"/>
  <c r="U27" i="3"/>
  <c r="W27" i="3"/>
  <c r="Y27" i="3"/>
  <c r="AA27" i="3"/>
  <c r="AC27" i="3"/>
  <c r="AE27" i="3"/>
  <c r="AG27" i="3"/>
  <c r="AI27" i="3"/>
  <c r="AK27" i="3"/>
  <c r="AM27" i="3"/>
  <c r="AO27" i="3"/>
  <c r="AQ27" i="3"/>
  <c r="AS27" i="3"/>
  <c r="AU27" i="3"/>
  <c r="AW27" i="3"/>
  <c r="AY27" i="3"/>
  <c r="BA27" i="3"/>
  <c r="BC27" i="3"/>
  <c r="BE27" i="3"/>
  <c r="BG27" i="3"/>
  <c r="BI27" i="3"/>
  <c r="N27" i="3"/>
  <c r="P27" i="3"/>
  <c r="R27" i="3"/>
  <c r="T27" i="3"/>
  <c r="V27" i="3"/>
  <c r="X27" i="3"/>
  <c r="Z27" i="3"/>
  <c r="AB27" i="3"/>
  <c r="AD27" i="3"/>
  <c r="AF27" i="3"/>
  <c r="AH27" i="3"/>
  <c r="AJ27" i="3"/>
  <c r="AL27" i="3"/>
  <c r="AN27" i="3"/>
  <c r="AP27" i="3"/>
  <c r="AR27" i="3"/>
  <c r="AT27" i="3"/>
  <c r="AV27" i="3"/>
  <c r="AX27" i="3"/>
  <c r="AZ27" i="3"/>
  <c r="BB27" i="3"/>
  <c r="BD27" i="3"/>
  <c r="BF27" i="3"/>
  <c r="BH27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M35" i="3"/>
  <c r="O35" i="3"/>
  <c r="Q35" i="3"/>
  <c r="S35" i="3"/>
  <c r="U35" i="3"/>
  <c r="W35" i="3"/>
  <c r="Y35" i="3"/>
  <c r="AA35" i="3"/>
  <c r="AC35" i="3"/>
  <c r="AE35" i="3"/>
  <c r="AG35" i="3"/>
  <c r="AI35" i="3"/>
  <c r="AK35" i="3"/>
  <c r="AM35" i="3"/>
  <c r="AO35" i="3"/>
  <c r="AQ35" i="3"/>
  <c r="AS35" i="3"/>
  <c r="AU35" i="3"/>
  <c r="AW35" i="3"/>
  <c r="AY35" i="3"/>
  <c r="BA35" i="3"/>
  <c r="BC35" i="3"/>
  <c r="BE35" i="3"/>
  <c r="BG35" i="3"/>
  <c r="BI35" i="3"/>
  <c r="N35" i="3"/>
  <c r="P35" i="3"/>
  <c r="R35" i="3"/>
  <c r="T35" i="3"/>
  <c r="V35" i="3"/>
  <c r="X35" i="3"/>
  <c r="Z35" i="3"/>
  <c r="AB35" i="3"/>
  <c r="AD35" i="3"/>
  <c r="AF35" i="3"/>
  <c r="AH35" i="3"/>
  <c r="AL35" i="3"/>
  <c r="AP35" i="3"/>
  <c r="AT35" i="3"/>
  <c r="AX35" i="3"/>
  <c r="BB35" i="3"/>
  <c r="BF35" i="3"/>
  <c r="AJ35" i="3"/>
  <c r="AN35" i="3"/>
  <c r="AR35" i="3"/>
  <c r="AV35" i="3"/>
  <c r="AZ35" i="3"/>
  <c r="BD35" i="3"/>
  <c r="BH35" i="3"/>
  <c r="M39" i="3"/>
  <c r="O39" i="3"/>
  <c r="Q39" i="3"/>
  <c r="S39" i="3"/>
  <c r="U39" i="3"/>
  <c r="W39" i="3"/>
  <c r="Y39" i="3"/>
  <c r="AA39" i="3"/>
  <c r="AC39" i="3"/>
  <c r="AE39" i="3"/>
  <c r="AG39" i="3"/>
  <c r="AI39" i="3"/>
  <c r="AK39" i="3"/>
  <c r="AM39" i="3"/>
  <c r="AO39" i="3"/>
  <c r="AQ39" i="3"/>
  <c r="AS39" i="3"/>
  <c r="AU39" i="3"/>
  <c r="AW39" i="3"/>
  <c r="AY39" i="3"/>
  <c r="BA39" i="3"/>
  <c r="BC39" i="3"/>
  <c r="BE39" i="3"/>
  <c r="BG39" i="3"/>
  <c r="BI39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M43" i="3"/>
  <c r="O43" i="3"/>
  <c r="Q43" i="3"/>
  <c r="S43" i="3"/>
  <c r="U43" i="3"/>
  <c r="W43" i="3"/>
  <c r="Y43" i="3"/>
  <c r="AA43" i="3"/>
  <c r="AC43" i="3"/>
  <c r="AE43" i="3"/>
  <c r="AG43" i="3"/>
  <c r="AI43" i="3"/>
  <c r="AK43" i="3"/>
  <c r="AM43" i="3"/>
  <c r="AO43" i="3"/>
  <c r="AQ43" i="3"/>
  <c r="AS43" i="3"/>
  <c r="AU43" i="3"/>
  <c r="AW43" i="3"/>
  <c r="AY43" i="3"/>
  <c r="BA43" i="3"/>
  <c r="BC43" i="3"/>
  <c r="BE43" i="3"/>
  <c r="BG43" i="3"/>
  <c r="BI43" i="3"/>
  <c r="N43" i="3"/>
  <c r="P43" i="3"/>
  <c r="R43" i="3"/>
  <c r="T43" i="3"/>
  <c r="V43" i="3"/>
  <c r="X43" i="3"/>
  <c r="Z43" i="3"/>
  <c r="AB43" i="3"/>
  <c r="AD43" i="3"/>
  <c r="AF43" i="3"/>
  <c r="AH43" i="3"/>
  <c r="AJ43" i="3"/>
  <c r="AL43" i="3"/>
  <c r="AN43" i="3"/>
  <c r="AP43" i="3"/>
  <c r="AR43" i="3"/>
  <c r="AT43" i="3"/>
  <c r="AV43" i="3"/>
  <c r="AX43" i="3"/>
  <c r="AZ43" i="3"/>
  <c r="BB43" i="3"/>
  <c r="BD43" i="3"/>
  <c r="BF43" i="3"/>
  <c r="BH43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N47" i="3"/>
  <c r="P47" i="3"/>
  <c r="R47" i="3"/>
  <c r="T47" i="3"/>
  <c r="V47" i="3"/>
  <c r="X47" i="3"/>
  <c r="Z47" i="3"/>
  <c r="AB47" i="3"/>
  <c r="AD47" i="3"/>
  <c r="AF47" i="3"/>
  <c r="AH47" i="3"/>
  <c r="AJ47" i="3"/>
  <c r="AL47" i="3"/>
  <c r="AN47" i="3"/>
  <c r="AP47" i="3"/>
  <c r="AR47" i="3"/>
  <c r="AT47" i="3"/>
  <c r="AV47" i="3"/>
  <c r="AX47" i="3"/>
  <c r="AZ47" i="3"/>
  <c r="BB47" i="3"/>
  <c r="BD47" i="3"/>
  <c r="BF47" i="3"/>
  <c r="BH47" i="3"/>
  <c r="M51" i="3"/>
  <c r="O51" i="3"/>
  <c r="Q51" i="3"/>
  <c r="S51" i="3"/>
  <c r="U51" i="3"/>
  <c r="W51" i="3"/>
  <c r="Y51" i="3"/>
  <c r="AA51" i="3"/>
  <c r="AC51" i="3"/>
  <c r="AE51" i="3"/>
  <c r="AG51" i="3"/>
  <c r="AI51" i="3"/>
  <c r="AK51" i="3"/>
  <c r="AM51" i="3"/>
  <c r="AO51" i="3"/>
  <c r="AQ51" i="3"/>
  <c r="AS51" i="3"/>
  <c r="AU51" i="3"/>
  <c r="AW51" i="3"/>
  <c r="AY51" i="3"/>
  <c r="BA51" i="3"/>
  <c r="BC51" i="3"/>
  <c r="BE51" i="3"/>
  <c r="BG51" i="3"/>
  <c r="BI51" i="3"/>
  <c r="N51" i="3"/>
  <c r="P51" i="3"/>
  <c r="R51" i="3"/>
  <c r="T51" i="3"/>
  <c r="V51" i="3"/>
  <c r="X51" i="3"/>
  <c r="Z51" i="3"/>
  <c r="AB51" i="3"/>
  <c r="AD51" i="3"/>
  <c r="AF51" i="3"/>
  <c r="AH51" i="3"/>
  <c r="AJ51" i="3"/>
  <c r="AL51" i="3"/>
  <c r="AN51" i="3"/>
  <c r="AP51" i="3"/>
  <c r="AR51" i="3"/>
  <c r="AT51" i="3"/>
  <c r="AV51" i="3"/>
  <c r="AX51" i="3"/>
  <c r="AZ51" i="3"/>
  <c r="BB51" i="3"/>
  <c r="BD51" i="3"/>
  <c r="BF51" i="3"/>
  <c r="BH51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N55" i="3"/>
  <c r="P55" i="3"/>
  <c r="R55" i="3"/>
  <c r="T55" i="3"/>
  <c r="V55" i="3"/>
  <c r="X55" i="3"/>
  <c r="Z55" i="3"/>
  <c r="AB55" i="3"/>
  <c r="AD55" i="3"/>
  <c r="AF55" i="3"/>
  <c r="AH55" i="3"/>
  <c r="AJ55" i="3"/>
  <c r="AL55" i="3"/>
  <c r="AN55" i="3"/>
  <c r="AP55" i="3"/>
  <c r="AR55" i="3"/>
  <c r="AT55" i="3"/>
  <c r="AV55" i="3"/>
  <c r="AX55" i="3"/>
  <c r="AZ55" i="3"/>
  <c r="BB55" i="3"/>
  <c r="BD55" i="3"/>
  <c r="BF55" i="3"/>
  <c r="BH55" i="3"/>
  <c r="N59" i="3"/>
  <c r="P59" i="3"/>
  <c r="R59" i="3"/>
  <c r="T59" i="3"/>
  <c r="V59" i="3"/>
  <c r="X59" i="3"/>
  <c r="Z59" i="3"/>
  <c r="AB59" i="3"/>
  <c r="AD59" i="3"/>
  <c r="AF59" i="3"/>
  <c r="AH59" i="3"/>
  <c r="AJ59" i="3"/>
  <c r="AL59" i="3"/>
  <c r="AN59" i="3"/>
  <c r="AP59" i="3"/>
  <c r="AR59" i="3"/>
  <c r="AT59" i="3"/>
  <c r="AV59" i="3"/>
  <c r="AX59" i="3"/>
  <c r="AZ59" i="3"/>
  <c r="BB59" i="3"/>
  <c r="BD59" i="3"/>
  <c r="BF59" i="3"/>
  <c r="BH59" i="3"/>
  <c r="M59" i="3"/>
  <c r="O59" i="3"/>
  <c r="Q59" i="3"/>
  <c r="S59" i="3"/>
  <c r="U59" i="3"/>
  <c r="W59" i="3"/>
  <c r="Y59" i="3"/>
  <c r="AA59" i="3"/>
  <c r="AC59" i="3"/>
  <c r="AE59" i="3"/>
  <c r="AG59" i="3"/>
  <c r="AI59" i="3"/>
  <c r="AK59" i="3"/>
  <c r="AM59" i="3"/>
  <c r="AO59" i="3"/>
  <c r="AQ59" i="3"/>
  <c r="AS59" i="3"/>
  <c r="AU59" i="3"/>
  <c r="AW59" i="3"/>
  <c r="AY59" i="3"/>
  <c r="BA59" i="3"/>
  <c r="BC59" i="3"/>
  <c r="BE59" i="3"/>
  <c r="BG59" i="3"/>
  <c r="BI59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M63" i="3"/>
  <c r="O63" i="3"/>
  <c r="Q63" i="3"/>
  <c r="S63" i="3"/>
  <c r="U63" i="3"/>
  <c r="W63" i="3"/>
  <c r="Y63" i="3"/>
  <c r="AA63" i="3"/>
  <c r="AC63" i="3"/>
  <c r="AE63" i="3"/>
  <c r="AG63" i="3"/>
  <c r="AI63" i="3"/>
  <c r="AK63" i="3"/>
  <c r="AM63" i="3"/>
  <c r="AO63" i="3"/>
  <c r="AQ63" i="3"/>
  <c r="AS63" i="3"/>
  <c r="AU63" i="3"/>
  <c r="AW63" i="3"/>
  <c r="AY63" i="3"/>
  <c r="BA63" i="3"/>
  <c r="BC63" i="3"/>
  <c r="BE63" i="3"/>
  <c r="BG63" i="3"/>
  <c r="BI63" i="3"/>
  <c r="N67" i="3"/>
  <c r="P67" i="3"/>
  <c r="R67" i="3"/>
  <c r="T67" i="3"/>
  <c r="V67" i="3"/>
  <c r="X67" i="3"/>
  <c r="Z67" i="3"/>
  <c r="AB67" i="3"/>
  <c r="AD67" i="3"/>
  <c r="AF67" i="3"/>
  <c r="AH67" i="3"/>
  <c r="AJ67" i="3"/>
  <c r="AL67" i="3"/>
  <c r="AN67" i="3"/>
  <c r="AP67" i="3"/>
  <c r="AR67" i="3"/>
  <c r="AT67" i="3"/>
  <c r="AV67" i="3"/>
  <c r="AX67" i="3"/>
  <c r="AZ67" i="3"/>
  <c r="BB67" i="3"/>
  <c r="BD67" i="3"/>
  <c r="BF67" i="3"/>
  <c r="BH67" i="3"/>
  <c r="M67" i="3"/>
  <c r="O67" i="3"/>
  <c r="Q67" i="3"/>
  <c r="S67" i="3"/>
  <c r="U67" i="3"/>
  <c r="W67" i="3"/>
  <c r="Y67" i="3"/>
  <c r="AA67" i="3"/>
  <c r="AC67" i="3"/>
  <c r="AE67" i="3"/>
  <c r="AG67" i="3"/>
  <c r="AI67" i="3"/>
  <c r="AK67" i="3"/>
  <c r="AM67" i="3"/>
  <c r="AO67" i="3"/>
  <c r="AQ67" i="3"/>
  <c r="AS67" i="3"/>
  <c r="AU67" i="3"/>
  <c r="AW67" i="3"/>
  <c r="AY67" i="3"/>
  <c r="BA67" i="3"/>
  <c r="BC67" i="3"/>
  <c r="BE67" i="3"/>
  <c r="BG67" i="3"/>
  <c r="BI67" i="3"/>
  <c r="N71" i="3"/>
  <c r="P71" i="3"/>
  <c r="R71" i="3"/>
  <c r="T71" i="3"/>
  <c r="V71" i="3"/>
  <c r="X71" i="3"/>
  <c r="Z71" i="3"/>
  <c r="AB71" i="3"/>
  <c r="AD71" i="3"/>
  <c r="AF71" i="3"/>
  <c r="AH71" i="3"/>
  <c r="AJ71" i="3"/>
  <c r="AL71" i="3"/>
  <c r="AN71" i="3"/>
  <c r="AP71" i="3"/>
  <c r="AR71" i="3"/>
  <c r="AT71" i="3"/>
  <c r="AV71" i="3"/>
  <c r="AX71" i="3"/>
  <c r="AZ71" i="3"/>
  <c r="BB71" i="3"/>
  <c r="BD71" i="3"/>
  <c r="BF71" i="3"/>
  <c r="BH71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M75" i="3"/>
  <c r="O75" i="3"/>
  <c r="Q75" i="3"/>
  <c r="S75" i="3"/>
  <c r="U75" i="3"/>
  <c r="W75" i="3"/>
  <c r="Y75" i="3"/>
  <c r="AA75" i="3"/>
  <c r="AC75" i="3"/>
  <c r="AE75" i="3"/>
  <c r="AG75" i="3"/>
  <c r="AI75" i="3"/>
  <c r="AK75" i="3"/>
  <c r="AM75" i="3"/>
  <c r="AO75" i="3"/>
  <c r="AQ75" i="3"/>
  <c r="AS75" i="3"/>
  <c r="AU75" i="3"/>
  <c r="AW75" i="3"/>
  <c r="AY75" i="3"/>
  <c r="BA75" i="3"/>
  <c r="BC75" i="3"/>
  <c r="BE75" i="3"/>
  <c r="BG75" i="3"/>
  <c r="BI75" i="3"/>
  <c r="N75" i="3"/>
  <c r="P75" i="3"/>
  <c r="R75" i="3"/>
  <c r="T75" i="3"/>
  <c r="V75" i="3"/>
  <c r="X75" i="3"/>
  <c r="Z75" i="3"/>
  <c r="AB75" i="3"/>
  <c r="AD75" i="3"/>
  <c r="AF75" i="3"/>
  <c r="AH75" i="3"/>
  <c r="AJ75" i="3"/>
  <c r="AL75" i="3"/>
  <c r="AN75" i="3"/>
  <c r="AP75" i="3"/>
  <c r="AR75" i="3"/>
  <c r="AT75" i="3"/>
  <c r="AV75" i="3"/>
  <c r="AX75" i="3"/>
  <c r="AZ75" i="3"/>
  <c r="BB75" i="3"/>
  <c r="BD75" i="3"/>
  <c r="BF75" i="3"/>
  <c r="BH75" i="3"/>
  <c r="N79" i="3"/>
  <c r="P79" i="3"/>
  <c r="R79" i="3"/>
  <c r="T79" i="3"/>
  <c r="V79" i="3"/>
  <c r="X79" i="3"/>
  <c r="Z79" i="3"/>
  <c r="AB79" i="3"/>
  <c r="AD79" i="3"/>
  <c r="AF79" i="3"/>
  <c r="AH79" i="3"/>
  <c r="AJ79" i="3"/>
  <c r="AL79" i="3"/>
  <c r="AN79" i="3"/>
  <c r="AP79" i="3"/>
  <c r="AR79" i="3"/>
  <c r="AT79" i="3"/>
  <c r="AV79" i="3"/>
  <c r="AX79" i="3"/>
  <c r="AZ79" i="3"/>
  <c r="BB79" i="3"/>
  <c r="BD79" i="3"/>
  <c r="BF79" i="3"/>
  <c r="BH79" i="3"/>
  <c r="M79" i="3"/>
  <c r="O79" i="3"/>
  <c r="Q79" i="3"/>
  <c r="S79" i="3"/>
  <c r="U79" i="3"/>
  <c r="W79" i="3"/>
  <c r="Y79" i="3"/>
  <c r="AA79" i="3"/>
  <c r="AC79" i="3"/>
  <c r="AE79" i="3"/>
  <c r="AG79" i="3"/>
  <c r="AI79" i="3"/>
  <c r="AK79" i="3"/>
  <c r="AM79" i="3"/>
  <c r="AO79" i="3"/>
  <c r="AQ79" i="3"/>
  <c r="AS79" i="3"/>
  <c r="AU79" i="3"/>
  <c r="AW79" i="3"/>
  <c r="AY79" i="3"/>
  <c r="BA79" i="3"/>
  <c r="BC79" i="3"/>
  <c r="BE79" i="3"/>
  <c r="BG79" i="3"/>
  <c r="BI79" i="3"/>
  <c r="N83" i="3"/>
  <c r="P83" i="3"/>
  <c r="R83" i="3"/>
  <c r="T83" i="3"/>
  <c r="V83" i="3"/>
  <c r="X83" i="3"/>
  <c r="Z83" i="3"/>
  <c r="AB83" i="3"/>
  <c r="AD83" i="3"/>
  <c r="AF83" i="3"/>
  <c r="AH83" i="3"/>
  <c r="AJ83" i="3"/>
  <c r="AL83" i="3"/>
  <c r="AN83" i="3"/>
  <c r="AP83" i="3"/>
  <c r="AR83" i="3"/>
  <c r="AT83" i="3"/>
  <c r="AV83" i="3"/>
  <c r="AX83" i="3"/>
  <c r="AZ83" i="3"/>
  <c r="BB83" i="3"/>
  <c r="BD83" i="3"/>
  <c r="BF83" i="3"/>
  <c r="BH83" i="3"/>
  <c r="M83" i="3"/>
  <c r="O83" i="3"/>
  <c r="Q83" i="3"/>
  <c r="S83" i="3"/>
  <c r="U83" i="3"/>
  <c r="W83" i="3"/>
  <c r="Y83" i="3"/>
  <c r="AA83" i="3"/>
  <c r="AC83" i="3"/>
  <c r="AE83" i="3"/>
  <c r="AG83" i="3"/>
  <c r="AI83" i="3"/>
  <c r="AK83" i="3"/>
  <c r="AM83" i="3"/>
  <c r="AO83" i="3"/>
  <c r="AQ83" i="3"/>
  <c r="AS83" i="3"/>
  <c r="AU83" i="3"/>
  <c r="AW83" i="3"/>
  <c r="AY83" i="3"/>
  <c r="BA83" i="3"/>
  <c r="BC83" i="3"/>
  <c r="BE83" i="3"/>
  <c r="BG83" i="3"/>
  <c r="BI83" i="3"/>
  <c r="N29" i="3"/>
  <c r="P29" i="3"/>
  <c r="R29" i="3"/>
  <c r="T29" i="3"/>
  <c r="V29" i="3"/>
  <c r="X29" i="3"/>
  <c r="Z29" i="3"/>
  <c r="AB29" i="3"/>
  <c r="AD29" i="3"/>
  <c r="AF29" i="3"/>
  <c r="AH29" i="3"/>
  <c r="AJ29" i="3"/>
  <c r="AL29" i="3"/>
  <c r="AN29" i="3"/>
  <c r="AP29" i="3"/>
  <c r="AR29" i="3"/>
  <c r="AT29" i="3"/>
  <c r="AV29" i="3"/>
  <c r="AX29" i="3"/>
  <c r="AZ29" i="3"/>
  <c r="BB29" i="3"/>
  <c r="BD29" i="3"/>
  <c r="BF29" i="3"/>
  <c r="BH29" i="3"/>
  <c r="M29" i="3"/>
  <c r="O29" i="3"/>
  <c r="Q29" i="3"/>
  <c r="S29" i="3"/>
  <c r="U29" i="3"/>
  <c r="W29" i="3"/>
  <c r="Y29" i="3"/>
  <c r="AA29" i="3"/>
  <c r="AC29" i="3"/>
  <c r="AE29" i="3"/>
  <c r="AG29" i="3"/>
  <c r="AK29" i="3"/>
  <c r="AO29" i="3"/>
  <c r="AS29" i="3"/>
  <c r="AW29" i="3"/>
  <c r="BA29" i="3"/>
  <c r="BE29" i="3"/>
  <c r="BI29" i="3"/>
  <c r="AI29" i="3"/>
  <c r="AM29" i="3"/>
  <c r="AQ29" i="3"/>
  <c r="AU29" i="3"/>
  <c r="AY29" i="3"/>
  <c r="BC29" i="3"/>
  <c r="BG29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D33" i="3"/>
  <c r="BF33" i="3"/>
  <c r="BH33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N37" i="3"/>
  <c r="P37" i="3"/>
  <c r="R37" i="3"/>
  <c r="T37" i="3"/>
  <c r="V37" i="3"/>
  <c r="X37" i="3"/>
  <c r="Z37" i="3"/>
  <c r="AB37" i="3"/>
  <c r="AD37" i="3"/>
  <c r="AF37" i="3"/>
  <c r="AH37" i="3"/>
  <c r="AJ37" i="3"/>
  <c r="AL37" i="3"/>
  <c r="AN37" i="3"/>
  <c r="AP37" i="3"/>
  <c r="AR37" i="3"/>
  <c r="AT37" i="3"/>
  <c r="AV37" i="3"/>
  <c r="AX37" i="3"/>
  <c r="AZ37" i="3"/>
  <c r="BB37" i="3"/>
  <c r="BD37" i="3"/>
  <c r="BF37" i="3"/>
  <c r="BH37" i="3"/>
  <c r="M37" i="3"/>
  <c r="O37" i="3"/>
  <c r="Q37" i="3"/>
  <c r="S37" i="3"/>
  <c r="U37" i="3"/>
  <c r="W37" i="3"/>
  <c r="Y37" i="3"/>
  <c r="AA37" i="3"/>
  <c r="AC37" i="3"/>
  <c r="AE37" i="3"/>
  <c r="AG37" i="3"/>
  <c r="AI37" i="3"/>
  <c r="AK37" i="3"/>
  <c r="AM37" i="3"/>
  <c r="AO37" i="3"/>
  <c r="AQ37" i="3"/>
  <c r="AS37" i="3"/>
  <c r="AU37" i="3"/>
  <c r="AW37" i="3"/>
  <c r="AY37" i="3"/>
  <c r="BA37" i="3"/>
  <c r="BC37" i="3"/>
  <c r="BE37" i="3"/>
  <c r="BG37" i="3"/>
  <c r="BI37" i="3"/>
  <c r="M41" i="3"/>
  <c r="O41" i="3"/>
  <c r="Q41" i="3"/>
  <c r="S41" i="3"/>
  <c r="U41" i="3"/>
  <c r="W41" i="3"/>
  <c r="Y41" i="3"/>
  <c r="AA41" i="3"/>
  <c r="AC41" i="3"/>
  <c r="AE41" i="3"/>
  <c r="AG41" i="3"/>
  <c r="AI41" i="3"/>
  <c r="AK41" i="3"/>
  <c r="AM41" i="3"/>
  <c r="AO41" i="3"/>
  <c r="AQ41" i="3"/>
  <c r="AS41" i="3"/>
  <c r="AU41" i="3"/>
  <c r="AW41" i="3"/>
  <c r="AY41" i="3"/>
  <c r="BA41" i="3"/>
  <c r="BC41" i="3"/>
  <c r="BE41" i="3"/>
  <c r="BG41" i="3"/>
  <c r="BI41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N45" i="3"/>
  <c r="P45" i="3"/>
  <c r="R45" i="3"/>
  <c r="T45" i="3"/>
  <c r="V45" i="3"/>
  <c r="X45" i="3"/>
  <c r="Z45" i="3"/>
  <c r="AB45" i="3"/>
  <c r="AD45" i="3"/>
  <c r="AF45" i="3"/>
  <c r="AH45" i="3"/>
  <c r="AJ45" i="3"/>
  <c r="AL45" i="3"/>
  <c r="AN45" i="3"/>
  <c r="AP45" i="3"/>
  <c r="AR45" i="3"/>
  <c r="AT45" i="3"/>
  <c r="AV45" i="3"/>
  <c r="AX45" i="3"/>
  <c r="AZ45" i="3"/>
  <c r="BB45" i="3"/>
  <c r="BD45" i="3"/>
  <c r="BF45" i="3"/>
  <c r="BH45" i="3"/>
  <c r="M45" i="3"/>
  <c r="O45" i="3"/>
  <c r="Q45" i="3"/>
  <c r="S45" i="3"/>
  <c r="U45" i="3"/>
  <c r="W45" i="3"/>
  <c r="Y45" i="3"/>
  <c r="AA45" i="3"/>
  <c r="AC45" i="3"/>
  <c r="AE45" i="3"/>
  <c r="AG45" i="3"/>
  <c r="AI45" i="3"/>
  <c r="AK45" i="3"/>
  <c r="AM45" i="3"/>
  <c r="AO45" i="3"/>
  <c r="AQ45" i="3"/>
  <c r="AS45" i="3"/>
  <c r="AU45" i="3"/>
  <c r="AW45" i="3"/>
  <c r="AY45" i="3"/>
  <c r="BA45" i="3"/>
  <c r="BC45" i="3"/>
  <c r="BE45" i="3"/>
  <c r="BG45" i="3"/>
  <c r="BI45" i="3"/>
  <c r="N49" i="3"/>
  <c r="P49" i="3"/>
  <c r="R49" i="3"/>
  <c r="T49" i="3"/>
  <c r="V49" i="3"/>
  <c r="X49" i="3"/>
  <c r="Z49" i="3"/>
  <c r="AB49" i="3"/>
  <c r="AD49" i="3"/>
  <c r="AF49" i="3"/>
  <c r="AH49" i="3"/>
  <c r="AJ49" i="3"/>
  <c r="AL49" i="3"/>
  <c r="AN49" i="3"/>
  <c r="AP49" i="3"/>
  <c r="AR49" i="3"/>
  <c r="AT49" i="3"/>
  <c r="AV49" i="3"/>
  <c r="AX49" i="3"/>
  <c r="AZ49" i="3"/>
  <c r="BB49" i="3"/>
  <c r="BD49" i="3"/>
  <c r="BF49" i="3"/>
  <c r="BH49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53" i="3"/>
  <c r="P53" i="3"/>
  <c r="R53" i="3"/>
  <c r="T53" i="3"/>
  <c r="V53" i="3"/>
  <c r="X53" i="3"/>
  <c r="Z53" i="3"/>
  <c r="AB53" i="3"/>
  <c r="AD53" i="3"/>
  <c r="AF53" i="3"/>
  <c r="AH53" i="3"/>
  <c r="AJ53" i="3"/>
  <c r="AL53" i="3"/>
  <c r="AN53" i="3"/>
  <c r="AP53" i="3"/>
  <c r="AR53" i="3"/>
  <c r="AT53" i="3"/>
  <c r="AV53" i="3"/>
  <c r="AX53" i="3"/>
  <c r="AZ53" i="3"/>
  <c r="BB53" i="3"/>
  <c r="BD53" i="3"/>
  <c r="BF53" i="3"/>
  <c r="BH53" i="3"/>
  <c r="M53" i="3"/>
  <c r="O53" i="3"/>
  <c r="Q53" i="3"/>
  <c r="S53" i="3"/>
  <c r="U53" i="3"/>
  <c r="W53" i="3"/>
  <c r="Y53" i="3"/>
  <c r="AA53" i="3"/>
  <c r="AC53" i="3"/>
  <c r="AE53" i="3"/>
  <c r="AG53" i="3"/>
  <c r="AI53" i="3"/>
  <c r="AK53" i="3"/>
  <c r="AM53" i="3"/>
  <c r="AO53" i="3"/>
  <c r="AQ53" i="3"/>
  <c r="AS53" i="3"/>
  <c r="AU53" i="3"/>
  <c r="AW53" i="3"/>
  <c r="AY53" i="3"/>
  <c r="BA53" i="3"/>
  <c r="BC53" i="3"/>
  <c r="BE53" i="3"/>
  <c r="BG53" i="3"/>
  <c r="BI53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N57" i="3"/>
  <c r="P57" i="3"/>
  <c r="R57" i="3"/>
  <c r="T57" i="3"/>
  <c r="V57" i="3"/>
  <c r="X57" i="3"/>
  <c r="Z57" i="3"/>
  <c r="AB57" i="3"/>
  <c r="AD57" i="3"/>
  <c r="AF57" i="3"/>
  <c r="AH57" i="3"/>
  <c r="AJ57" i="3"/>
  <c r="AL57" i="3"/>
  <c r="AN57" i="3"/>
  <c r="AP57" i="3"/>
  <c r="AR57" i="3"/>
  <c r="AT57" i="3"/>
  <c r="AV57" i="3"/>
  <c r="AX57" i="3"/>
  <c r="AZ57" i="3"/>
  <c r="BB57" i="3"/>
  <c r="BD57" i="3"/>
  <c r="BF57" i="3"/>
  <c r="BH57" i="3"/>
  <c r="M61" i="3"/>
  <c r="O61" i="3"/>
  <c r="Q61" i="3"/>
  <c r="S61" i="3"/>
  <c r="U61" i="3"/>
  <c r="W61" i="3"/>
  <c r="Y61" i="3"/>
  <c r="AA61" i="3"/>
  <c r="AC61" i="3"/>
  <c r="AE61" i="3"/>
  <c r="AG61" i="3"/>
  <c r="AI61" i="3"/>
  <c r="AK61" i="3"/>
  <c r="AM61" i="3"/>
  <c r="AO61" i="3"/>
  <c r="AQ61" i="3"/>
  <c r="AS61" i="3"/>
  <c r="AU61" i="3"/>
  <c r="AW61" i="3"/>
  <c r="AY61" i="3"/>
  <c r="BA61" i="3"/>
  <c r="BC61" i="3"/>
  <c r="BE61" i="3"/>
  <c r="BG61" i="3"/>
  <c r="BI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M65" i="3"/>
  <c r="O65" i="3"/>
  <c r="Q65" i="3"/>
  <c r="S65" i="3"/>
  <c r="U65" i="3"/>
  <c r="W65" i="3"/>
  <c r="Y65" i="3"/>
  <c r="AA65" i="3"/>
  <c r="AC65" i="3"/>
  <c r="AE65" i="3"/>
  <c r="AG65" i="3"/>
  <c r="AI65" i="3"/>
  <c r="AK65" i="3"/>
  <c r="AM65" i="3"/>
  <c r="AO65" i="3"/>
  <c r="AQ65" i="3"/>
  <c r="AS65" i="3"/>
  <c r="AU65" i="3"/>
  <c r="AW65" i="3"/>
  <c r="AY65" i="3"/>
  <c r="BA65" i="3"/>
  <c r="BC65" i="3"/>
  <c r="BE65" i="3"/>
  <c r="BG65" i="3"/>
  <c r="BI65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9" i="3"/>
  <c r="O69" i="3"/>
  <c r="Q69" i="3"/>
  <c r="S69" i="3"/>
  <c r="U69" i="3"/>
  <c r="W69" i="3"/>
  <c r="Y69" i="3"/>
  <c r="AA69" i="3"/>
  <c r="AC69" i="3"/>
  <c r="AE69" i="3"/>
  <c r="AG69" i="3"/>
  <c r="AI69" i="3"/>
  <c r="AK69" i="3"/>
  <c r="AM69" i="3"/>
  <c r="AO69" i="3"/>
  <c r="AQ69" i="3"/>
  <c r="AS69" i="3"/>
  <c r="AU69" i="3"/>
  <c r="AW69" i="3"/>
  <c r="AY69" i="3"/>
  <c r="BA69" i="3"/>
  <c r="BC69" i="3"/>
  <c r="BE69" i="3"/>
  <c r="BG69" i="3"/>
  <c r="BI69" i="3"/>
  <c r="N69" i="3"/>
  <c r="R69" i="3"/>
  <c r="V69" i="3"/>
  <c r="Z69" i="3"/>
  <c r="AD69" i="3"/>
  <c r="AH69" i="3"/>
  <c r="AL69" i="3"/>
  <c r="AP69" i="3"/>
  <c r="AT69" i="3"/>
  <c r="AX69" i="3"/>
  <c r="BB69" i="3"/>
  <c r="BF69" i="3"/>
  <c r="P69" i="3"/>
  <c r="T69" i="3"/>
  <c r="X69" i="3"/>
  <c r="AB69" i="3"/>
  <c r="AF69" i="3"/>
  <c r="AJ69" i="3"/>
  <c r="AN69" i="3"/>
  <c r="AR69" i="3"/>
  <c r="AV69" i="3"/>
  <c r="AZ69" i="3"/>
  <c r="BD69" i="3"/>
  <c r="BH69" i="3"/>
  <c r="N73" i="3"/>
  <c r="P73" i="3"/>
  <c r="R73" i="3"/>
  <c r="T73" i="3"/>
  <c r="V73" i="3"/>
  <c r="X73" i="3"/>
  <c r="Z73" i="3"/>
  <c r="AB73" i="3"/>
  <c r="AD73" i="3"/>
  <c r="AF73" i="3"/>
  <c r="AH73" i="3"/>
  <c r="AJ73" i="3"/>
  <c r="AL73" i="3"/>
  <c r="AN73" i="3"/>
  <c r="AP73" i="3"/>
  <c r="AR73" i="3"/>
  <c r="AT73" i="3"/>
  <c r="AV73" i="3"/>
  <c r="AX73" i="3"/>
  <c r="AZ73" i="3"/>
  <c r="BB73" i="3"/>
  <c r="BD73" i="3"/>
  <c r="BF73" i="3"/>
  <c r="BH73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M77" i="3"/>
  <c r="O77" i="3"/>
  <c r="Q77" i="3"/>
  <c r="S77" i="3"/>
  <c r="U77" i="3"/>
  <c r="W77" i="3"/>
  <c r="Y77" i="3"/>
  <c r="AA77" i="3"/>
  <c r="AC77" i="3"/>
  <c r="AE77" i="3"/>
  <c r="AG77" i="3"/>
  <c r="AI77" i="3"/>
  <c r="AK77" i="3"/>
  <c r="AM77" i="3"/>
  <c r="AO77" i="3"/>
  <c r="AQ77" i="3"/>
  <c r="AS77" i="3"/>
  <c r="AU77" i="3"/>
  <c r="AW77" i="3"/>
  <c r="AY77" i="3"/>
  <c r="BA77" i="3"/>
  <c r="BC77" i="3"/>
  <c r="BE77" i="3"/>
  <c r="BG77" i="3"/>
  <c r="BI77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P81" i="3"/>
  <c r="R81" i="3"/>
  <c r="T81" i="3"/>
  <c r="V81" i="3"/>
  <c r="X81" i="3"/>
  <c r="Z81" i="3"/>
  <c r="AB81" i="3"/>
  <c r="AD81" i="3"/>
  <c r="AF81" i="3"/>
  <c r="AH81" i="3"/>
  <c r="AJ81" i="3"/>
  <c r="AL81" i="3"/>
  <c r="AN81" i="3"/>
  <c r="AP81" i="3"/>
  <c r="AR81" i="3"/>
  <c r="AT81" i="3"/>
  <c r="AV81" i="3"/>
  <c r="AX81" i="3"/>
  <c r="AZ81" i="3"/>
  <c r="BB81" i="3"/>
  <c r="BD81" i="3"/>
  <c r="BF81" i="3"/>
  <c r="BH81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P85" i="3"/>
  <c r="R85" i="3"/>
  <c r="T85" i="3"/>
  <c r="V85" i="3"/>
  <c r="X85" i="3"/>
  <c r="Z85" i="3"/>
  <c r="AB85" i="3"/>
  <c r="AD85" i="3"/>
  <c r="AF85" i="3"/>
  <c r="AH85" i="3"/>
  <c r="AJ85" i="3"/>
  <c r="AL85" i="3"/>
  <c r="AN85" i="3"/>
  <c r="AP85" i="3"/>
  <c r="AR85" i="3"/>
  <c r="AT85" i="3"/>
  <c r="AV85" i="3"/>
  <c r="AX85" i="3"/>
  <c r="AZ85" i="3"/>
  <c r="BB85" i="3"/>
  <c r="BD85" i="3"/>
  <c r="BF85" i="3"/>
  <c r="BH85" i="3"/>
  <c r="N89" i="3"/>
  <c r="P89" i="3"/>
  <c r="R89" i="3"/>
  <c r="T89" i="3"/>
  <c r="V89" i="3"/>
  <c r="X89" i="3"/>
  <c r="Z89" i="3"/>
  <c r="AB89" i="3"/>
  <c r="AD89" i="3"/>
  <c r="AF89" i="3"/>
  <c r="AH89" i="3"/>
  <c r="AJ89" i="3"/>
  <c r="AL89" i="3"/>
  <c r="AN89" i="3"/>
  <c r="AP89" i="3"/>
  <c r="AR89" i="3"/>
  <c r="AT89" i="3"/>
  <c r="AV89" i="3"/>
  <c r="AX89" i="3"/>
  <c r="AZ89" i="3"/>
  <c r="BB89" i="3"/>
  <c r="BD89" i="3"/>
  <c r="BF89" i="3"/>
  <c r="BH89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93" i="3"/>
  <c r="P93" i="3"/>
  <c r="R93" i="3"/>
  <c r="T93" i="3"/>
  <c r="V93" i="3"/>
  <c r="X93" i="3"/>
  <c r="Z93" i="3"/>
  <c r="AB93" i="3"/>
  <c r="AD93" i="3"/>
  <c r="AF93" i="3"/>
  <c r="AH93" i="3"/>
  <c r="AJ93" i="3"/>
  <c r="AL93" i="3"/>
  <c r="AN93" i="3"/>
  <c r="AP93" i="3"/>
  <c r="AR93" i="3"/>
  <c r="AT93" i="3"/>
  <c r="AV93" i="3"/>
  <c r="AX93" i="3"/>
  <c r="AZ93" i="3"/>
  <c r="BB93" i="3"/>
  <c r="BD93" i="3"/>
  <c r="BF93" i="3"/>
  <c r="BH93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7" i="3"/>
  <c r="P97" i="3"/>
  <c r="R97" i="3"/>
  <c r="T97" i="3"/>
  <c r="V97" i="3"/>
  <c r="X97" i="3"/>
  <c r="Z97" i="3"/>
  <c r="AB97" i="3"/>
  <c r="AD97" i="3"/>
  <c r="AF97" i="3"/>
  <c r="AH97" i="3"/>
  <c r="AJ97" i="3"/>
  <c r="AL97" i="3"/>
  <c r="AN97" i="3"/>
  <c r="AP97" i="3"/>
  <c r="AR97" i="3"/>
  <c r="AT97" i="3"/>
  <c r="AV97" i="3"/>
  <c r="AX97" i="3"/>
  <c r="AZ97" i="3"/>
  <c r="BB97" i="3"/>
  <c r="BD97" i="3"/>
  <c r="BF97" i="3"/>
  <c r="BH97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M101" i="3"/>
  <c r="O101" i="3"/>
  <c r="Q101" i="3"/>
  <c r="S101" i="3"/>
  <c r="U101" i="3"/>
  <c r="W101" i="3"/>
  <c r="Y101" i="3"/>
  <c r="AA101" i="3"/>
  <c r="AC101" i="3"/>
  <c r="AE101" i="3"/>
  <c r="AG101" i="3"/>
  <c r="AI101" i="3"/>
  <c r="AK101" i="3"/>
  <c r="AM101" i="3"/>
  <c r="AO101" i="3"/>
  <c r="AQ101" i="3"/>
  <c r="AS101" i="3"/>
  <c r="AU101" i="3"/>
  <c r="AW101" i="3"/>
  <c r="AY101" i="3"/>
  <c r="BA101" i="3"/>
  <c r="BC101" i="3"/>
  <c r="BE101" i="3"/>
  <c r="BG101" i="3"/>
  <c r="BI101" i="3"/>
  <c r="N101" i="3"/>
  <c r="P101" i="3"/>
  <c r="R101" i="3"/>
  <c r="T101" i="3"/>
  <c r="V101" i="3"/>
  <c r="X101" i="3"/>
  <c r="Z101" i="3"/>
  <c r="AB101" i="3"/>
  <c r="AD101" i="3"/>
  <c r="AF101" i="3"/>
  <c r="AH101" i="3"/>
  <c r="AJ101" i="3"/>
  <c r="AL101" i="3"/>
  <c r="AN101" i="3"/>
  <c r="AP101" i="3"/>
  <c r="AR101" i="3"/>
  <c r="AT101" i="3"/>
  <c r="AV101" i="3"/>
  <c r="AX101" i="3"/>
  <c r="AZ101" i="3"/>
  <c r="BB101" i="3"/>
  <c r="BD101" i="3"/>
  <c r="BF101" i="3"/>
  <c r="BH101" i="3"/>
  <c r="N105" i="3"/>
  <c r="P105" i="3"/>
  <c r="R105" i="3"/>
  <c r="T105" i="3"/>
  <c r="V105" i="3"/>
  <c r="X105" i="3"/>
  <c r="Z105" i="3"/>
  <c r="AB105" i="3"/>
  <c r="AD105" i="3"/>
  <c r="AF105" i="3"/>
  <c r="AH105" i="3"/>
  <c r="AJ105" i="3"/>
  <c r="AL105" i="3"/>
  <c r="AN105" i="3"/>
  <c r="AP105" i="3"/>
  <c r="AR105" i="3"/>
  <c r="AT105" i="3"/>
  <c r="AV105" i="3"/>
  <c r="AX105" i="3"/>
  <c r="AZ105" i="3"/>
  <c r="BB105" i="3"/>
  <c r="BD105" i="3"/>
  <c r="BF105" i="3"/>
  <c r="BH105" i="3"/>
  <c r="M105" i="3"/>
  <c r="O105" i="3"/>
  <c r="Q105" i="3"/>
  <c r="S105" i="3"/>
  <c r="U105" i="3"/>
  <c r="W105" i="3"/>
  <c r="Y105" i="3"/>
  <c r="AA105" i="3"/>
  <c r="AC105" i="3"/>
  <c r="AE105" i="3"/>
  <c r="AG105" i="3"/>
  <c r="AI105" i="3"/>
  <c r="AK105" i="3"/>
  <c r="AM105" i="3"/>
  <c r="AO105" i="3"/>
  <c r="AQ105" i="3"/>
  <c r="AS105" i="3"/>
  <c r="AU105" i="3"/>
  <c r="AW105" i="3"/>
  <c r="AY105" i="3"/>
  <c r="BA105" i="3"/>
  <c r="BC105" i="3"/>
  <c r="BE105" i="3"/>
  <c r="BG105" i="3"/>
  <c r="BI105" i="3"/>
  <c r="M109" i="3"/>
  <c r="O109" i="3"/>
  <c r="Q109" i="3"/>
  <c r="S109" i="3"/>
  <c r="U109" i="3"/>
  <c r="W109" i="3"/>
  <c r="Y109" i="3"/>
  <c r="AA109" i="3"/>
  <c r="AC109" i="3"/>
  <c r="AE109" i="3"/>
  <c r="AG109" i="3"/>
  <c r="AI109" i="3"/>
  <c r="AK109" i="3"/>
  <c r="AM109" i="3"/>
  <c r="AO109" i="3"/>
  <c r="AQ109" i="3"/>
  <c r="AS109" i="3"/>
  <c r="AU109" i="3"/>
  <c r="AW109" i="3"/>
  <c r="AY109" i="3"/>
  <c r="BA109" i="3"/>
  <c r="BC109" i="3"/>
  <c r="BE109" i="3"/>
  <c r="BG109" i="3"/>
  <c r="BI109" i="3"/>
  <c r="N109" i="3"/>
  <c r="P109" i="3"/>
  <c r="R109" i="3"/>
  <c r="T109" i="3"/>
  <c r="V109" i="3"/>
  <c r="X109" i="3"/>
  <c r="Z109" i="3"/>
  <c r="AB109" i="3"/>
  <c r="AD109" i="3"/>
  <c r="AF109" i="3"/>
  <c r="AH109" i="3"/>
  <c r="AJ109" i="3"/>
  <c r="AL109" i="3"/>
  <c r="AN109" i="3"/>
  <c r="AP109" i="3"/>
  <c r="AR109" i="3"/>
  <c r="AT109" i="3"/>
  <c r="AV109" i="3"/>
  <c r="AX109" i="3"/>
  <c r="AZ109" i="3"/>
  <c r="BB109" i="3"/>
  <c r="BD109" i="3"/>
  <c r="BF109" i="3"/>
  <c r="BH109" i="3"/>
  <c r="M113" i="3"/>
  <c r="O113" i="3"/>
  <c r="Q113" i="3"/>
  <c r="S113" i="3"/>
  <c r="U113" i="3"/>
  <c r="W113" i="3"/>
  <c r="Y113" i="3"/>
  <c r="AA113" i="3"/>
  <c r="AC113" i="3"/>
  <c r="AE113" i="3"/>
  <c r="AG113" i="3"/>
  <c r="AI113" i="3"/>
  <c r="AK113" i="3"/>
  <c r="AM113" i="3"/>
  <c r="AO113" i="3"/>
  <c r="AQ113" i="3"/>
  <c r="AS113" i="3"/>
  <c r="AU113" i="3"/>
  <c r="AW113" i="3"/>
  <c r="AY113" i="3"/>
  <c r="BA113" i="3"/>
  <c r="BC113" i="3"/>
  <c r="BE113" i="3"/>
  <c r="BG113" i="3"/>
  <c r="BI113" i="3"/>
  <c r="N113" i="3"/>
  <c r="P113" i="3"/>
  <c r="R113" i="3"/>
  <c r="T113" i="3"/>
  <c r="V113" i="3"/>
  <c r="X113" i="3"/>
  <c r="Z113" i="3"/>
  <c r="AB113" i="3"/>
  <c r="AD113" i="3"/>
  <c r="AF113" i="3"/>
  <c r="AH113" i="3"/>
  <c r="AJ113" i="3"/>
  <c r="AL113" i="3"/>
  <c r="AN113" i="3"/>
  <c r="AP113" i="3"/>
  <c r="AR113" i="3"/>
  <c r="AT113" i="3"/>
  <c r="AV113" i="3"/>
  <c r="AX113" i="3"/>
  <c r="AZ113" i="3"/>
  <c r="BB113" i="3"/>
  <c r="BD113" i="3"/>
  <c r="BF113" i="3"/>
  <c r="BH113" i="3"/>
  <c r="N117" i="3"/>
  <c r="P117" i="3"/>
  <c r="R117" i="3"/>
  <c r="T117" i="3"/>
  <c r="V117" i="3"/>
  <c r="X117" i="3"/>
  <c r="Z117" i="3"/>
  <c r="AB117" i="3"/>
  <c r="AD117" i="3"/>
  <c r="AF117" i="3"/>
  <c r="AH117" i="3"/>
  <c r="AJ117" i="3"/>
  <c r="AL117" i="3"/>
  <c r="AN117" i="3"/>
  <c r="AP117" i="3"/>
  <c r="AR117" i="3"/>
  <c r="AT117" i="3"/>
  <c r="AV117" i="3"/>
  <c r="AX117" i="3"/>
  <c r="AZ117" i="3"/>
  <c r="BB117" i="3"/>
  <c r="BD117" i="3"/>
  <c r="BF117" i="3"/>
  <c r="BH117" i="3"/>
  <c r="M117" i="3"/>
  <c r="O117" i="3"/>
  <c r="Q117" i="3"/>
  <c r="S117" i="3"/>
  <c r="U117" i="3"/>
  <c r="W117" i="3"/>
  <c r="Y117" i="3"/>
  <c r="AA117" i="3"/>
  <c r="AC117" i="3"/>
  <c r="AE117" i="3"/>
  <c r="AG117" i="3"/>
  <c r="AI117" i="3"/>
  <c r="AK117" i="3"/>
  <c r="AM117" i="3"/>
  <c r="AO117" i="3"/>
  <c r="AQ117" i="3"/>
  <c r="AS117" i="3"/>
  <c r="AU117" i="3"/>
  <c r="AW117" i="3"/>
  <c r="AY117" i="3"/>
  <c r="BA117" i="3"/>
  <c r="BC117" i="3"/>
  <c r="BE117" i="3"/>
  <c r="BG117" i="3"/>
  <c r="BI117" i="3"/>
  <c r="N121" i="3"/>
  <c r="P121" i="3"/>
  <c r="R121" i="3"/>
  <c r="T121" i="3"/>
  <c r="V121" i="3"/>
  <c r="X121" i="3"/>
  <c r="Z121" i="3"/>
  <c r="AB121" i="3"/>
  <c r="AD121" i="3"/>
  <c r="AF121" i="3"/>
  <c r="AH121" i="3"/>
  <c r="AJ121" i="3"/>
  <c r="AL121" i="3"/>
  <c r="AN121" i="3"/>
  <c r="AP121" i="3"/>
  <c r="AR121" i="3"/>
  <c r="AT121" i="3"/>
  <c r="AV121" i="3"/>
  <c r="AX121" i="3"/>
  <c r="AZ121" i="3"/>
  <c r="BB121" i="3"/>
  <c r="BD121" i="3"/>
  <c r="BF121" i="3"/>
  <c r="BH121" i="3"/>
  <c r="M121" i="3"/>
  <c r="O121" i="3"/>
  <c r="Q121" i="3"/>
  <c r="S121" i="3"/>
  <c r="U121" i="3"/>
  <c r="W121" i="3"/>
  <c r="Y121" i="3"/>
  <c r="AA121" i="3"/>
  <c r="AC121" i="3"/>
  <c r="AE121" i="3"/>
  <c r="AG121" i="3"/>
  <c r="AI121" i="3"/>
  <c r="AK121" i="3"/>
  <c r="AM121" i="3"/>
  <c r="AO121" i="3"/>
  <c r="AQ121" i="3"/>
  <c r="AS121" i="3"/>
  <c r="AU121" i="3"/>
  <c r="AW121" i="3"/>
  <c r="AY121" i="3"/>
  <c r="BA121" i="3"/>
  <c r="BC121" i="3"/>
  <c r="BE121" i="3"/>
  <c r="BG121" i="3"/>
  <c r="BI121" i="3"/>
  <c r="M125" i="3"/>
  <c r="O125" i="3"/>
  <c r="Q125" i="3"/>
  <c r="S125" i="3"/>
  <c r="U125" i="3"/>
  <c r="W125" i="3"/>
  <c r="Y125" i="3"/>
  <c r="AA125" i="3"/>
  <c r="AC125" i="3"/>
  <c r="AE125" i="3"/>
  <c r="AG125" i="3"/>
  <c r="AI125" i="3"/>
  <c r="AK125" i="3"/>
  <c r="AM125" i="3"/>
  <c r="AO125" i="3"/>
  <c r="AQ125" i="3"/>
  <c r="AS125" i="3"/>
  <c r="AU125" i="3"/>
  <c r="AW125" i="3"/>
  <c r="AY125" i="3"/>
  <c r="BA125" i="3"/>
  <c r="BC125" i="3"/>
  <c r="BE125" i="3"/>
  <c r="BG125" i="3"/>
  <c r="BI125" i="3"/>
  <c r="N125" i="3"/>
  <c r="P125" i="3"/>
  <c r="R125" i="3"/>
  <c r="T125" i="3"/>
  <c r="V125" i="3"/>
  <c r="X125" i="3"/>
  <c r="Z125" i="3"/>
  <c r="AB125" i="3"/>
  <c r="AD125" i="3"/>
  <c r="AF125" i="3"/>
  <c r="AH125" i="3"/>
  <c r="AJ125" i="3"/>
  <c r="AL125" i="3"/>
  <c r="AN125" i="3"/>
  <c r="AP125" i="3"/>
  <c r="AR125" i="3"/>
  <c r="AT125" i="3"/>
  <c r="AV125" i="3"/>
  <c r="AX125" i="3"/>
  <c r="AZ125" i="3"/>
  <c r="BB125" i="3"/>
  <c r="BD125" i="3"/>
  <c r="BF125" i="3"/>
  <c r="BH125" i="3"/>
  <c r="N129" i="3"/>
  <c r="P129" i="3"/>
  <c r="R129" i="3"/>
  <c r="T129" i="3"/>
  <c r="V129" i="3"/>
  <c r="X129" i="3"/>
  <c r="Z129" i="3"/>
  <c r="AB129" i="3"/>
  <c r="AD129" i="3"/>
  <c r="AF129" i="3"/>
  <c r="AH129" i="3"/>
  <c r="AJ129" i="3"/>
  <c r="AL129" i="3"/>
  <c r="AN129" i="3"/>
  <c r="AP129" i="3"/>
  <c r="AR129" i="3"/>
  <c r="AT129" i="3"/>
  <c r="AV129" i="3"/>
  <c r="AX129" i="3"/>
  <c r="AZ129" i="3"/>
  <c r="BB129" i="3"/>
  <c r="BD129" i="3"/>
  <c r="BF129" i="3"/>
  <c r="BH129" i="3"/>
  <c r="M129" i="3"/>
  <c r="O129" i="3"/>
  <c r="Q129" i="3"/>
  <c r="S129" i="3"/>
  <c r="U129" i="3"/>
  <c r="W129" i="3"/>
  <c r="Y129" i="3"/>
  <c r="AA129" i="3"/>
  <c r="AC129" i="3"/>
  <c r="AE129" i="3"/>
  <c r="AG129" i="3"/>
  <c r="AI129" i="3"/>
  <c r="AK129" i="3"/>
  <c r="AM129" i="3"/>
  <c r="AO129" i="3"/>
  <c r="AQ129" i="3"/>
  <c r="AS129" i="3"/>
  <c r="AU129" i="3"/>
  <c r="AW129" i="3"/>
  <c r="AY129" i="3"/>
  <c r="BA129" i="3"/>
  <c r="BC129" i="3"/>
  <c r="BE129" i="3"/>
  <c r="BG129" i="3"/>
  <c r="BI129" i="3"/>
  <c r="M133" i="3"/>
  <c r="O133" i="3"/>
  <c r="Q133" i="3"/>
  <c r="S133" i="3"/>
  <c r="U133" i="3"/>
  <c r="W133" i="3"/>
  <c r="Y133" i="3"/>
  <c r="AA133" i="3"/>
  <c r="AC133" i="3"/>
  <c r="AE133" i="3"/>
  <c r="AG133" i="3"/>
  <c r="AI133" i="3"/>
  <c r="AK133" i="3"/>
  <c r="AM133" i="3"/>
  <c r="AO133" i="3"/>
  <c r="AQ133" i="3"/>
  <c r="AS133" i="3"/>
  <c r="AU133" i="3"/>
  <c r="AW133" i="3"/>
  <c r="AY133" i="3"/>
  <c r="BA133" i="3"/>
  <c r="BC133" i="3"/>
  <c r="BE133" i="3"/>
  <c r="BG133" i="3"/>
  <c r="BI133" i="3"/>
  <c r="N133" i="3"/>
  <c r="P133" i="3"/>
  <c r="R133" i="3"/>
  <c r="T133" i="3"/>
  <c r="V133" i="3"/>
  <c r="X133" i="3"/>
  <c r="Z133" i="3"/>
  <c r="AB133" i="3"/>
  <c r="AD133" i="3"/>
  <c r="AF133" i="3"/>
  <c r="AH133" i="3"/>
  <c r="AJ133" i="3"/>
  <c r="AL133" i="3"/>
  <c r="AN133" i="3"/>
  <c r="AP133" i="3"/>
  <c r="AR133" i="3"/>
  <c r="AT133" i="3"/>
  <c r="AV133" i="3"/>
  <c r="AX133" i="3"/>
  <c r="AZ133" i="3"/>
  <c r="BB133" i="3"/>
  <c r="BD133" i="3"/>
  <c r="BF133" i="3"/>
  <c r="BH133" i="3"/>
  <c r="M137" i="3"/>
  <c r="O137" i="3"/>
  <c r="Q137" i="3"/>
  <c r="S137" i="3"/>
  <c r="U137" i="3"/>
  <c r="W137" i="3"/>
  <c r="Y137" i="3"/>
  <c r="AA137" i="3"/>
  <c r="AC137" i="3"/>
  <c r="AE137" i="3"/>
  <c r="AG137" i="3"/>
  <c r="AI137" i="3"/>
  <c r="AK137" i="3"/>
  <c r="AM137" i="3"/>
  <c r="AO137" i="3"/>
  <c r="AQ137" i="3"/>
  <c r="AS137" i="3"/>
  <c r="AU137" i="3"/>
  <c r="AW137" i="3"/>
  <c r="AY137" i="3"/>
  <c r="BA137" i="3"/>
  <c r="BC137" i="3"/>
  <c r="BE137" i="3"/>
  <c r="BG137" i="3"/>
  <c r="BI137" i="3"/>
  <c r="N137" i="3"/>
  <c r="P137" i="3"/>
  <c r="R137" i="3"/>
  <c r="T137" i="3"/>
  <c r="V137" i="3"/>
  <c r="X137" i="3"/>
  <c r="Z137" i="3"/>
  <c r="AB137" i="3"/>
  <c r="AD137" i="3"/>
  <c r="AF137" i="3"/>
  <c r="AH137" i="3"/>
  <c r="AJ137" i="3"/>
  <c r="AL137" i="3"/>
  <c r="AN137" i="3"/>
  <c r="AP137" i="3"/>
  <c r="AR137" i="3"/>
  <c r="AT137" i="3"/>
  <c r="AV137" i="3"/>
  <c r="AX137" i="3"/>
  <c r="AZ137" i="3"/>
  <c r="BB137" i="3"/>
  <c r="BD137" i="3"/>
  <c r="BF137" i="3"/>
  <c r="BH137" i="3"/>
  <c r="M141" i="3"/>
  <c r="O141" i="3"/>
  <c r="Q141" i="3"/>
  <c r="S141" i="3"/>
  <c r="U141" i="3"/>
  <c r="W141" i="3"/>
  <c r="Y141" i="3"/>
  <c r="AA141" i="3"/>
  <c r="AC141" i="3"/>
  <c r="AE141" i="3"/>
  <c r="AG141" i="3"/>
  <c r="AI141" i="3"/>
  <c r="AK141" i="3"/>
  <c r="AM141" i="3"/>
  <c r="AO141" i="3"/>
  <c r="AQ141" i="3"/>
  <c r="AS141" i="3"/>
  <c r="AU141" i="3"/>
  <c r="AW141" i="3"/>
  <c r="AY141" i="3"/>
  <c r="BA141" i="3"/>
  <c r="BC141" i="3"/>
  <c r="BE141" i="3"/>
  <c r="BG141" i="3"/>
  <c r="BI141" i="3"/>
  <c r="N141" i="3"/>
  <c r="P141" i="3"/>
  <c r="R141" i="3"/>
  <c r="T141" i="3"/>
  <c r="V141" i="3"/>
  <c r="X141" i="3"/>
  <c r="Z141" i="3"/>
  <c r="AB141" i="3"/>
  <c r="AD141" i="3"/>
  <c r="AF141" i="3"/>
  <c r="AH141" i="3"/>
  <c r="AJ141" i="3"/>
  <c r="AL141" i="3"/>
  <c r="AN141" i="3"/>
  <c r="AP141" i="3"/>
  <c r="AR141" i="3"/>
  <c r="AT141" i="3"/>
  <c r="AV141" i="3"/>
  <c r="AX141" i="3"/>
  <c r="AZ141" i="3"/>
  <c r="BB141" i="3"/>
  <c r="BD141" i="3"/>
  <c r="BF141" i="3"/>
  <c r="BH141" i="3"/>
  <c r="M145" i="3"/>
  <c r="O145" i="3"/>
  <c r="Q145" i="3"/>
  <c r="S145" i="3"/>
  <c r="U145" i="3"/>
  <c r="W145" i="3"/>
  <c r="Y145" i="3"/>
  <c r="AA145" i="3"/>
  <c r="AC145" i="3"/>
  <c r="AE145" i="3"/>
  <c r="AG145" i="3"/>
  <c r="AI145" i="3"/>
  <c r="AK145" i="3"/>
  <c r="AM145" i="3"/>
  <c r="AO145" i="3"/>
  <c r="AQ145" i="3"/>
  <c r="AS145" i="3"/>
  <c r="AU145" i="3"/>
  <c r="AW145" i="3"/>
  <c r="AY145" i="3"/>
  <c r="BA145" i="3"/>
  <c r="BC145" i="3"/>
  <c r="BE145" i="3"/>
  <c r="BG145" i="3"/>
  <c r="BI145" i="3"/>
  <c r="N145" i="3"/>
  <c r="P145" i="3"/>
  <c r="R145" i="3"/>
  <c r="T145" i="3"/>
  <c r="V145" i="3"/>
  <c r="X145" i="3"/>
  <c r="Z145" i="3"/>
  <c r="AB145" i="3"/>
  <c r="AD145" i="3"/>
  <c r="AF145" i="3"/>
  <c r="AH145" i="3"/>
  <c r="AJ145" i="3"/>
  <c r="AL145" i="3"/>
  <c r="AN145" i="3"/>
  <c r="AP145" i="3"/>
  <c r="AR145" i="3"/>
  <c r="AT145" i="3"/>
  <c r="AV145" i="3"/>
  <c r="AX145" i="3"/>
  <c r="AZ145" i="3"/>
  <c r="BB145" i="3"/>
  <c r="BD145" i="3"/>
  <c r="BF145" i="3"/>
  <c r="BH145" i="3"/>
  <c r="M149" i="3"/>
  <c r="O149" i="3"/>
  <c r="Q149" i="3"/>
  <c r="S149" i="3"/>
  <c r="U149" i="3"/>
  <c r="W149" i="3"/>
  <c r="Y149" i="3"/>
  <c r="AA149" i="3"/>
  <c r="AC149" i="3"/>
  <c r="AE149" i="3"/>
  <c r="AG149" i="3"/>
  <c r="AI149" i="3"/>
  <c r="AK149" i="3"/>
  <c r="AM149" i="3"/>
  <c r="AO149" i="3"/>
  <c r="AQ149" i="3"/>
  <c r="AS149" i="3"/>
  <c r="AU149" i="3"/>
  <c r="AW149" i="3"/>
  <c r="AY149" i="3"/>
  <c r="BA149" i="3"/>
  <c r="BC149" i="3"/>
  <c r="BE149" i="3"/>
  <c r="BG149" i="3"/>
  <c r="BI149" i="3"/>
  <c r="N149" i="3"/>
  <c r="P149" i="3"/>
  <c r="R149" i="3"/>
  <c r="T149" i="3"/>
  <c r="V149" i="3"/>
  <c r="X149" i="3"/>
  <c r="Z149" i="3"/>
  <c r="AB149" i="3"/>
  <c r="AD149" i="3"/>
  <c r="AF149" i="3"/>
  <c r="AH149" i="3"/>
  <c r="AJ149" i="3"/>
  <c r="AL149" i="3"/>
  <c r="AN149" i="3"/>
  <c r="AP149" i="3"/>
  <c r="AR149" i="3"/>
  <c r="AT149" i="3"/>
  <c r="AV149" i="3"/>
  <c r="AX149" i="3"/>
  <c r="AZ149" i="3"/>
  <c r="BB149" i="3"/>
  <c r="BD149" i="3"/>
  <c r="BF149" i="3"/>
  <c r="BH149" i="3"/>
  <c r="N153" i="3"/>
  <c r="P153" i="3"/>
  <c r="R153" i="3"/>
  <c r="T153" i="3"/>
  <c r="V153" i="3"/>
  <c r="X153" i="3"/>
  <c r="Z153" i="3"/>
  <c r="AB153" i="3"/>
  <c r="AD153" i="3"/>
  <c r="AF153" i="3"/>
  <c r="AH153" i="3"/>
  <c r="AJ153" i="3"/>
  <c r="AL153" i="3"/>
  <c r="AN153" i="3"/>
  <c r="AP153" i="3"/>
  <c r="AR153" i="3"/>
  <c r="AT153" i="3"/>
  <c r="AV153" i="3"/>
  <c r="AX153" i="3"/>
  <c r="AZ153" i="3"/>
  <c r="BB153" i="3"/>
  <c r="BD153" i="3"/>
  <c r="BF153" i="3"/>
  <c r="BH153" i="3"/>
  <c r="M153" i="3"/>
  <c r="O153" i="3"/>
  <c r="Q153" i="3"/>
  <c r="S153" i="3"/>
  <c r="U153" i="3"/>
  <c r="W153" i="3"/>
  <c r="Y153" i="3"/>
  <c r="AA153" i="3"/>
  <c r="AC153" i="3"/>
  <c r="AE153" i="3"/>
  <c r="AG153" i="3"/>
  <c r="AI153" i="3"/>
  <c r="AK153" i="3"/>
  <c r="AM153" i="3"/>
  <c r="AO153" i="3"/>
  <c r="AQ153" i="3"/>
  <c r="AS153" i="3"/>
  <c r="AU153" i="3"/>
  <c r="AW153" i="3"/>
  <c r="AY153" i="3"/>
  <c r="BA153" i="3"/>
  <c r="BC153" i="3"/>
  <c r="BE153" i="3"/>
  <c r="BG153" i="3"/>
  <c r="BI153" i="3"/>
  <c r="N13" i="3"/>
  <c r="P13" i="3"/>
  <c r="R13" i="3"/>
  <c r="T13" i="3"/>
  <c r="V13" i="3"/>
  <c r="X13" i="3"/>
  <c r="Z13" i="3"/>
  <c r="AB13" i="3"/>
  <c r="AD13" i="3"/>
  <c r="AF13" i="3"/>
  <c r="AH13" i="3"/>
  <c r="AJ13" i="3"/>
  <c r="AL13" i="3"/>
  <c r="AN13" i="3"/>
  <c r="AP13" i="3"/>
  <c r="AR13" i="3"/>
  <c r="AT13" i="3"/>
  <c r="AV13" i="3"/>
  <c r="AX13" i="3"/>
  <c r="AZ13" i="3"/>
  <c r="BB13" i="3"/>
  <c r="BD13" i="3"/>
  <c r="BF13" i="3"/>
  <c r="BH13" i="3"/>
  <c r="M13" i="3"/>
  <c r="O13" i="3"/>
  <c r="Q13" i="3"/>
  <c r="S13" i="3"/>
  <c r="U13" i="3"/>
  <c r="W13" i="3"/>
  <c r="Y13" i="3"/>
  <c r="AA13" i="3"/>
  <c r="AC13" i="3"/>
  <c r="AE13" i="3"/>
  <c r="AG13" i="3"/>
  <c r="AI13" i="3"/>
  <c r="AK13" i="3"/>
  <c r="AM13" i="3"/>
  <c r="AO13" i="3"/>
  <c r="AQ13" i="3"/>
  <c r="AS13" i="3"/>
  <c r="AU13" i="3"/>
  <c r="AW13" i="3"/>
  <c r="AY13" i="3"/>
  <c r="BA13" i="3"/>
  <c r="BC13" i="3"/>
  <c r="BE13" i="3"/>
  <c r="BG13" i="3"/>
  <c r="BI13" i="3"/>
  <c r="M17" i="3"/>
  <c r="O17" i="3"/>
  <c r="Q17" i="3"/>
  <c r="S17" i="3"/>
  <c r="U17" i="3"/>
  <c r="W17" i="3"/>
  <c r="Y17" i="3"/>
  <c r="AA17" i="3"/>
  <c r="AC17" i="3"/>
  <c r="AE17" i="3"/>
  <c r="AG17" i="3"/>
  <c r="AI17" i="3"/>
  <c r="AK17" i="3"/>
  <c r="AM17" i="3"/>
  <c r="AO17" i="3"/>
  <c r="AQ17" i="3"/>
  <c r="AS17" i="3"/>
  <c r="AU17" i="3"/>
  <c r="AW17" i="3"/>
  <c r="AY17" i="3"/>
  <c r="BA17" i="3"/>
  <c r="BC17" i="3"/>
  <c r="BE17" i="3"/>
  <c r="BG17" i="3"/>
  <c r="BI17" i="3"/>
  <c r="N17" i="3"/>
  <c r="P17" i="3"/>
  <c r="R17" i="3"/>
  <c r="T17" i="3"/>
  <c r="V17" i="3"/>
  <c r="X17" i="3"/>
  <c r="Z17" i="3"/>
  <c r="AB17" i="3"/>
  <c r="AD17" i="3"/>
  <c r="AF17" i="3"/>
  <c r="AH17" i="3"/>
  <c r="AJ17" i="3"/>
  <c r="AL17" i="3"/>
  <c r="AN17" i="3"/>
  <c r="AP17" i="3"/>
  <c r="AR17" i="3"/>
  <c r="AT17" i="3"/>
  <c r="AV17" i="3"/>
  <c r="AX17" i="3"/>
  <c r="AZ17" i="3"/>
  <c r="BB17" i="3"/>
  <c r="BD17" i="3"/>
  <c r="BF17" i="3"/>
  <c r="BH17" i="3"/>
  <c r="N21" i="3"/>
  <c r="P21" i="3"/>
  <c r="R21" i="3"/>
  <c r="T21" i="3"/>
  <c r="V21" i="3"/>
  <c r="X21" i="3"/>
  <c r="Z21" i="3"/>
  <c r="AB21" i="3"/>
  <c r="AD21" i="3"/>
  <c r="AF21" i="3"/>
  <c r="AH21" i="3"/>
  <c r="AJ21" i="3"/>
  <c r="AL21" i="3"/>
  <c r="AN21" i="3"/>
  <c r="AP21" i="3"/>
  <c r="AR21" i="3"/>
  <c r="AT21" i="3"/>
  <c r="AV21" i="3"/>
  <c r="AX21" i="3"/>
  <c r="AZ21" i="3"/>
  <c r="BB21" i="3"/>
  <c r="BD21" i="3"/>
  <c r="BF21" i="3"/>
  <c r="BH21" i="3"/>
  <c r="M21" i="3"/>
  <c r="O21" i="3"/>
  <c r="Q21" i="3"/>
  <c r="S21" i="3"/>
  <c r="U21" i="3"/>
  <c r="W21" i="3"/>
  <c r="Y21" i="3"/>
  <c r="AA21" i="3"/>
  <c r="AC21" i="3"/>
  <c r="AE21" i="3"/>
  <c r="AG21" i="3"/>
  <c r="AI21" i="3"/>
  <c r="AK21" i="3"/>
  <c r="AM21" i="3"/>
  <c r="AO21" i="3"/>
  <c r="AQ21" i="3"/>
  <c r="AS21" i="3"/>
  <c r="AU21" i="3"/>
  <c r="AW21" i="3"/>
  <c r="AY21" i="3"/>
  <c r="BA21" i="3"/>
  <c r="BC21" i="3"/>
  <c r="BE21" i="3"/>
  <c r="BG21" i="3"/>
  <c r="BI21" i="3"/>
  <c r="N25" i="3"/>
  <c r="P25" i="3"/>
  <c r="R25" i="3"/>
  <c r="T25" i="3"/>
  <c r="V25" i="3"/>
  <c r="X25" i="3"/>
  <c r="Z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M25" i="3"/>
  <c r="O25" i="3"/>
  <c r="Q25" i="3"/>
  <c r="S25" i="3"/>
  <c r="U25" i="3"/>
  <c r="W25" i="3"/>
  <c r="Y25" i="3"/>
  <c r="AA25" i="3"/>
  <c r="AC25" i="3"/>
  <c r="AE25" i="3"/>
  <c r="AG25" i="3"/>
  <c r="AI25" i="3"/>
  <c r="AK25" i="3"/>
  <c r="AM25" i="3"/>
  <c r="AO25" i="3"/>
  <c r="AQ25" i="3"/>
  <c r="AS25" i="3"/>
  <c r="AU25" i="3"/>
  <c r="AY25" i="3"/>
  <c r="BC25" i="3"/>
  <c r="BG25" i="3"/>
  <c r="AW25" i="3"/>
  <c r="BA25" i="3"/>
  <c r="BE25" i="3"/>
  <c r="BI25" i="3"/>
  <c r="M16" i="3"/>
  <c r="O16" i="3"/>
  <c r="Q16" i="3"/>
  <c r="S16" i="3"/>
  <c r="U16" i="3"/>
  <c r="W16" i="3"/>
  <c r="Y16" i="3"/>
  <c r="AA16" i="3"/>
  <c r="AC16" i="3"/>
  <c r="AE16" i="3"/>
  <c r="AG16" i="3"/>
  <c r="AI16" i="3"/>
  <c r="AK16" i="3"/>
  <c r="AM16" i="3"/>
  <c r="AO16" i="3"/>
  <c r="AQ16" i="3"/>
  <c r="AS16" i="3"/>
  <c r="AU16" i="3"/>
  <c r="AW16" i="3"/>
  <c r="AY16" i="3"/>
  <c r="BA16" i="3"/>
  <c r="BC16" i="3"/>
  <c r="BE16" i="3"/>
  <c r="BG16" i="3"/>
  <c r="BI16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N22" i="3"/>
  <c r="P22" i="3"/>
  <c r="R22" i="3"/>
  <c r="T22" i="3"/>
  <c r="V22" i="3"/>
  <c r="X22" i="3"/>
  <c r="Z22" i="3"/>
  <c r="AB22" i="3"/>
  <c r="AD22" i="3"/>
  <c r="AF22" i="3"/>
  <c r="AH22" i="3"/>
  <c r="AJ22" i="3"/>
  <c r="AL22" i="3"/>
  <c r="AN22" i="3"/>
  <c r="AP22" i="3"/>
  <c r="AR22" i="3"/>
  <c r="AT22" i="3"/>
  <c r="AV22" i="3"/>
  <c r="AX22" i="3"/>
  <c r="AZ22" i="3"/>
  <c r="BB22" i="3"/>
  <c r="BD22" i="3"/>
  <c r="BH22" i="3"/>
  <c r="M22" i="3"/>
  <c r="O22" i="3"/>
  <c r="Q22" i="3"/>
  <c r="S22" i="3"/>
  <c r="U22" i="3"/>
  <c r="W22" i="3"/>
  <c r="Y22" i="3"/>
  <c r="AA22" i="3"/>
  <c r="AC22" i="3"/>
  <c r="AE22" i="3"/>
  <c r="AG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BF22" i="3"/>
  <c r="M18" i="3"/>
  <c r="O18" i="3"/>
  <c r="Q18" i="3"/>
  <c r="S18" i="3"/>
  <c r="U18" i="3"/>
  <c r="W18" i="3"/>
  <c r="Y18" i="3"/>
  <c r="AA18" i="3"/>
  <c r="AC18" i="3"/>
  <c r="AE18" i="3"/>
  <c r="AG18" i="3"/>
  <c r="AI18" i="3"/>
  <c r="AK18" i="3"/>
  <c r="AM18" i="3"/>
  <c r="AO18" i="3"/>
  <c r="AQ18" i="3"/>
  <c r="AS18" i="3"/>
  <c r="AU18" i="3"/>
  <c r="AW18" i="3"/>
  <c r="AY18" i="3"/>
  <c r="BA18" i="3"/>
  <c r="BC18" i="3"/>
  <c r="BE18" i="3"/>
  <c r="BG18" i="3"/>
  <c r="BI18" i="3"/>
  <c r="N18" i="3"/>
  <c r="P18" i="3"/>
  <c r="R18" i="3"/>
  <c r="T18" i="3"/>
  <c r="V18" i="3"/>
  <c r="X18" i="3"/>
  <c r="Z18" i="3"/>
  <c r="AB18" i="3"/>
  <c r="AD18" i="3"/>
  <c r="AF18" i="3"/>
  <c r="AH18" i="3"/>
  <c r="AJ18" i="3"/>
  <c r="AL18" i="3"/>
  <c r="AN18" i="3"/>
  <c r="AP18" i="3"/>
  <c r="AR18" i="3"/>
  <c r="AT18" i="3"/>
  <c r="AV18" i="3"/>
  <c r="AX18" i="3"/>
  <c r="AZ18" i="3"/>
  <c r="BB18" i="3"/>
  <c r="BD18" i="3"/>
  <c r="BF18" i="3"/>
  <c r="BH18" i="3"/>
  <c r="M38" i="3"/>
  <c r="O38" i="3"/>
  <c r="Q38" i="3"/>
  <c r="S38" i="3"/>
  <c r="U38" i="3"/>
  <c r="W38" i="3"/>
  <c r="Y38" i="3"/>
  <c r="AA38" i="3"/>
  <c r="AC38" i="3"/>
  <c r="AE38" i="3"/>
  <c r="AG38" i="3"/>
  <c r="AI38" i="3"/>
  <c r="AK38" i="3"/>
  <c r="AM38" i="3"/>
  <c r="AO38" i="3"/>
  <c r="AQ38" i="3"/>
  <c r="AS38" i="3"/>
  <c r="AU38" i="3"/>
  <c r="AW38" i="3"/>
  <c r="AY38" i="3"/>
  <c r="BA38" i="3"/>
  <c r="BC38" i="3"/>
  <c r="BE38" i="3"/>
  <c r="BG38" i="3"/>
  <c r="BI38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M26" i="3"/>
  <c r="O26" i="3"/>
  <c r="Q26" i="3"/>
  <c r="S26" i="3"/>
  <c r="U26" i="3"/>
  <c r="W26" i="3"/>
  <c r="Y26" i="3"/>
  <c r="AA26" i="3"/>
  <c r="AC26" i="3"/>
  <c r="P26" i="3"/>
  <c r="T26" i="3"/>
  <c r="X26" i="3"/>
  <c r="AB26" i="3"/>
  <c r="AE26" i="3"/>
  <c r="AG26" i="3"/>
  <c r="AI26" i="3"/>
  <c r="AK26" i="3"/>
  <c r="AM26" i="3"/>
  <c r="AO26" i="3"/>
  <c r="AQ26" i="3"/>
  <c r="AS26" i="3"/>
  <c r="AU26" i="3"/>
  <c r="AW26" i="3"/>
  <c r="AY26" i="3"/>
  <c r="BA26" i="3"/>
  <c r="BC26" i="3"/>
  <c r="BE26" i="3"/>
  <c r="BG26" i="3"/>
  <c r="BI26" i="3"/>
  <c r="N26" i="3"/>
  <c r="R26" i="3"/>
  <c r="V26" i="3"/>
  <c r="Z26" i="3"/>
  <c r="AD26" i="3"/>
  <c r="AF26" i="3"/>
  <c r="AH26" i="3"/>
  <c r="AJ26" i="3"/>
  <c r="AL26" i="3"/>
  <c r="AN26" i="3"/>
  <c r="AP26" i="3"/>
  <c r="AR26" i="3"/>
  <c r="AT26" i="3"/>
  <c r="AV26" i="3"/>
  <c r="AX26" i="3"/>
  <c r="AZ26" i="3"/>
  <c r="BB26" i="3"/>
  <c r="BD26" i="3"/>
  <c r="BF26" i="3"/>
  <c r="BH26" i="3"/>
  <c r="M30" i="3"/>
  <c r="O30" i="3"/>
  <c r="Q30" i="3"/>
  <c r="S30" i="3"/>
  <c r="U30" i="3"/>
  <c r="W30" i="3"/>
  <c r="Y30" i="3"/>
  <c r="AA30" i="3"/>
  <c r="AC30" i="3"/>
  <c r="AE30" i="3"/>
  <c r="AG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N30" i="3"/>
  <c r="P30" i="3"/>
  <c r="R30" i="3"/>
  <c r="T30" i="3"/>
  <c r="V30" i="3"/>
  <c r="X30" i="3"/>
  <c r="Z30" i="3"/>
  <c r="AB30" i="3"/>
  <c r="AD30" i="3"/>
  <c r="AF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4" i="3"/>
  <c r="O34" i="3"/>
  <c r="Q34" i="3"/>
  <c r="S34" i="3"/>
  <c r="U34" i="3"/>
  <c r="W34" i="3"/>
  <c r="Y34" i="3"/>
  <c r="AA34" i="3"/>
  <c r="AC34" i="3"/>
  <c r="AE34" i="3"/>
  <c r="AG34" i="3"/>
  <c r="AI34" i="3"/>
  <c r="AK34" i="3"/>
  <c r="AM34" i="3"/>
  <c r="AO34" i="3"/>
  <c r="AQ34" i="3"/>
  <c r="AS34" i="3"/>
  <c r="AU34" i="3"/>
  <c r="AW34" i="3"/>
  <c r="AY34" i="3"/>
  <c r="BA34" i="3"/>
  <c r="BC34" i="3"/>
  <c r="BE34" i="3"/>
  <c r="BG34" i="3"/>
  <c r="BI34" i="3"/>
  <c r="N34" i="3"/>
  <c r="P34" i="3"/>
  <c r="R34" i="3"/>
  <c r="T34" i="3"/>
  <c r="V34" i="3"/>
  <c r="X34" i="3"/>
  <c r="Z34" i="3"/>
  <c r="AB34" i="3"/>
  <c r="AD34" i="3"/>
  <c r="AF34" i="3"/>
  <c r="AH34" i="3"/>
  <c r="AJ34" i="3"/>
  <c r="AL34" i="3"/>
  <c r="AN34" i="3"/>
  <c r="AP34" i="3"/>
  <c r="AR34" i="3"/>
  <c r="AT34" i="3"/>
  <c r="AV34" i="3"/>
  <c r="AX34" i="3"/>
  <c r="AZ34" i="3"/>
  <c r="BB34" i="3"/>
  <c r="BD34" i="3"/>
  <c r="BF34" i="3"/>
  <c r="BH34" i="3"/>
  <c r="M40" i="3"/>
  <c r="O40" i="3"/>
  <c r="Q40" i="3"/>
  <c r="S40" i="3"/>
  <c r="U40" i="3"/>
  <c r="W40" i="3"/>
  <c r="Y40" i="3"/>
  <c r="AA40" i="3"/>
  <c r="AC40" i="3"/>
  <c r="AE40" i="3"/>
  <c r="AG40" i="3"/>
  <c r="AI40" i="3"/>
  <c r="AK40" i="3"/>
  <c r="AM40" i="3"/>
  <c r="AO40" i="3"/>
  <c r="AQ40" i="3"/>
  <c r="AS40" i="3"/>
  <c r="AU40" i="3"/>
  <c r="AW40" i="3"/>
  <c r="AY40" i="3"/>
  <c r="BA40" i="3"/>
  <c r="BC40" i="3"/>
  <c r="BE40" i="3"/>
  <c r="BG40" i="3"/>
  <c r="BI40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4" i="3"/>
  <c r="O44" i="3"/>
  <c r="Q44" i="3"/>
  <c r="S44" i="3"/>
  <c r="U44" i="3"/>
  <c r="W44" i="3"/>
  <c r="Y44" i="3"/>
  <c r="AA44" i="3"/>
  <c r="AC44" i="3"/>
  <c r="AE44" i="3"/>
  <c r="AG44" i="3"/>
  <c r="AI44" i="3"/>
  <c r="AK44" i="3"/>
  <c r="AM44" i="3"/>
  <c r="AO44" i="3"/>
  <c r="AQ44" i="3"/>
  <c r="AS44" i="3"/>
  <c r="AU44" i="3"/>
  <c r="AW44" i="3"/>
  <c r="AY44" i="3"/>
  <c r="BA44" i="3"/>
  <c r="BC44" i="3"/>
  <c r="BE44" i="3"/>
  <c r="BG44" i="3"/>
  <c r="BI44" i="3"/>
  <c r="N44" i="3"/>
  <c r="P44" i="3"/>
  <c r="R44" i="3"/>
  <c r="T44" i="3"/>
  <c r="V44" i="3"/>
  <c r="X44" i="3"/>
  <c r="Z44" i="3"/>
  <c r="AB44" i="3"/>
  <c r="AD44" i="3"/>
  <c r="AF44" i="3"/>
  <c r="AH44" i="3"/>
  <c r="AJ44" i="3"/>
  <c r="AL44" i="3"/>
  <c r="AN44" i="3"/>
  <c r="AP44" i="3"/>
  <c r="AR44" i="3"/>
  <c r="AT44" i="3"/>
  <c r="AV44" i="3"/>
  <c r="AX44" i="3"/>
  <c r="AZ44" i="3"/>
  <c r="BB44" i="3"/>
  <c r="BD44" i="3"/>
  <c r="BF44" i="3"/>
  <c r="BH44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N48" i="3"/>
  <c r="P48" i="3"/>
  <c r="R48" i="3"/>
  <c r="T48" i="3"/>
  <c r="V48" i="3"/>
  <c r="X48" i="3"/>
  <c r="Z48" i="3"/>
  <c r="AB48" i="3"/>
  <c r="AD48" i="3"/>
  <c r="AF48" i="3"/>
  <c r="AH48" i="3"/>
  <c r="AJ48" i="3"/>
  <c r="AL48" i="3"/>
  <c r="AN48" i="3"/>
  <c r="AP48" i="3"/>
  <c r="AR48" i="3"/>
  <c r="AT48" i="3"/>
  <c r="AV48" i="3"/>
  <c r="AX48" i="3"/>
  <c r="AZ48" i="3"/>
  <c r="BB48" i="3"/>
  <c r="BD48" i="3"/>
  <c r="BF48" i="3"/>
  <c r="BH48" i="3"/>
  <c r="M52" i="3"/>
  <c r="O52" i="3"/>
  <c r="Q52" i="3"/>
  <c r="S52" i="3"/>
  <c r="U52" i="3"/>
  <c r="W52" i="3"/>
  <c r="Y52" i="3"/>
  <c r="AA52" i="3"/>
  <c r="AC52" i="3"/>
  <c r="AE52" i="3"/>
  <c r="AG52" i="3"/>
  <c r="AI52" i="3"/>
  <c r="AK52" i="3"/>
  <c r="AM52" i="3"/>
  <c r="AO52" i="3"/>
  <c r="AQ52" i="3"/>
  <c r="AS52" i="3"/>
  <c r="AU52" i="3"/>
  <c r="AW52" i="3"/>
  <c r="AY52" i="3"/>
  <c r="BA52" i="3"/>
  <c r="BC52" i="3"/>
  <c r="BE52" i="3"/>
  <c r="BG52" i="3"/>
  <c r="BI52" i="3"/>
  <c r="N52" i="3"/>
  <c r="P52" i="3"/>
  <c r="R52" i="3"/>
  <c r="T52" i="3"/>
  <c r="V52" i="3"/>
  <c r="X52" i="3"/>
  <c r="Z52" i="3"/>
  <c r="AB52" i="3"/>
  <c r="AD52" i="3"/>
  <c r="AF52" i="3"/>
  <c r="AH52" i="3"/>
  <c r="AJ52" i="3"/>
  <c r="AL52" i="3"/>
  <c r="AN52" i="3"/>
  <c r="AP52" i="3"/>
  <c r="AR52" i="3"/>
  <c r="AT52" i="3"/>
  <c r="AV52" i="3"/>
  <c r="AX52" i="3"/>
  <c r="AZ52" i="3"/>
  <c r="BB52" i="3"/>
  <c r="BD52" i="3"/>
  <c r="BF52" i="3"/>
  <c r="BH52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N56" i="3"/>
  <c r="P56" i="3"/>
  <c r="R56" i="3"/>
  <c r="T56" i="3"/>
  <c r="V56" i="3"/>
  <c r="X56" i="3"/>
  <c r="Z56" i="3"/>
  <c r="AB56" i="3"/>
  <c r="AD56" i="3"/>
  <c r="AF56" i="3"/>
  <c r="AH56" i="3"/>
  <c r="AJ56" i="3"/>
  <c r="AL56" i="3"/>
  <c r="AN56" i="3"/>
  <c r="AP56" i="3"/>
  <c r="AR56" i="3"/>
  <c r="AT56" i="3"/>
  <c r="AV56" i="3"/>
  <c r="AX56" i="3"/>
  <c r="AZ56" i="3"/>
  <c r="BB56" i="3"/>
  <c r="BD56" i="3"/>
  <c r="BF56" i="3"/>
  <c r="BH56" i="3"/>
  <c r="AQ56" i="3"/>
  <c r="AS56" i="3"/>
  <c r="AU56" i="3"/>
  <c r="AW56" i="3"/>
  <c r="AY56" i="3"/>
  <c r="BA56" i="3"/>
  <c r="BC56" i="3"/>
  <c r="BE56" i="3"/>
  <c r="BG56" i="3"/>
  <c r="BI56" i="3"/>
  <c r="N60" i="3"/>
  <c r="P60" i="3"/>
  <c r="R60" i="3"/>
  <c r="T60" i="3"/>
  <c r="V60" i="3"/>
  <c r="X60" i="3"/>
  <c r="Z60" i="3"/>
  <c r="AB60" i="3"/>
  <c r="AD60" i="3"/>
  <c r="AF60" i="3"/>
  <c r="AH60" i="3"/>
  <c r="AJ60" i="3"/>
  <c r="AL60" i="3"/>
  <c r="AN60" i="3"/>
  <c r="AP60" i="3"/>
  <c r="AR60" i="3"/>
  <c r="AT60" i="3"/>
  <c r="AV60" i="3"/>
  <c r="AX60" i="3"/>
  <c r="AZ60" i="3"/>
  <c r="BB60" i="3"/>
  <c r="BD60" i="3"/>
  <c r="BF60" i="3"/>
  <c r="BH60" i="3"/>
  <c r="M60" i="3"/>
  <c r="O60" i="3"/>
  <c r="Q60" i="3"/>
  <c r="S60" i="3"/>
  <c r="U60" i="3"/>
  <c r="W60" i="3"/>
  <c r="Y60" i="3"/>
  <c r="AA60" i="3"/>
  <c r="AC60" i="3"/>
  <c r="AE60" i="3"/>
  <c r="AG60" i="3"/>
  <c r="AI60" i="3"/>
  <c r="AK60" i="3"/>
  <c r="AM60" i="3"/>
  <c r="AO60" i="3"/>
  <c r="AQ60" i="3"/>
  <c r="AS60" i="3"/>
  <c r="AU60" i="3"/>
  <c r="AW60" i="3"/>
  <c r="AY60" i="3"/>
  <c r="BA60" i="3"/>
  <c r="BC60" i="3"/>
  <c r="BE60" i="3"/>
  <c r="BG60" i="3"/>
  <c r="BI60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M64" i="3"/>
  <c r="O64" i="3"/>
  <c r="Q64" i="3"/>
  <c r="S64" i="3"/>
  <c r="U64" i="3"/>
  <c r="W64" i="3"/>
  <c r="Y64" i="3"/>
  <c r="AA64" i="3"/>
  <c r="AC64" i="3"/>
  <c r="AE64" i="3"/>
  <c r="AG64" i="3"/>
  <c r="AI64" i="3"/>
  <c r="AK64" i="3"/>
  <c r="AM64" i="3"/>
  <c r="AO64" i="3"/>
  <c r="AQ64" i="3"/>
  <c r="AS64" i="3"/>
  <c r="AU64" i="3"/>
  <c r="AW64" i="3"/>
  <c r="AY64" i="3"/>
  <c r="BA64" i="3"/>
  <c r="BC64" i="3"/>
  <c r="BE64" i="3"/>
  <c r="BG64" i="3"/>
  <c r="BI64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M68" i="3"/>
  <c r="O68" i="3"/>
  <c r="Q68" i="3"/>
  <c r="S68" i="3"/>
  <c r="U68" i="3"/>
  <c r="W68" i="3"/>
  <c r="Y68" i="3"/>
  <c r="AA68" i="3"/>
  <c r="AC68" i="3"/>
  <c r="AE68" i="3"/>
  <c r="AG68" i="3"/>
  <c r="AI68" i="3"/>
  <c r="AK68" i="3"/>
  <c r="AM68" i="3"/>
  <c r="AO68" i="3"/>
  <c r="AQ68" i="3"/>
  <c r="AS68" i="3"/>
  <c r="AU68" i="3"/>
  <c r="AW68" i="3"/>
  <c r="AY68" i="3"/>
  <c r="BA68" i="3"/>
  <c r="BC68" i="3"/>
  <c r="BE68" i="3"/>
  <c r="BG68" i="3"/>
  <c r="BI68" i="3"/>
  <c r="N72" i="3"/>
  <c r="P72" i="3"/>
  <c r="R72" i="3"/>
  <c r="T72" i="3"/>
  <c r="V72" i="3"/>
  <c r="X72" i="3"/>
  <c r="Z72" i="3"/>
  <c r="AB72" i="3"/>
  <c r="AD72" i="3"/>
  <c r="AF72" i="3"/>
  <c r="AH72" i="3"/>
  <c r="AJ72" i="3"/>
  <c r="AL72" i="3"/>
  <c r="AN72" i="3"/>
  <c r="AP72" i="3"/>
  <c r="AR72" i="3"/>
  <c r="AT72" i="3"/>
  <c r="AV72" i="3"/>
  <c r="AX72" i="3"/>
  <c r="AZ72" i="3"/>
  <c r="BB72" i="3"/>
  <c r="BD72" i="3"/>
  <c r="BF72" i="3"/>
  <c r="BH72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M76" i="3"/>
  <c r="O76" i="3"/>
  <c r="Q76" i="3"/>
  <c r="S76" i="3"/>
  <c r="U76" i="3"/>
  <c r="W76" i="3"/>
  <c r="Y76" i="3"/>
  <c r="AA76" i="3"/>
  <c r="AC76" i="3"/>
  <c r="AE76" i="3"/>
  <c r="AG76" i="3"/>
  <c r="AI76" i="3"/>
  <c r="AK76" i="3"/>
  <c r="AM76" i="3"/>
  <c r="AO76" i="3"/>
  <c r="AQ76" i="3"/>
  <c r="AS76" i="3"/>
  <c r="AU76" i="3"/>
  <c r="AW76" i="3"/>
  <c r="AY76" i="3"/>
  <c r="BA76" i="3"/>
  <c r="BC76" i="3"/>
  <c r="BE76" i="3"/>
  <c r="BG76" i="3"/>
  <c r="BI76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M80" i="3"/>
  <c r="O80" i="3"/>
  <c r="Q80" i="3"/>
  <c r="S80" i="3"/>
  <c r="U80" i="3"/>
  <c r="W80" i="3"/>
  <c r="Y80" i="3"/>
  <c r="AA80" i="3"/>
  <c r="AC80" i="3"/>
  <c r="AE80" i="3"/>
  <c r="AG80" i="3"/>
  <c r="AI80" i="3"/>
  <c r="AK80" i="3"/>
  <c r="AM80" i="3"/>
  <c r="AO80" i="3"/>
  <c r="AQ80" i="3"/>
  <c r="AS80" i="3"/>
  <c r="AU80" i="3"/>
  <c r="AW80" i="3"/>
  <c r="AY80" i="3"/>
  <c r="BA80" i="3"/>
  <c r="BC80" i="3"/>
  <c r="BE80" i="3"/>
  <c r="BG80" i="3"/>
  <c r="BI80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M84" i="3"/>
  <c r="O84" i="3"/>
  <c r="Q84" i="3"/>
  <c r="S84" i="3"/>
  <c r="U84" i="3"/>
  <c r="W84" i="3"/>
  <c r="Y84" i="3"/>
  <c r="AA84" i="3"/>
  <c r="AC84" i="3"/>
  <c r="AE84" i="3"/>
  <c r="AG84" i="3"/>
  <c r="AI84" i="3"/>
  <c r="AK84" i="3"/>
  <c r="AM84" i="3"/>
  <c r="AO84" i="3"/>
  <c r="AQ84" i="3"/>
  <c r="AS84" i="3"/>
  <c r="AU84" i="3"/>
  <c r="AW84" i="3"/>
  <c r="AY84" i="3"/>
  <c r="BA84" i="3"/>
  <c r="BC84" i="3"/>
  <c r="BE84" i="3"/>
  <c r="BG84" i="3"/>
  <c r="BI84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M88" i="3"/>
  <c r="O88" i="3"/>
  <c r="Q88" i="3"/>
  <c r="S88" i="3"/>
  <c r="U88" i="3"/>
  <c r="W88" i="3"/>
  <c r="Y88" i="3"/>
  <c r="AA88" i="3"/>
  <c r="AC88" i="3"/>
  <c r="AE88" i="3"/>
  <c r="AG88" i="3"/>
  <c r="AI88" i="3"/>
  <c r="AK88" i="3"/>
  <c r="AM88" i="3"/>
  <c r="AO88" i="3"/>
  <c r="AQ88" i="3"/>
  <c r="AS88" i="3"/>
  <c r="AU88" i="3"/>
  <c r="AW88" i="3"/>
  <c r="AY88" i="3"/>
  <c r="BA88" i="3"/>
  <c r="BC88" i="3"/>
  <c r="BE88" i="3"/>
  <c r="BG88" i="3"/>
  <c r="BI88" i="3"/>
  <c r="M92" i="3"/>
  <c r="O92" i="3"/>
  <c r="Q92" i="3"/>
  <c r="S92" i="3"/>
  <c r="U92" i="3"/>
  <c r="W92" i="3"/>
  <c r="Y92" i="3"/>
  <c r="AA92" i="3"/>
  <c r="AC92" i="3"/>
  <c r="AE92" i="3"/>
  <c r="AG92" i="3"/>
  <c r="AI92" i="3"/>
  <c r="AK92" i="3"/>
  <c r="AM92" i="3"/>
  <c r="AO92" i="3"/>
  <c r="AQ92" i="3"/>
  <c r="AS92" i="3"/>
  <c r="AU92" i="3"/>
  <c r="AW92" i="3"/>
  <c r="AY92" i="3"/>
  <c r="BA92" i="3"/>
  <c r="BC92" i="3"/>
  <c r="BE92" i="3"/>
  <c r="BG92" i="3"/>
  <c r="BI92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M96" i="3"/>
  <c r="O96" i="3"/>
  <c r="Q96" i="3"/>
  <c r="S96" i="3"/>
  <c r="U96" i="3"/>
  <c r="W96" i="3"/>
  <c r="Y96" i="3"/>
  <c r="AA96" i="3"/>
  <c r="AC96" i="3"/>
  <c r="AE96" i="3"/>
  <c r="AG96" i="3"/>
  <c r="AI96" i="3"/>
  <c r="AK96" i="3"/>
  <c r="AM96" i="3"/>
  <c r="AO96" i="3"/>
  <c r="AQ96" i="3"/>
  <c r="AS96" i="3"/>
  <c r="AU96" i="3"/>
  <c r="AW96" i="3"/>
  <c r="AY96" i="3"/>
  <c r="BA96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C96" i="3"/>
  <c r="BE96" i="3"/>
  <c r="BG96" i="3"/>
  <c r="BI96" i="3"/>
  <c r="BD96" i="3"/>
  <c r="BF96" i="3"/>
  <c r="BH96" i="3"/>
  <c r="N100" i="3"/>
  <c r="P100" i="3"/>
  <c r="R100" i="3"/>
  <c r="T100" i="3"/>
  <c r="V100" i="3"/>
  <c r="X100" i="3"/>
  <c r="Z100" i="3"/>
  <c r="AB100" i="3"/>
  <c r="AD100" i="3"/>
  <c r="AF100" i="3"/>
  <c r="AH100" i="3"/>
  <c r="AJ100" i="3"/>
  <c r="AL100" i="3"/>
  <c r="AN100" i="3"/>
  <c r="AP100" i="3"/>
  <c r="AR100" i="3"/>
  <c r="AT100" i="3"/>
  <c r="AV100" i="3"/>
  <c r="AX100" i="3"/>
  <c r="AZ100" i="3"/>
  <c r="BB100" i="3"/>
  <c r="BD100" i="3"/>
  <c r="BF100" i="3"/>
  <c r="BH100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M104" i="3"/>
  <c r="O104" i="3"/>
  <c r="Q104" i="3"/>
  <c r="S104" i="3"/>
  <c r="U104" i="3"/>
  <c r="W104" i="3"/>
  <c r="Y104" i="3"/>
  <c r="AA104" i="3"/>
  <c r="AC104" i="3"/>
  <c r="AE104" i="3"/>
  <c r="AG104" i="3"/>
  <c r="AI104" i="3"/>
  <c r="AK104" i="3"/>
  <c r="AM104" i="3"/>
  <c r="AO104" i="3"/>
  <c r="AQ104" i="3"/>
  <c r="AS104" i="3"/>
  <c r="AU104" i="3"/>
  <c r="AW104" i="3"/>
  <c r="AY104" i="3"/>
  <c r="BA104" i="3"/>
  <c r="BC104" i="3"/>
  <c r="BE104" i="3"/>
  <c r="BG104" i="3"/>
  <c r="BI104" i="3"/>
  <c r="N104" i="3"/>
  <c r="P104" i="3"/>
  <c r="R104" i="3"/>
  <c r="T104" i="3"/>
  <c r="V104" i="3"/>
  <c r="X104" i="3"/>
  <c r="Z104" i="3"/>
  <c r="AB104" i="3"/>
  <c r="AD104" i="3"/>
  <c r="AF104" i="3"/>
  <c r="AH104" i="3"/>
  <c r="AJ104" i="3"/>
  <c r="AL104" i="3"/>
  <c r="AN104" i="3"/>
  <c r="AP104" i="3"/>
  <c r="AR104" i="3"/>
  <c r="AT104" i="3"/>
  <c r="AV104" i="3"/>
  <c r="AX104" i="3"/>
  <c r="AZ104" i="3"/>
  <c r="BB104" i="3"/>
  <c r="BD104" i="3"/>
  <c r="BF104" i="3"/>
  <c r="BH104" i="3"/>
  <c r="N108" i="3"/>
  <c r="P108" i="3"/>
  <c r="R108" i="3"/>
  <c r="T108" i="3"/>
  <c r="V108" i="3"/>
  <c r="X108" i="3"/>
  <c r="Z108" i="3"/>
  <c r="AB108" i="3"/>
  <c r="AD108" i="3"/>
  <c r="AF108" i="3"/>
  <c r="AH108" i="3"/>
  <c r="AJ108" i="3"/>
  <c r="AL108" i="3"/>
  <c r="AN108" i="3"/>
  <c r="AP108" i="3"/>
  <c r="AR108" i="3"/>
  <c r="AT108" i="3"/>
  <c r="AV108" i="3"/>
  <c r="AX108" i="3"/>
  <c r="AZ108" i="3"/>
  <c r="BB108" i="3"/>
  <c r="BD108" i="3"/>
  <c r="BF108" i="3"/>
  <c r="BH108" i="3"/>
  <c r="M108" i="3"/>
  <c r="O108" i="3"/>
  <c r="Q108" i="3"/>
  <c r="S108" i="3"/>
  <c r="U108" i="3"/>
  <c r="W108" i="3"/>
  <c r="Y108" i="3"/>
  <c r="AA108" i="3"/>
  <c r="AC108" i="3"/>
  <c r="AE108" i="3"/>
  <c r="AG108" i="3"/>
  <c r="AI108" i="3"/>
  <c r="AK108" i="3"/>
  <c r="AM108" i="3"/>
  <c r="AO108" i="3"/>
  <c r="AQ108" i="3"/>
  <c r="AS108" i="3"/>
  <c r="AU108" i="3"/>
  <c r="AW108" i="3"/>
  <c r="AY108" i="3"/>
  <c r="BA108" i="3"/>
  <c r="BC108" i="3"/>
  <c r="BE108" i="3"/>
  <c r="BG108" i="3"/>
  <c r="BI108" i="3"/>
  <c r="N112" i="3"/>
  <c r="P112" i="3"/>
  <c r="R112" i="3"/>
  <c r="T112" i="3"/>
  <c r="V112" i="3"/>
  <c r="X112" i="3"/>
  <c r="Z112" i="3"/>
  <c r="AB112" i="3"/>
  <c r="AD112" i="3"/>
  <c r="AF112" i="3"/>
  <c r="AH112" i="3"/>
  <c r="AJ112" i="3"/>
  <c r="AL112" i="3"/>
  <c r="AN112" i="3"/>
  <c r="AP112" i="3"/>
  <c r="AR112" i="3"/>
  <c r="AT112" i="3"/>
  <c r="AV112" i="3"/>
  <c r="AX112" i="3"/>
  <c r="AZ112" i="3"/>
  <c r="BB112" i="3"/>
  <c r="BD112" i="3"/>
  <c r="BF112" i="3"/>
  <c r="BH112" i="3"/>
  <c r="M112" i="3"/>
  <c r="O112" i="3"/>
  <c r="Q112" i="3"/>
  <c r="S112" i="3"/>
  <c r="U112" i="3"/>
  <c r="W112" i="3"/>
  <c r="Y112" i="3"/>
  <c r="AA112" i="3"/>
  <c r="AC112" i="3"/>
  <c r="AE112" i="3"/>
  <c r="AG112" i="3"/>
  <c r="AI112" i="3"/>
  <c r="AK112" i="3"/>
  <c r="AM112" i="3"/>
  <c r="AO112" i="3"/>
  <c r="AQ112" i="3"/>
  <c r="AS112" i="3"/>
  <c r="AU112" i="3"/>
  <c r="AW112" i="3"/>
  <c r="AY112" i="3"/>
  <c r="BA112" i="3"/>
  <c r="BC112" i="3"/>
  <c r="BE112" i="3"/>
  <c r="BG112" i="3"/>
  <c r="BI112" i="3"/>
  <c r="M116" i="3"/>
  <c r="O116" i="3"/>
  <c r="Q116" i="3"/>
  <c r="S116" i="3"/>
  <c r="U116" i="3"/>
  <c r="W116" i="3"/>
  <c r="Y116" i="3"/>
  <c r="AA116" i="3"/>
  <c r="AC116" i="3"/>
  <c r="AE116" i="3"/>
  <c r="AG116" i="3"/>
  <c r="AI116" i="3"/>
  <c r="AK116" i="3"/>
  <c r="AM116" i="3"/>
  <c r="AO116" i="3"/>
  <c r="AQ116" i="3"/>
  <c r="AS116" i="3"/>
  <c r="AU116" i="3"/>
  <c r="AW116" i="3"/>
  <c r="AY116" i="3"/>
  <c r="BA116" i="3"/>
  <c r="BC116" i="3"/>
  <c r="BE116" i="3"/>
  <c r="BG116" i="3"/>
  <c r="BI116" i="3"/>
  <c r="N116" i="3"/>
  <c r="P116" i="3"/>
  <c r="R116" i="3"/>
  <c r="T116" i="3"/>
  <c r="V116" i="3"/>
  <c r="X116" i="3"/>
  <c r="Z116" i="3"/>
  <c r="AB116" i="3"/>
  <c r="AD116" i="3"/>
  <c r="AF116" i="3"/>
  <c r="AH116" i="3"/>
  <c r="AJ116" i="3"/>
  <c r="AL116" i="3"/>
  <c r="AN116" i="3"/>
  <c r="AP116" i="3"/>
  <c r="AR116" i="3"/>
  <c r="AT116" i="3"/>
  <c r="AV116" i="3"/>
  <c r="AX116" i="3"/>
  <c r="AZ116" i="3"/>
  <c r="BB116" i="3"/>
  <c r="BD116" i="3"/>
  <c r="BF116" i="3"/>
  <c r="BH116" i="3"/>
  <c r="M120" i="3"/>
  <c r="O120" i="3"/>
  <c r="Q120" i="3"/>
  <c r="S120" i="3"/>
  <c r="U120" i="3"/>
  <c r="W120" i="3"/>
  <c r="Y120" i="3"/>
  <c r="AA120" i="3"/>
  <c r="AC120" i="3"/>
  <c r="AE120" i="3"/>
  <c r="AG120" i="3"/>
  <c r="AI120" i="3"/>
  <c r="AK120" i="3"/>
  <c r="AM120" i="3"/>
  <c r="AO120" i="3"/>
  <c r="AQ120" i="3"/>
  <c r="AS120" i="3"/>
  <c r="AU120" i="3"/>
  <c r="AW120" i="3"/>
  <c r="AY120" i="3"/>
  <c r="BA120" i="3"/>
  <c r="BC120" i="3"/>
  <c r="BE120" i="3"/>
  <c r="BG120" i="3"/>
  <c r="BI120" i="3"/>
  <c r="N120" i="3"/>
  <c r="P120" i="3"/>
  <c r="R120" i="3"/>
  <c r="T120" i="3"/>
  <c r="V120" i="3"/>
  <c r="X120" i="3"/>
  <c r="Z120" i="3"/>
  <c r="AB120" i="3"/>
  <c r="AD120" i="3"/>
  <c r="AF120" i="3"/>
  <c r="AH120" i="3"/>
  <c r="AJ120" i="3"/>
  <c r="AL120" i="3"/>
  <c r="AN120" i="3"/>
  <c r="AP120" i="3"/>
  <c r="AR120" i="3"/>
  <c r="AT120" i="3"/>
  <c r="AV120" i="3"/>
  <c r="AX120" i="3"/>
  <c r="AZ120" i="3"/>
  <c r="BB120" i="3"/>
  <c r="BD120" i="3"/>
  <c r="BF120" i="3"/>
  <c r="BH120" i="3"/>
  <c r="N124" i="3"/>
  <c r="P124" i="3"/>
  <c r="R124" i="3"/>
  <c r="T124" i="3"/>
  <c r="O124" i="3"/>
  <c r="S124" i="3"/>
  <c r="V124" i="3"/>
  <c r="X124" i="3"/>
  <c r="Z124" i="3"/>
  <c r="AB124" i="3"/>
  <c r="AD124" i="3"/>
  <c r="AF124" i="3"/>
  <c r="AH124" i="3"/>
  <c r="AJ124" i="3"/>
  <c r="AL124" i="3"/>
  <c r="AN124" i="3"/>
  <c r="AP124" i="3"/>
  <c r="AR124" i="3"/>
  <c r="AT124" i="3"/>
  <c r="AV124" i="3"/>
  <c r="AX124" i="3"/>
  <c r="AZ124" i="3"/>
  <c r="BB124" i="3"/>
  <c r="BD124" i="3"/>
  <c r="BF124" i="3"/>
  <c r="BH124" i="3"/>
  <c r="M124" i="3"/>
  <c r="Q124" i="3"/>
  <c r="U124" i="3"/>
  <c r="W124" i="3"/>
  <c r="Y124" i="3"/>
  <c r="AA124" i="3"/>
  <c r="AC124" i="3"/>
  <c r="AE124" i="3"/>
  <c r="AG124" i="3"/>
  <c r="AI124" i="3"/>
  <c r="AK124" i="3"/>
  <c r="AM124" i="3"/>
  <c r="AO124" i="3"/>
  <c r="AQ124" i="3"/>
  <c r="AS124" i="3"/>
  <c r="AU124" i="3"/>
  <c r="AW124" i="3"/>
  <c r="AY124" i="3"/>
  <c r="BA124" i="3"/>
  <c r="BC124" i="3"/>
  <c r="BE124" i="3"/>
  <c r="BG124" i="3"/>
  <c r="BI124" i="3"/>
  <c r="M128" i="3"/>
  <c r="O128" i="3"/>
  <c r="Q128" i="3"/>
  <c r="S128" i="3"/>
  <c r="U128" i="3"/>
  <c r="W128" i="3"/>
  <c r="Y128" i="3"/>
  <c r="AA128" i="3"/>
  <c r="AC128" i="3"/>
  <c r="AE128" i="3"/>
  <c r="AG128" i="3"/>
  <c r="AI128" i="3"/>
  <c r="AK128" i="3"/>
  <c r="AM128" i="3"/>
  <c r="AO128" i="3"/>
  <c r="AQ128" i="3"/>
  <c r="AS128" i="3"/>
  <c r="AU128" i="3"/>
  <c r="AW128" i="3"/>
  <c r="AY128" i="3"/>
  <c r="BA128" i="3"/>
  <c r="BC128" i="3"/>
  <c r="BE128" i="3"/>
  <c r="BG128" i="3"/>
  <c r="BI128" i="3"/>
  <c r="N128" i="3"/>
  <c r="P128" i="3"/>
  <c r="R128" i="3"/>
  <c r="T128" i="3"/>
  <c r="V128" i="3"/>
  <c r="X128" i="3"/>
  <c r="Z128" i="3"/>
  <c r="AB128" i="3"/>
  <c r="AD128" i="3"/>
  <c r="AF128" i="3"/>
  <c r="AH128" i="3"/>
  <c r="AJ128" i="3"/>
  <c r="AL128" i="3"/>
  <c r="AN128" i="3"/>
  <c r="AP128" i="3"/>
  <c r="AR128" i="3"/>
  <c r="AT128" i="3"/>
  <c r="AV128" i="3"/>
  <c r="AX128" i="3"/>
  <c r="AZ128" i="3"/>
  <c r="BB128" i="3"/>
  <c r="BD128" i="3"/>
  <c r="BF128" i="3"/>
  <c r="BH128" i="3"/>
  <c r="M132" i="3"/>
  <c r="O132" i="3"/>
  <c r="Q132" i="3"/>
  <c r="S132" i="3"/>
  <c r="U132" i="3"/>
  <c r="W132" i="3"/>
  <c r="Y132" i="3"/>
  <c r="AA132" i="3"/>
  <c r="AC132" i="3"/>
  <c r="AE132" i="3"/>
  <c r="AG132" i="3"/>
  <c r="AI132" i="3"/>
  <c r="AK132" i="3"/>
  <c r="AM132" i="3"/>
  <c r="AO132" i="3"/>
  <c r="AQ132" i="3"/>
  <c r="AS132" i="3"/>
  <c r="AU132" i="3"/>
  <c r="AW132" i="3"/>
  <c r="AY132" i="3"/>
  <c r="BA132" i="3"/>
  <c r="BC132" i="3"/>
  <c r="BE132" i="3"/>
  <c r="BG132" i="3"/>
  <c r="BI132" i="3"/>
  <c r="N132" i="3"/>
  <c r="P132" i="3"/>
  <c r="R132" i="3"/>
  <c r="T132" i="3"/>
  <c r="V132" i="3"/>
  <c r="X132" i="3"/>
  <c r="Z132" i="3"/>
  <c r="AB132" i="3"/>
  <c r="AD132" i="3"/>
  <c r="AF132" i="3"/>
  <c r="AH132" i="3"/>
  <c r="AJ132" i="3"/>
  <c r="AL132" i="3"/>
  <c r="AN132" i="3"/>
  <c r="AP132" i="3"/>
  <c r="AR132" i="3"/>
  <c r="AT132" i="3"/>
  <c r="AV132" i="3"/>
  <c r="AX132" i="3"/>
  <c r="AZ132" i="3"/>
  <c r="BB132" i="3"/>
  <c r="BD132" i="3"/>
  <c r="BF132" i="3"/>
  <c r="BH132" i="3"/>
  <c r="M136" i="3"/>
  <c r="O136" i="3"/>
  <c r="Q136" i="3"/>
  <c r="S136" i="3"/>
  <c r="U136" i="3"/>
  <c r="W136" i="3"/>
  <c r="Y136" i="3"/>
  <c r="AA136" i="3"/>
  <c r="AC136" i="3"/>
  <c r="AE136" i="3"/>
  <c r="AG136" i="3"/>
  <c r="AI136" i="3"/>
  <c r="AK136" i="3"/>
  <c r="AM136" i="3"/>
  <c r="AO136" i="3"/>
  <c r="AQ136" i="3"/>
  <c r="AS136" i="3"/>
  <c r="AU136" i="3"/>
  <c r="AW136" i="3"/>
  <c r="AY136" i="3"/>
  <c r="BA136" i="3"/>
  <c r="BC136" i="3"/>
  <c r="BE136" i="3"/>
  <c r="BG136" i="3"/>
  <c r="BI136" i="3"/>
  <c r="N136" i="3"/>
  <c r="P136" i="3"/>
  <c r="R136" i="3"/>
  <c r="T136" i="3"/>
  <c r="V136" i="3"/>
  <c r="X136" i="3"/>
  <c r="Z136" i="3"/>
  <c r="AB136" i="3"/>
  <c r="AD136" i="3"/>
  <c r="AF136" i="3"/>
  <c r="AH136" i="3"/>
  <c r="AJ136" i="3"/>
  <c r="AL136" i="3"/>
  <c r="AN136" i="3"/>
  <c r="AP136" i="3"/>
  <c r="AR136" i="3"/>
  <c r="AT136" i="3"/>
  <c r="AV136" i="3"/>
  <c r="AX136" i="3"/>
  <c r="AZ136" i="3"/>
  <c r="BB136" i="3"/>
  <c r="BD136" i="3"/>
  <c r="BF136" i="3"/>
  <c r="BH136" i="3"/>
  <c r="M140" i="3"/>
  <c r="O140" i="3"/>
  <c r="Q140" i="3"/>
  <c r="S140" i="3"/>
  <c r="U140" i="3"/>
  <c r="W140" i="3"/>
  <c r="Y140" i="3"/>
  <c r="AA140" i="3"/>
  <c r="AC140" i="3"/>
  <c r="AE140" i="3"/>
  <c r="AG140" i="3"/>
  <c r="AI140" i="3"/>
  <c r="AK140" i="3"/>
  <c r="AM140" i="3"/>
  <c r="AO140" i="3"/>
  <c r="AQ140" i="3"/>
  <c r="AS140" i="3"/>
  <c r="AU140" i="3"/>
  <c r="AW140" i="3"/>
  <c r="AY140" i="3"/>
  <c r="BA140" i="3"/>
  <c r="BC140" i="3"/>
  <c r="BE140" i="3"/>
  <c r="BG140" i="3"/>
  <c r="BI140" i="3"/>
  <c r="N140" i="3"/>
  <c r="P140" i="3"/>
  <c r="R140" i="3"/>
  <c r="T140" i="3"/>
  <c r="V140" i="3"/>
  <c r="X140" i="3"/>
  <c r="Z140" i="3"/>
  <c r="AB140" i="3"/>
  <c r="AD140" i="3"/>
  <c r="AF140" i="3"/>
  <c r="AH140" i="3"/>
  <c r="AJ140" i="3"/>
  <c r="AL140" i="3"/>
  <c r="AN140" i="3"/>
  <c r="AP140" i="3"/>
  <c r="AR140" i="3"/>
  <c r="AT140" i="3"/>
  <c r="AV140" i="3"/>
  <c r="AX140" i="3"/>
  <c r="AZ140" i="3"/>
  <c r="BB140" i="3"/>
  <c r="BD140" i="3"/>
  <c r="BF140" i="3"/>
  <c r="BH140" i="3"/>
  <c r="M144" i="3"/>
  <c r="O144" i="3"/>
  <c r="Q144" i="3"/>
  <c r="S144" i="3"/>
  <c r="U144" i="3"/>
  <c r="W144" i="3"/>
  <c r="Y144" i="3"/>
  <c r="AA144" i="3"/>
  <c r="AC144" i="3"/>
  <c r="AE144" i="3"/>
  <c r="AG144" i="3"/>
  <c r="AI144" i="3"/>
  <c r="AK144" i="3"/>
  <c r="AM144" i="3"/>
  <c r="AO144" i="3"/>
  <c r="AQ144" i="3"/>
  <c r="AS144" i="3"/>
  <c r="AU144" i="3"/>
  <c r="AW144" i="3"/>
  <c r="AY144" i="3"/>
  <c r="BA144" i="3"/>
  <c r="BC144" i="3"/>
  <c r="BE144" i="3"/>
  <c r="BG144" i="3"/>
  <c r="BI144" i="3"/>
  <c r="N144" i="3"/>
  <c r="P144" i="3"/>
  <c r="R144" i="3"/>
  <c r="T144" i="3"/>
  <c r="V144" i="3"/>
  <c r="X144" i="3"/>
  <c r="Z144" i="3"/>
  <c r="AB144" i="3"/>
  <c r="AD144" i="3"/>
  <c r="AF144" i="3"/>
  <c r="AH144" i="3"/>
  <c r="AJ144" i="3"/>
  <c r="AL144" i="3"/>
  <c r="AN144" i="3"/>
  <c r="AP144" i="3"/>
  <c r="AR144" i="3"/>
  <c r="AT144" i="3"/>
  <c r="AV144" i="3"/>
  <c r="AX144" i="3"/>
  <c r="AZ144" i="3"/>
  <c r="BB144" i="3"/>
  <c r="BD144" i="3"/>
  <c r="BF144" i="3"/>
  <c r="BH144" i="3"/>
  <c r="M148" i="3"/>
  <c r="O148" i="3"/>
  <c r="Q148" i="3"/>
  <c r="S148" i="3"/>
  <c r="U148" i="3"/>
  <c r="W148" i="3"/>
  <c r="Y148" i="3"/>
  <c r="AA148" i="3"/>
  <c r="AC148" i="3"/>
  <c r="AE148" i="3"/>
  <c r="AG148" i="3"/>
  <c r="AI148" i="3"/>
  <c r="AK148" i="3"/>
  <c r="AM148" i="3"/>
  <c r="AO148" i="3"/>
  <c r="AQ148" i="3"/>
  <c r="AS148" i="3"/>
  <c r="AU148" i="3"/>
  <c r="AW148" i="3"/>
  <c r="AY148" i="3"/>
  <c r="BA148" i="3"/>
  <c r="BC148" i="3"/>
  <c r="BE148" i="3"/>
  <c r="BG148" i="3"/>
  <c r="BI148" i="3"/>
  <c r="N148" i="3"/>
  <c r="P148" i="3"/>
  <c r="R148" i="3"/>
  <c r="T148" i="3"/>
  <c r="V148" i="3"/>
  <c r="X148" i="3"/>
  <c r="Z148" i="3"/>
  <c r="AB148" i="3"/>
  <c r="AD148" i="3"/>
  <c r="AF148" i="3"/>
  <c r="AH148" i="3"/>
  <c r="AJ148" i="3"/>
  <c r="AL148" i="3"/>
  <c r="AN148" i="3"/>
  <c r="AP148" i="3"/>
  <c r="AR148" i="3"/>
  <c r="AT148" i="3"/>
  <c r="AV148" i="3"/>
  <c r="AX148" i="3"/>
  <c r="AZ148" i="3"/>
  <c r="BB148" i="3"/>
  <c r="BD148" i="3"/>
  <c r="BF148" i="3"/>
  <c r="BH148" i="3"/>
  <c r="N152" i="3"/>
  <c r="P152" i="3"/>
  <c r="R152" i="3"/>
  <c r="T152" i="3"/>
  <c r="V152" i="3"/>
  <c r="X152" i="3"/>
  <c r="Z152" i="3"/>
  <c r="AB152" i="3"/>
  <c r="AD152" i="3"/>
  <c r="AF152" i="3"/>
  <c r="AH152" i="3"/>
  <c r="AJ152" i="3"/>
  <c r="AL152" i="3"/>
  <c r="AN152" i="3"/>
  <c r="AP152" i="3"/>
  <c r="AR152" i="3"/>
  <c r="AT152" i="3"/>
  <c r="AV152" i="3"/>
  <c r="AX152" i="3"/>
  <c r="AZ152" i="3"/>
  <c r="BB152" i="3"/>
  <c r="BD152" i="3"/>
  <c r="BF152" i="3"/>
  <c r="BH152" i="3"/>
  <c r="M152" i="3"/>
  <c r="O152" i="3"/>
  <c r="Q152" i="3"/>
  <c r="S152" i="3"/>
  <c r="U152" i="3"/>
  <c r="W152" i="3"/>
  <c r="Y152" i="3"/>
  <c r="AA152" i="3"/>
  <c r="AC152" i="3"/>
  <c r="AE152" i="3"/>
  <c r="AG152" i="3"/>
  <c r="AI152" i="3"/>
  <c r="AK152" i="3"/>
  <c r="AM152" i="3"/>
  <c r="AO152" i="3"/>
  <c r="AQ152" i="3"/>
  <c r="AS152" i="3"/>
  <c r="AU152" i="3"/>
  <c r="AW152" i="3"/>
  <c r="AY152" i="3"/>
  <c r="BA152" i="3"/>
  <c r="BC152" i="3"/>
  <c r="BE152" i="3"/>
  <c r="BG152" i="3"/>
  <c r="BI152" i="3"/>
  <c r="M12" i="3"/>
  <c r="O12" i="3"/>
  <c r="Q12" i="3"/>
  <c r="S12" i="3"/>
  <c r="U12" i="3"/>
  <c r="W12" i="3"/>
  <c r="Y12" i="3"/>
  <c r="AA12" i="3"/>
  <c r="AC12" i="3"/>
  <c r="AE12" i="3"/>
  <c r="AG12" i="3"/>
  <c r="AI12" i="3"/>
  <c r="AK12" i="3"/>
  <c r="AM12" i="3"/>
  <c r="AO12" i="3"/>
  <c r="AQ12" i="3"/>
  <c r="AS12" i="3"/>
  <c r="AU12" i="3"/>
  <c r="AW12" i="3"/>
  <c r="AY12" i="3"/>
  <c r="BA12" i="3"/>
  <c r="BC12" i="3"/>
  <c r="BE12" i="3"/>
  <c r="BG12" i="3"/>
  <c r="BI12" i="3"/>
  <c r="N12" i="3"/>
  <c r="P12" i="3"/>
  <c r="R12" i="3"/>
  <c r="T12" i="3"/>
  <c r="V12" i="3"/>
  <c r="X12" i="3"/>
  <c r="Z12" i="3"/>
  <c r="AB12" i="3"/>
  <c r="AD12" i="3"/>
  <c r="AF12" i="3"/>
  <c r="AH12" i="3"/>
  <c r="AJ12" i="3"/>
  <c r="AL12" i="3"/>
  <c r="AN12" i="3"/>
  <c r="AP12" i="3"/>
  <c r="AR12" i="3"/>
  <c r="AT12" i="3"/>
  <c r="AV12" i="3"/>
  <c r="AX12" i="3"/>
  <c r="AZ12" i="3"/>
  <c r="BB12" i="3"/>
  <c r="BD12" i="3"/>
  <c r="BF12" i="3"/>
  <c r="BH12" i="3"/>
  <c r="J3" i="3"/>
  <c r="J4" i="3"/>
  <c r="J5" i="3"/>
  <c r="J6" i="3"/>
  <c r="J7" i="3"/>
  <c r="J8" i="3"/>
  <c r="J9" i="3"/>
  <c r="J10" i="3"/>
  <c r="J11" i="3"/>
  <c r="J2" i="3"/>
  <c r="I3" i="3"/>
  <c r="I4" i="3"/>
  <c r="I5" i="3"/>
  <c r="I6" i="3"/>
  <c r="I7" i="3"/>
  <c r="I8" i="3"/>
  <c r="I9" i="3"/>
  <c r="I10" i="3"/>
  <c r="I11" i="3"/>
  <c r="I2" i="3"/>
  <c r="H3" i="3"/>
  <c r="L3" i="3" s="1"/>
  <c r="H4" i="3"/>
  <c r="H5" i="3"/>
  <c r="L5" i="3" s="1"/>
  <c r="H6" i="3"/>
  <c r="L6" i="3" s="1"/>
  <c r="H7" i="3"/>
  <c r="L7" i="3" s="1"/>
  <c r="H8" i="3"/>
  <c r="H9" i="3"/>
  <c r="L9" i="3" s="1"/>
  <c r="H10" i="3"/>
  <c r="L10" i="3" s="1"/>
  <c r="H11" i="3"/>
  <c r="H2" i="3"/>
  <c r="G3" i="3"/>
  <c r="G4" i="3"/>
  <c r="G5" i="3"/>
  <c r="G6" i="3"/>
  <c r="G7" i="3"/>
  <c r="G8" i="3"/>
  <c r="G9" i="3"/>
  <c r="G10" i="3"/>
  <c r="G11" i="3"/>
  <c r="G2" i="3"/>
  <c r="F11" i="3"/>
  <c r="F3" i="3"/>
  <c r="F4" i="3"/>
  <c r="F5" i="3"/>
  <c r="F6" i="3"/>
  <c r="F7" i="3"/>
  <c r="F8" i="3"/>
  <c r="F9" i="3"/>
  <c r="F10" i="3"/>
  <c r="F2" i="3"/>
  <c r="E3" i="3"/>
  <c r="E4" i="3"/>
  <c r="E5" i="3"/>
  <c r="E6" i="3"/>
  <c r="E7" i="3"/>
  <c r="E8" i="3"/>
  <c r="E9" i="3"/>
  <c r="E10" i="3"/>
  <c r="E11" i="3"/>
  <c r="E2" i="3"/>
  <c r="K2" i="3" s="1"/>
  <c r="BK127" i="3" l="1"/>
  <c r="K11" i="3"/>
  <c r="K7" i="3"/>
  <c r="K3" i="3"/>
  <c r="W3" i="3" s="1"/>
  <c r="BN69" i="3"/>
  <c r="BN86" i="3"/>
  <c r="BN78" i="3"/>
  <c r="BN106" i="3"/>
  <c r="BN98" i="3"/>
  <c r="BN36" i="3"/>
  <c r="BM14" i="3"/>
  <c r="L11" i="3"/>
  <c r="M11" i="3" s="1"/>
  <c r="K8" i="3"/>
  <c r="K4" i="3"/>
  <c r="L8" i="3"/>
  <c r="L4" i="3"/>
  <c r="BM12" i="3"/>
  <c r="BL12" i="3"/>
  <c r="BJ12" i="3"/>
  <c r="BN12" i="3"/>
  <c r="BK12" i="3"/>
  <c r="BM152" i="3"/>
  <c r="BJ148" i="3"/>
  <c r="BN148" i="3"/>
  <c r="BK148" i="3"/>
  <c r="BM144" i="3"/>
  <c r="BL144" i="3"/>
  <c r="BJ140" i="3"/>
  <c r="BN140" i="3"/>
  <c r="BK140" i="3"/>
  <c r="BM136" i="3"/>
  <c r="BL136" i="3"/>
  <c r="BJ132" i="3"/>
  <c r="BN132" i="3"/>
  <c r="BK132" i="3"/>
  <c r="BM128" i="3"/>
  <c r="BN128" i="3"/>
  <c r="BL128" i="3"/>
  <c r="BN124" i="3"/>
  <c r="BK124" i="3"/>
  <c r="BL124" i="3"/>
  <c r="BJ124" i="3"/>
  <c r="BL120" i="3"/>
  <c r="BK116" i="3"/>
  <c r="BL112" i="3"/>
  <c r="BK108" i="3"/>
  <c r="BN108" i="3"/>
  <c r="BJ108" i="3"/>
  <c r="BJ104" i="3"/>
  <c r="BM104" i="3"/>
  <c r="BL104" i="3"/>
  <c r="BN100" i="3"/>
  <c r="BK100" i="3"/>
  <c r="BJ100" i="3"/>
  <c r="BJ96" i="3"/>
  <c r="BM96" i="3"/>
  <c r="BL96" i="3"/>
  <c r="BN92" i="3"/>
  <c r="BK92" i="3"/>
  <c r="BM88" i="3"/>
  <c r="BL88" i="3"/>
  <c r="BN84" i="3"/>
  <c r="BK84" i="3"/>
  <c r="BJ84" i="3"/>
  <c r="BM80" i="3"/>
  <c r="BL80" i="3"/>
  <c r="BM76" i="3"/>
  <c r="BJ76" i="3"/>
  <c r="BN76" i="3"/>
  <c r="BK76" i="3"/>
  <c r="BM68" i="3"/>
  <c r="BJ68" i="3"/>
  <c r="BN68" i="3"/>
  <c r="BK68" i="3"/>
  <c r="BL68" i="3"/>
  <c r="BL64" i="3"/>
  <c r="BM60" i="3"/>
  <c r="BK60" i="3"/>
  <c r="BN60" i="3"/>
  <c r="BJ60" i="3"/>
  <c r="BJ56" i="3"/>
  <c r="BL56" i="3"/>
  <c r="BM52" i="3"/>
  <c r="BK52" i="3"/>
  <c r="BN52" i="3"/>
  <c r="BJ48" i="3"/>
  <c r="BL48" i="3"/>
  <c r="BM44" i="3"/>
  <c r="BK44" i="3"/>
  <c r="BN44" i="3"/>
  <c r="BM40" i="3"/>
  <c r="BM34" i="3"/>
  <c r="BK34" i="3"/>
  <c r="BN34" i="3"/>
  <c r="BJ30" i="3"/>
  <c r="BL30" i="3"/>
  <c r="BM26" i="3"/>
  <c r="BN26" i="3"/>
  <c r="BJ38" i="3"/>
  <c r="BL38" i="3"/>
  <c r="BL18" i="3"/>
  <c r="BJ18" i="3"/>
  <c r="BN18" i="3"/>
  <c r="BK18" i="3"/>
  <c r="BJ22" i="3"/>
  <c r="BN22" i="3"/>
  <c r="BK22" i="3"/>
  <c r="BL16" i="3"/>
  <c r="BJ16" i="3"/>
  <c r="BN16" i="3"/>
  <c r="BK16" i="3"/>
  <c r="BJ21" i="3"/>
  <c r="BN21" i="3"/>
  <c r="BK21" i="3"/>
  <c r="BJ17" i="3"/>
  <c r="BM17" i="3"/>
  <c r="BL17" i="3"/>
  <c r="BK13" i="3"/>
  <c r="BN13" i="3"/>
  <c r="BJ153" i="3"/>
  <c r="BM153" i="3"/>
  <c r="BL153" i="3"/>
  <c r="BJ149" i="3"/>
  <c r="BN149" i="3"/>
  <c r="BK149" i="3"/>
  <c r="BM145" i="3"/>
  <c r="BL145" i="3"/>
  <c r="BJ141" i="3"/>
  <c r="BN141" i="3"/>
  <c r="BK141" i="3"/>
  <c r="BM137" i="3"/>
  <c r="BL137" i="3"/>
  <c r="BJ133" i="3"/>
  <c r="BN133" i="3"/>
  <c r="BK133" i="3"/>
  <c r="BK129" i="3"/>
  <c r="BM129" i="3"/>
  <c r="BK125" i="3"/>
  <c r="BN125" i="3"/>
  <c r="BM121" i="3"/>
  <c r="BL121" i="3"/>
  <c r="BK121" i="3"/>
  <c r="BK117" i="3"/>
  <c r="BN117" i="3"/>
  <c r="BJ117" i="3"/>
  <c r="BM113" i="3"/>
  <c r="BK109" i="3"/>
  <c r="BN109" i="3"/>
  <c r="BM105" i="3"/>
  <c r="BL105" i="3"/>
  <c r="BK105" i="3"/>
  <c r="BL101" i="3"/>
  <c r="BK101" i="3"/>
  <c r="BN101" i="3"/>
  <c r="BM97" i="3"/>
  <c r="BL97" i="3"/>
  <c r="BK97" i="3"/>
  <c r="BN93" i="3"/>
  <c r="BK93" i="3"/>
  <c r="BJ93" i="3"/>
  <c r="BM89" i="3"/>
  <c r="BL89" i="3"/>
  <c r="BN85" i="3"/>
  <c r="BK85" i="3"/>
  <c r="BJ81" i="3"/>
  <c r="BM81" i="3"/>
  <c r="BL81" i="3"/>
  <c r="BJ77" i="3"/>
  <c r="BN77" i="3"/>
  <c r="BK77" i="3"/>
  <c r="BM73" i="3"/>
  <c r="BL73" i="3"/>
  <c r="BJ73" i="3"/>
  <c r="BN73" i="3"/>
  <c r="BJ69" i="3"/>
  <c r="BK69" i="3"/>
  <c r="BJ65" i="3"/>
  <c r="BM65" i="3"/>
  <c r="BN65" i="3"/>
  <c r="BL65" i="3"/>
  <c r="BK61" i="3"/>
  <c r="BN61" i="3"/>
  <c r="BJ57" i="3"/>
  <c r="BM57" i="3"/>
  <c r="BL57" i="3"/>
  <c r="BK53" i="3"/>
  <c r="BN53" i="3"/>
  <c r="BJ53" i="3"/>
  <c r="BM49" i="3"/>
  <c r="BL49" i="3"/>
  <c r="BK45" i="3"/>
  <c r="BN45" i="3"/>
  <c r="BJ45" i="3"/>
  <c r="BJ41" i="3"/>
  <c r="BM41" i="3"/>
  <c r="BN41" i="3"/>
  <c r="BL41" i="3"/>
  <c r="BN37" i="3"/>
  <c r="BK37" i="3"/>
  <c r="BM37" i="3"/>
  <c r="BL37" i="3"/>
  <c r="BJ37" i="3"/>
  <c r="BN29" i="3"/>
  <c r="BK29" i="3"/>
  <c r="BM29" i="3"/>
  <c r="BL29" i="3"/>
  <c r="BJ29" i="3"/>
  <c r="BM83" i="3"/>
  <c r="BL83" i="3"/>
  <c r="BK79" i="3"/>
  <c r="BN79" i="3"/>
  <c r="BJ79" i="3"/>
  <c r="BK75" i="3"/>
  <c r="BN75" i="3"/>
  <c r="BJ75" i="3"/>
  <c r="BM75" i="3"/>
  <c r="BL75" i="3"/>
  <c r="BK71" i="3"/>
  <c r="BN71" i="3"/>
  <c r="BJ71" i="3"/>
  <c r="BM67" i="3"/>
  <c r="BL67" i="3"/>
  <c r="BK63" i="3"/>
  <c r="BN63" i="3"/>
  <c r="BJ63" i="3"/>
  <c r="BM59" i="3"/>
  <c r="BL59" i="3"/>
  <c r="BK55" i="3"/>
  <c r="BN55" i="3"/>
  <c r="BJ51" i="3"/>
  <c r="BM51" i="3"/>
  <c r="BL51" i="3"/>
  <c r="BK47" i="3"/>
  <c r="BN47" i="3"/>
  <c r="BJ43" i="3"/>
  <c r="BM43" i="3"/>
  <c r="BN43" i="3"/>
  <c r="BL43" i="3"/>
  <c r="BK39" i="3"/>
  <c r="BN39" i="3"/>
  <c r="BM35" i="3"/>
  <c r="BL35" i="3"/>
  <c r="BJ35" i="3"/>
  <c r="BN31" i="3"/>
  <c r="BK31" i="3"/>
  <c r="BM27" i="3"/>
  <c r="BL27" i="3"/>
  <c r="BJ27" i="3"/>
  <c r="BM154" i="3"/>
  <c r="BL154" i="3"/>
  <c r="BJ154" i="3"/>
  <c r="BN154" i="3"/>
  <c r="BK154" i="3"/>
  <c r="BJ146" i="3"/>
  <c r="BN146" i="3"/>
  <c r="BK146" i="3"/>
  <c r="BM142" i="3"/>
  <c r="BL142" i="3"/>
  <c r="BJ138" i="3"/>
  <c r="BN138" i="3"/>
  <c r="BK138" i="3"/>
  <c r="BM134" i="3"/>
  <c r="BL134" i="3"/>
  <c r="BJ130" i="3"/>
  <c r="BN130" i="3"/>
  <c r="BK130" i="3"/>
  <c r="BJ126" i="3"/>
  <c r="BM126" i="3"/>
  <c r="BL126" i="3"/>
  <c r="BM122" i="3"/>
  <c r="BN122" i="3"/>
  <c r="BK122" i="3"/>
  <c r="BM118" i="3"/>
  <c r="BL118" i="3"/>
  <c r="BM114" i="3"/>
  <c r="BN114" i="3"/>
  <c r="BK114" i="3"/>
  <c r="BJ114" i="3"/>
  <c r="BJ110" i="3"/>
  <c r="BM110" i="3"/>
  <c r="BL110" i="3"/>
  <c r="BL106" i="3"/>
  <c r="BM106" i="3"/>
  <c r="BJ106" i="3"/>
  <c r="BK106" i="3"/>
  <c r="BL102" i="3"/>
  <c r="BM102" i="3"/>
  <c r="BN102" i="3"/>
  <c r="BL98" i="3"/>
  <c r="BM98" i="3"/>
  <c r="BJ98" i="3"/>
  <c r="BK98" i="3"/>
  <c r="BM94" i="3"/>
  <c r="BL94" i="3"/>
  <c r="BN94" i="3"/>
  <c r="BJ90" i="3"/>
  <c r="BK90" i="3"/>
  <c r="BM86" i="3"/>
  <c r="BL86" i="3"/>
  <c r="BN82" i="3"/>
  <c r="BJ82" i="3"/>
  <c r="BK82" i="3"/>
  <c r="BM78" i="3"/>
  <c r="BL78" i="3"/>
  <c r="BJ74" i="3"/>
  <c r="BK74" i="3"/>
  <c r="BN70" i="3"/>
  <c r="BM70" i="3"/>
  <c r="BL70" i="3"/>
  <c r="BJ66" i="3"/>
  <c r="BN66" i="3"/>
  <c r="BK66" i="3"/>
  <c r="BJ62" i="3"/>
  <c r="BL62" i="3"/>
  <c r="BM58" i="3"/>
  <c r="BK58" i="3"/>
  <c r="BN58" i="3"/>
  <c r="BL54" i="3"/>
  <c r="BM50" i="3"/>
  <c r="BK50" i="3"/>
  <c r="BN50" i="3"/>
  <c r="BJ50" i="3"/>
  <c r="BL46" i="3"/>
  <c r="BL42" i="3"/>
  <c r="BJ42" i="3"/>
  <c r="BK42" i="3"/>
  <c r="BN42" i="3"/>
  <c r="BM36" i="3"/>
  <c r="BK36" i="3"/>
  <c r="BN32" i="3"/>
  <c r="BJ32" i="3"/>
  <c r="BL28" i="3"/>
  <c r="BM28" i="3"/>
  <c r="BK28" i="3"/>
  <c r="BN24" i="3"/>
  <c r="BJ24" i="3"/>
  <c r="BL20" i="3"/>
  <c r="BL14" i="3"/>
  <c r="BJ14" i="3"/>
  <c r="BN14" i="3"/>
  <c r="BK14" i="3"/>
  <c r="BM23" i="3"/>
  <c r="BL23" i="3"/>
  <c r="BJ23" i="3"/>
  <c r="BK19" i="3"/>
  <c r="BN19" i="3"/>
  <c r="BJ15" i="3"/>
  <c r="BM15" i="3"/>
  <c r="BL15" i="3"/>
  <c r="BK155" i="3"/>
  <c r="BN155" i="3"/>
  <c r="BJ151" i="3"/>
  <c r="BM151" i="3"/>
  <c r="BL151" i="3"/>
  <c r="BJ147" i="3"/>
  <c r="BN147" i="3"/>
  <c r="BK147" i="3"/>
  <c r="BM143" i="3"/>
  <c r="BL143" i="3"/>
  <c r="BJ139" i="3"/>
  <c r="BN139" i="3"/>
  <c r="BK139" i="3"/>
  <c r="BM135" i="3"/>
  <c r="BL135" i="3"/>
  <c r="BJ131" i="3"/>
  <c r="BN131" i="3"/>
  <c r="BK131" i="3"/>
  <c r="BJ127" i="3"/>
  <c r="BM127" i="3"/>
  <c r="BM123" i="3"/>
  <c r="BN123" i="3"/>
  <c r="BK123" i="3"/>
  <c r="BM119" i="3"/>
  <c r="BL119" i="3"/>
  <c r="BK119" i="3"/>
  <c r="BJ115" i="3"/>
  <c r="BN115" i="3"/>
  <c r="BK115" i="3"/>
  <c r="BJ111" i="3"/>
  <c r="BM111" i="3"/>
  <c r="BN107" i="3"/>
  <c r="BK107" i="3"/>
  <c r="BJ107" i="3"/>
  <c r="BK103" i="3"/>
  <c r="BJ103" i="3"/>
  <c r="BM103" i="3"/>
  <c r="BL103" i="3"/>
  <c r="BN99" i="3"/>
  <c r="BK99" i="3"/>
  <c r="BJ99" i="3"/>
  <c r="BK95" i="3"/>
  <c r="BJ95" i="3"/>
  <c r="BM95" i="3"/>
  <c r="BL95" i="3"/>
  <c r="BN91" i="3"/>
  <c r="BK91" i="3"/>
  <c r="BM87" i="3"/>
  <c r="BL87" i="3"/>
  <c r="O11" i="3"/>
  <c r="S11" i="3"/>
  <c r="W11" i="3"/>
  <c r="AA11" i="3"/>
  <c r="AE11" i="3"/>
  <c r="AI11" i="3"/>
  <c r="AM11" i="3"/>
  <c r="AQ11" i="3"/>
  <c r="AU11" i="3"/>
  <c r="AY11" i="3"/>
  <c r="BC11" i="3"/>
  <c r="BG11" i="3"/>
  <c r="N11" i="3"/>
  <c r="R11" i="3"/>
  <c r="V11" i="3"/>
  <c r="Z11" i="3"/>
  <c r="AD11" i="3"/>
  <c r="AH11" i="3"/>
  <c r="AL11" i="3"/>
  <c r="AP11" i="3"/>
  <c r="AT11" i="3"/>
  <c r="AX11" i="3"/>
  <c r="BB11" i="3"/>
  <c r="BF11" i="3"/>
  <c r="N7" i="3"/>
  <c r="P7" i="3"/>
  <c r="R7" i="3"/>
  <c r="T7" i="3"/>
  <c r="V7" i="3"/>
  <c r="X7" i="3"/>
  <c r="Z7" i="3"/>
  <c r="AB7" i="3"/>
  <c r="AD7" i="3"/>
  <c r="AF7" i="3"/>
  <c r="AH7" i="3"/>
  <c r="AJ7" i="3"/>
  <c r="AL7" i="3"/>
  <c r="AN7" i="3"/>
  <c r="AP7" i="3"/>
  <c r="AR7" i="3"/>
  <c r="AT7" i="3"/>
  <c r="AV7" i="3"/>
  <c r="AX7" i="3"/>
  <c r="AZ7" i="3"/>
  <c r="BB7" i="3"/>
  <c r="BD7" i="3"/>
  <c r="BF7" i="3"/>
  <c r="BH7" i="3"/>
  <c r="M7" i="3"/>
  <c r="O7" i="3"/>
  <c r="Q7" i="3"/>
  <c r="S7" i="3"/>
  <c r="U7" i="3"/>
  <c r="W7" i="3"/>
  <c r="Y7" i="3"/>
  <c r="AA7" i="3"/>
  <c r="AC7" i="3"/>
  <c r="AE7" i="3"/>
  <c r="AG7" i="3"/>
  <c r="AI7" i="3"/>
  <c r="AK7" i="3"/>
  <c r="AM7" i="3"/>
  <c r="AO7" i="3"/>
  <c r="AQ7" i="3"/>
  <c r="AS7" i="3"/>
  <c r="AU7" i="3"/>
  <c r="AW7" i="3"/>
  <c r="AY7" i="3"/>
  <c r="BA7" i="3"/>
  <c r="BC7" i="3"/>
  <c r="BE7" i="3"/>
  <c r="BG7" i="3"/>
  <c r="BI7" i="3"/>
  <c r="Y3" i="3"/>
  <c r="AC3" i="3"/>
  <c r="AG3" i="3"/>
  <c r="AK3" i="3"/>
  <c r="AO3" i="3"/>
  <c r="AS3" i="3"/>
  <c r="AW3" i="3"/>
  <c r="BA3" i="3"/>
  <c r="BE3" i="3"/>
  <c r="BI3" i="3"/>
  <c r="T3" i="3"/>
  <c r="N3" i="3"/>
  <c r="X3" i="3"/>
  <c r="AB3" i="3"/>
  <c r="AF3" i="3"/>
  <c r="AJ3" i="3"/>
  <c r="AN3" i="3"/>
  <c r="AR3" i="3"/>
  <c r="AV3" i="3"/>
  <c r="AZ3" i="3"/>
  <c r="BD3" i="3"/>
  <c r="BH3" i="3"/>
  <c r="S3" i="3"/>
  <c r="P3" i="3"/>
  <c r="BL152" i="3"/>
  <c r="BJ152" i="3"/>
  <c r="BN152" i="3"/>
  <c r="BK152" i="3"/>
  <c r="BM148" i="3"/>
  <c r="BL148" i="3"/>
  <c r="BJ144" i="3"/>
  <c r="BN144" i="3"/>
  <c r="BK144" i="3"/>
  <c r="BM140" i="3"/>
  <c r="BL140" i="3"/>
  <c r="BJ136" i="3"/>
  <c r="BN136" i="3"/>
  <c r="BK136" i="3"/>
  <c r="BM132" i="3"/>
  <c r="BL132" i="3"/>
  <c r="BJ128" i="3"/>
  <c r="BK128" i="3"/>
  <c r="BM124" i="3"/>
  <c r="BM120" i="3"/>
  <c r="BJ120" i="3"/>
  <c r="BN120" i="3"/>
  <c r="BK120" i="3"/>
  <c r="BN116" i="3"/>
  <c r="BJ116" i="3"/>
  <c r="BM116" i="3"/>
  <c r="BL116" i="3"/>
  <c r="BM112" i="3"/>
  <c r="BJ112" i="3"/>
  <c r="BN112" i="3"/>
  <c r="BK112" i="3"/>
  <c r="BM108" i="3"/>
  <c r="BL108" i="3"/>
  <c r="BN104" i="3"/>
  <c r="BK104" i="3"/>
  <c r="BM100" i="3"/>
  <c r="BL100" i="3"/>
  <c r="BN96" i="3"/>
  <c r="BK96" i="3"/>
  <c r="BJ92" i="3"/>
  <c r="BM92" i="3"/>
  <c r="BL92" i="3"/>
  <c r="BN88" i="3"/>
  <c r="BK88" i="3"/>
  <c r="BJ88" i="3"/>
  <c r="BM84" i="3"/>
  <c r="BL84" i="3"/>
  <c r="BK80" i="3"/>
  <c r="BN80" i="3"/>
  <c r="BJ80" i="3"/>
  <c r="BL76" i="3"/>
  <c r="BM72" i="3"/>
  <c r="BJ72" i="3"/>
  <c r="BN72" i="3"/>
  <c r="BK72" i="3"/>
  <c r="BL72" i="3"/>
  <c r="BM64" i="3"/>
  <c r="BK64" i="3"/>
  <c r="BN64" i="3"/>
  <c r="BJ64" i="3"/>
  <c r="BL60" i="3"/>
  <c r="BM56" i="3"/>
  <c r="BK56" i="3"/>
  <c r="BN56" i="3"/>
  <c r="BJ52" i="3"/>
  <c r="BL52" i="3"/>
  <c r="BM48" i="3"/>
  <c r="BK48" i="3"/>
  <c r="BN48" i="3"/>
  <c r="BJ44" i="3"/>
  <c r="BL44" i="3"/>
  <c r="BL40" i="3"/>
  <c r="BJ40" i="3"/>
  <c r="BK40" i="3"/>
  <c r="BN40" i="3"/>
  <c r="BJ34" i="3"/>
  <c r="BL34" i="3"/>
  <c r="BM30" i="3"/>
  <c r="BK30" i="3"/>
  <c r="BN30" i="3"/>
  <c r="BJ26" i="3"/>
  <c r="BK26" i="3"/>
  <c r="BL26" i="3"/>
  <c r="BM38" i="3"/>
  <c r="BK38" i="3"/>
  <c r="BN38" i="3"/>
  <c r="BM18" i="3"/>
  <c r="BM22" i="3"/>
  <c r="BL22" i="3"/>
  <c r="BM16" i="3"/>
  <c r="BN25" i="3"/>
  <c r="BK25" i="3"/>
  <c r="BM25" i="3"/>
  <c r="BL25" i="3"/>
  <c r="BJ25" i="3"/>
  <c r="BM21" i="3"/>
  <c r="BL21" i="3"/>
  <c r="BK17" i="3"/>
  <c r="BN17" i="3"/>
  <c r="BJ13" i="3"/>
  <c r="BM13" i="3"/>
  <c r="BL13" i="3"/>
  <c r="BK153" i="3"/>
  <c r="BN153" i="3"/>
  <c r="BM149" i="3"/>
  <c r="BL149" i="3"/>
  <c r="BJ145" i="3"/>
  <c r="BN145" i="3"/>
  <c r="BK145" i="3"/>
  <c r="BM141" i="3"/>
  <c r="BL141" i="3"/>
  <c r="BJ137" i="3"/>
  <c r="BN137" i="3"/>
  <c r="BK137" i="3"/>
  <c r="BM133" i="3"/>
  <c r="BL133" i="3"/>
  <c r="BL129" i="3"/>
  <c r="BN129" i="3"/>
  <c r="BJ129" i="3"/>
  <c r="BJ125" i="3"/>
  <c r="BM125" i="3"/>
  <c r="BL125" i="3"/>
  <c r="BJ121" i="3"/>
  <c r="BN121" i="3"/>
  <c r="BM117" i="3"/>
  <c r="BL117" i="3"/>
  <c r="BL113" i="3"/>
  <c r="BK113" i="3"/>
  <c r="BJ113" i="3"/>
  <c r="BN113" i="3"/>
  <c r="BJ109" i="3"/>
  <c r="BM109" i="3"/>
  <c r="BL109" i="3"/>
  <c r="BN105" i="3"/>
  <c r="BJ105" i="3"/>
  <c r="BJ101" i="3"/>
  <c r="BM101" i="3"/>
  <c r="BN97" i="3"/>
  <c r="BJ97" i="3"/>
  <c r="BM93" i="3"/>
  <c r="BL93" i="3"/>
  <c r="BK89" i="3"/>
  <c r="BN89" i="3"/>
  <c r="BJ89" i="3"/>
  <c r="BJ85" i="3"/>
  <c r="BM85" i="3"/>
  <c r="BL85" i="3"/>
  <c r="BK81" i="3"/>
  <c r="BN81" i="3"/>
  <c r="BM77" i="3"/>
  <c r="BL77" i="3"/>
  <c r="BK73" i="3"/>
  <c r="BM69" i="3"/>
  <c r="BL69" i="3"/>
  <c r="BK65" i="3"/>
  <c r="BJ61" i="3"/>
  <c r="BM61" i="3"/>
  <c r="BL61" i="3"/>
  <c r="BK57" i="3"/>
  <c r="BN57" i="3"/>
  <c r="BM53" i="3"/>
  <c r="BL53" i="3"/>
  <c r="BK49" i="3"/>
  <c r="BN49" i="3"/>
  <c r="BJ49" i="3"/>
  <c r="BM45" i="3"/>
  <c r="BL45" i="3"/>
  <c r="BK41" i="3"/>
  <c r="BN33" i="3"/>
  <c r="BK33" i="3"/>
  <c r="BM33" i="3"/>
  <c r="BL33" i="3"/>
  <c r="BJ33" i="3"/>
  <c r="BN83" i="3"/>
  <c r="BK83" i="3"/>
  <c r="BJ83" i="3"/>
  <c r="BM79" i="3"/>
  <c r="BL79" i="3"/>
  <c r="BM71" i="3"/>
  <c r="BL71" i="3"/>
  <c r="BK67" i="3"/>
  <c r="BN67" i="3"/>
  <c r="BJ67" i="3"/>
  <c r="BM63" i="3"/>
  <c r="BL63" i="3"/>
  <c r="BK59" i="3"/>
  <c r="BN59" i="3"/>
  <c r="BJ59" i="3"/>
  <c r="BJ55" i="3"/>
  <c r="BM55" i="3"/>
  <c r="BL55" i="3"/>
  <c r="BK51" i="3"/>
  <c r="BN51" i="3"/>
  <c r="BJ47" i="3"/>
  <c r="BM47" i="3"/>
  <c r="BL47" i="3"/>
  <c r="BK43" i="3"/>
  <c r="BM39" i="3"/>
  <c r="BL39" i="3"/>
  <c r="BJ39" i="3"/>
  <c r="BN35" i="3"/>
  <c r="BK35" i="3"/>
  <c r="BM31" i="3"/>
  <c r="BL31" i="3"/>
  <c r="BJ31" i="3"/>
  <c r="BN27" i="3"/>
  <c r="BK27" i="3"/>
  <c r="BM150" i="3"/>
  <c r="BL150" i="3"/>
  <c r="BJ150" i="3"/>
  <c r="BN150" i="3"/>
  <c r="BK150" i="3"/>
  <c r="BM146" i="3"/>
  <c r="BL146" i="3"/>
  <c r="BJ142" i="3"/>
  <c r="BN142" i="3"/>
  <c r="BK142" i="3"/>
  <c r="BM138" i="3"/>
  <c r="BL138" i="3"/>
  <c r="BJ134" i="3"/>
  <c r="BN134" i="3"/>
  <c r="BK134" i="3"/>
  <c r="BM130" i="3"/>
  <c r="BL130" i="3"/>
  <c r="BN126" i="3"/>
  <c r="BK126" i="3"/>
  <c r="BJ122" i="3"/>
  <c r="BL122" i="3"/>
  <c r="BN118" i="3"/>
  <c r="BK118" i="3"/>
  <c r="BJ118" i="3"/>
  <c r="BL114" i="3"/>
  <c r="BN110" i="3"/>
  <c r="BK110" i="3"/>
  <c r="BJ102" i="3"/>
  <c r="BK102" i="3"/>
  <c r="BJ94" i="3"/>
  <c r="BK94" i="3"/>
  <c r="BM90" i="3"/>
  <c r="BL90" i="3"/>
  <c r="BN90" i="3"/>
  <c r="BJ86" i="3"/>
  <c r="BK86" i="3"/>
  <c r="BM82" i="3"/>
  <c r="BL82" i="3"/>
  <c r="BJ78" i="3"/>
  <c r="BK78" i="3"/>
  <c r="BM74" i="3"/>
  <c r="BL74" i="3"/>
  <c r="BN74" i="3"/>
  <c r="BJ70" i="3"/>
  <c r="BK70" i="3"/>
  <c r="BM66" i="3"/>
  <c r="BL66" i="3"/>
  <c r="BM62" i="3"/>
  <c r="BK62" i="3"/>
  <c r="BN62" i="3"/>
  <c r="BJ58" i="3"/>
  <c r="BL58" i="3"/>
  <c r="BM54" i="3"/>
  <c r="BK54" i="3"/>
  <c r="BN54" i="3"/>
  <c r="BJ54" i="3"/>
  <c r="BL50" i="3"/>
  <c r="BM46" i="3"/>
  <c r="BK46" i="3"/>
  <c r="BN46" i="3"/>
  <c r="BJ46" i="3"/>
  <c r="BM42" i="3"/>
  <c r="BL36" i="3"/>
  <c r="BJ36" i="3"/>
  <c r="BL32" i="3"/>
  <c r="BM32" i="3"/>
  <c r="BK32" i="3"/>
  <c r="BN28" i="3"/>
  <c r="BJ28" i="3"/>
  <c r="BL24" i="3"/>
  <c r="BM24" i="3"/>
  <c r="BK24" i="3"/>
  <c r="BM20" i="3"/>
  <c r="BJ20" i="3"/>
  <c r="BN20" i="3"/>
  <c r="BK20" i="3"/>
  <c r="BN23" i="3"/>
  <c r="BK23" i="3"/>
  <c r="BJ19" i="3"/>
  <c r="BM19" i="3"/>
  <c r="BL19" i="3"/>
  <c r="BK15" i="3"/>
  <c r="BN15" i="3"/>
  <c r="BM155" i="3"/>
  <c r="BL155" i="3"/>
  <c r="BJ155" i="3"/>
  <c r="BK151" i="3"/>
  <c r="BN151" i="3"/>
  <c r="BM147" i="3"/>
  <c r="BL147" i="3"/>
  <c r="BJ143" i="3"/>
  <c r="BN143" i="3"/>
  <c r="BK143" i="3"/>
  <c r="BM139" i="3"/>
  <c r="BL139" i="3"/>
  <c r="BJ135" i="3"/>
  <c r="BN135" i="3"/>
  <c r="BK135" i="3"/>
  <c r="BM131" i="3"/>
  <c r="BL131" i="3"/>
  <c r="BL127" i="3"/>
  <c r="BN127" i="3"/>
  <c r="BJ123" i="3"/>
  <c r="BL123" i="3"/>
  <c r="BN119" i="3"/>
  <c r="BJ119" i="3"/>
  <c r="BM115" i="3"/>
  <c r="BL115" i="3"/>
  <c r="BL111" i="3"/>
  <c r="BK111" i="3"/>
  <c r="BN111" i="3"/>
  <c r="BM107" i="3"/>
  <c r="BL107" i="3"/>
  <c r="BN103" i="3"/>
  <c r="BM99" i="3"/>
  <c r="BL99" i="3"/>
  <c r="BN95" i="3"/>
  <c r="BJ91" i="3"/>
  <c r="BM91" i="3"/>
  <c r="BL91" i="3"/>
  <c r="BK87" i="3"/>
  <c r="BN87" i="3"/>
  <c r="BJ87" i="3"/>
  <c r="K10" i="3"/>
  <c r="K6" i="3"/>
  <c r="L2" i="3"/>
  <c r="BI2" i="3" s="1"/>
  <c r="K9" i="3"/>
  <c r="K5" i="3"/>
  <c r="M3" i="3" l="1"/>
  <c r="U3" i="3"/>
  <c r="BL3" i="3" s="1"/>
  <c r="V3" i="3"/>
  <c r="BF3" i="3"/>
  <c r="BB3" i="3"/>
  <c r="AX3" i="3"/>
  <c r="AT3" i="3"/>
  <c r="AP3" i="3"/>
  <c r="AL3" i="3"/>
  <c r="AH3" i="3"/>
  <c r="AD3" i="3"/>
  <c r="Z3" i="3"/>
  <c r="O3" i="3"/>
  <c r="Q3" i="3"/>
  <c r="BN3" i="3" s="1"/>
  <c r="R3" i="3"/>
  <c r="BG3" i="3"/>
  <c r="BC3" i="3"/>
  <c r="AY3" i="3"/>
  <c r="AU3" i="3"/>
  <c r="AQ3" i="3"/>
  <c r="AM3" i="3"/>
  <c r="AI3" i="3"/>
  <c r="AE3" i="3"/>
  <c r="AA3" i="3"/>
  <c r="BM3" i="3" s="1"/>
  <c r="BH11" i="3"/>
  <c r="BD11" i="3"/>
  <c r="AZ11" i="3"/>
  <c r="AV11" i="3"/>
  <c r="AR11" i="3"/>
  <c r="AN11" i="3"/>
  <c r="AJ11" i="3"/>
  <c r="AF11" i="3"/>
  <c r="AB11" i="3"/>
  <c r="X11" i="3"/>
  <c r="BM11" i="3" s="1"/>
  <c r="T11" i="3"/>
  <c r="P11" i="3"/>
  <c r="BN11" i="3" s="1"/>
  <c r="BI11" i="3"/>
  <c r="BE11" i="3"/>
  <c r="BA11" i="3"/>
  <c r="AW11" i="3"/>
  <c r="AS11" i="3"/>
  <c r="AO11" i="3"/>
  <c r="AK11" i="3"/>
  <c r="AG11" i="3"/>
  <c r="AC11" i="3"/>
  <c r="Y11" i="3"/>
  <c r="U11" i="3"/>
  <c r="Q11" i="3"/>
  <c r="N9" i="3"/>
  <c r="P9" i="3"/>
  <c r="R9" i="3"/>
  <c r="T9" i="3"/>
  <c r="V9" i="3"/>
  <c r="X9" i="3"/>
  <c r="Z9" i="3"/>
  <c r="AB9" i="3"/>
  <c r="AD9" i="3"/>
  <c r="AF9" i="3"/>
  <c r="AH9" i="3"/>
  <c r="AJ9" i="3"/>
  <c r="AL9" i="3"/>
  <c r="AN9" i="3"/>
  <c r="AP9" i="3"/>
  <c r="AR9" i="3"/>
  <c r="AT9" i="3"/>
  <c r="AV9" i="3"/>
  <c r="AX9" i="3"/>
  <c r="AZ9" i="3"/>
  <c r="BB9" i="3"/>
  <c r="BD9" i="3"/>
  <c r="BF9" i="3"/>
  <c r="BH9" i="3"/>
  <c r="M9" i="3"/>
  <c r="O9" i="3"/>
  <c r="Q9" i="3"/>
  <c r="S9" i="3"/>
  <c r="U9" i="3"/>
  <c r="W9" i="3"/>
  <c r="Y9" i="3"/>
  <c r="AA9" i="3"/>
  <c r="AC9" i="3"/>
  <c r="AE9" i="3"/>
  <c r="AG9" i="3"/>
  <c r="AI9" i="3"/>
  <c r="AK9" i="3"/>
  <c r="AM9" i="3"/>
  <c r="AO9" i="3"/>
  <c r="AQ9" i="3"/>
  <c r="AS9" i="3"/>
  <c r="AU9" i="3"/>
  <c r="AW9" i="3"/>
  <c r="AY9" i="3"/>
  <c r="BA9" i="3"/>
  <c r="BC9" i="3"/>
  <c r="BE9" i="3"/>
  <c r="BG9" i="3"/>
  <c r="BI9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BK3" i="3"/>
  <c r="BJ7" i="3"/>
  <c r="BM7" i="3"/>
  <c r="BL7" i="3"/>
  <c r="BK11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N10" i="3"/>
  <c r="P10" i="3"/>
  <c r="R10" i="3"/>
  <c r="T10" i="3"/>
  <c r="V10" i="3"/>
  <c r="X10" i="3"/>
  <c r="Z10" i="3"/>
  <c r="AB10" i="3"/>
  <c r="AD10" i="3"/>
  <c r="AF10" i="3"/>
  <c r="AH10" i="3"/>
  <c r="AJ10" i="3"/>
  <c r="AL10" i="3"/>
  <c r="AN10" i="3"/>
  <c r="AP10" i="3"/>
  <c r="AR10" i="3"/>
  <c r="AT10" i="3"/>
  <c r="AV10" i="3"/>
  <c r="AX10" i="3"/>
  <c r="AZ10" i="3"/>
  <c r="BB10" i="3"/>
  <c r="BD10" i="3"/>
  <c r="BF10" i="3"/>
  <c r="BH10" i="3"/>
  <c r="M10" i="3"/>
  <c r="O10" i="3"/>
  <c r="Q10" i="3"/>
  <c r="S10" i="3"/>
  <c r="U10" i="3"/>
  <c r="W10" i="3"/>
  <c r="Y10" i="3"/>
  <c r="AA10" i="3"/>
  <c r="AC10" i="3"/>
  <c r="AE10" i="3"/>
  <c r="AG10" i="3"/>
  <c r="AI10" i="3"/>
  <c r="AK10" i="3"/>
  <c r="AM10" i="3"/>
  <c r="AO10" i="3"/>
  <c r="AQ10" i="3"/>
  <c r="AS10" i="3"/>
  <c r="AU10" i="3"/>
  <c r="AW10" i="3"/>
  <c r="AY10" i="3"/>
  <c r="BA10" i="3"/>
  <c r="BC10" i="3"/>
  <c r="BE10" i="3"/>
  <c r="BG10" i="3"/>
  <c r="BI10" i="3"/>
  <c r="BJ3" i="3"/>
  <c r="BK7" i="3"/>
  <c r="BN7" i="3"/>
  <c r="BJ11" i="3"/>
  <c r="BL11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M4" i="3" l="1"/>
  <c r="BL4" i="3"/>
  <c r="BJ4" i="3"/>
  <c r="BN4" i="3"/>
  <c r="BK4" i="3"/>
  <c r="BK5" i="3"/>
  <c r="BN5" i="3"/>
  <c r="BL2" i="3"/>
  <c r="BM8" i="3"/>
  <c r="BL6" i="3"/>
  <c r="BJ6" i="3"/>
  <c r="BN6" i="3"/>
  <c r="BK6" i="3"/>
  <c r="BJ9" i="3"/>
  <c r="BM9" i="3"/>
  <c r="BL9" i="3"/>
  <c r="BN2" i="3"/>
  <c r="BK2" i="3"/>
  <c r="BJ2" i="3"/>
  <c r="BM10" i="3"/>
  <c r="BL10" i="3"/>
  <c r="BJ10" i="3"/>
  <c r="BN10" i="3"/>
  <c r="BK10" i="3"/>
  <c r="BJ5" i="3"/>
  <c r="BM5" i="3"/>
  <c r="BL5" i="3"/>
  <c r="BM2" i="3"/>
  <c r="BL8" i="3"/>
  <c r="BJ8" i="3"/>
  <c r="BN8" i="3"/>
  <c r="BK8" i="3"/>
  <c r="BM6" i="3"/>
  <c r="BK9" i="3"/>
  <c r="BN9" i="3"/>
</calcChain>
</file>

<file path=xl/sharedStrings.xml><?xml version="1.0" encoding="utf-8"?>
<sst xmlns="http://schemas.openxmlformats.org/spreadsheetml/2006/main" count="2533" uniqueCount="497">
  <si>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</si>
  <si>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</si>
  <si>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</si>
  <si>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</si>
  <si>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</si>
  <si>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</si>
  <si>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</si>
  <si>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</si>
  <si>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</si>
  <si>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</si>
  <si>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</si>
  <si>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</si>
  <si>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</si>
  <si>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</si>
  <si>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</si>
  <si>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</si>
  <si>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</si>
  <si>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</si>
  <si>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</si>
  <si>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</si>
  <si>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</si>
  <si>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</si>
  <si>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</si>
  <si>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</si>
  <si>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</si>
  <si>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</si>
  <si>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</si>
  <si>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</si>
  <si>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</si>
  <si>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</si>
  <si>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</si>
  <si>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</si>
  <si>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</si>
  <si>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</si>
  <si>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</si>
  <si>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</si>
  <si>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</si>
  <si>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</si>
  <si>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</si>
  <si>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</si>
  <si>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</si>
  <si>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</si>
  <si>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</si>
  <si>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</si>
  <si>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</si>
  <si>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</si>
  <si>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</si>
  <si>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</si>
  <si>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</si>
  <si>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</si>
  <si>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</si>
  <si>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</si>
  <si>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</si>
  <si>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</si>
  <si>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</si>
  <si>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</si>
  <si>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</si>
  <si>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</si>
  <si>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</si>
  <si>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</si>
  <si>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</si>
  <si>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</si>
  <si>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</si>
  <si>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</si>
  <si>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</si>
  <si>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</si>
  <si>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</si>
  <si>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</si>
  <si>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</si>
  <si>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</si>
  <si>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</si>
  <si>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</si>
  <si>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</si>
  <si>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</si>
  <si>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</si>
  <si>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</si>
  <si>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</si>
  <si>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</si>
  <si>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</si>
  <si>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</si>
  <si>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</si>
  <si>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</si>
  <si>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</si>
  <si>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</si>
  <si>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</si>
  <si>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</si>
  <si>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</si>
  <si>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</si>
  <si>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</si>
  <si>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</si>
  <si>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</si>
  <si>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</si>
  <si>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</si>
  <si>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</si>
  <si>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</si>
  <si>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</si>
  <si>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</si>
  <si>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</si>
  <si>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</si>
  <si>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</si>
  <si>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</si>
  <si>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</si>
  <si>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</si>
  <si>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</si>
  <si>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</si>
  <si>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</si>
  <si>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</si>
  <si>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</si>
  <si>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</si>
  <si>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</si>
  <si>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</si>
  <si>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</si>
  <si>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</si>
  <si>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</si>
  <si>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</si>
  <si>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</si>
  <si>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</si>
  <si>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</si>
  <si>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</si>
  <si>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</si>
  <si>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</si>
  <si>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</si>
  <si>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</si>
  <si>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</si>
  <si>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</si>
  <si>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</si>
  <si>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</si>
  <si>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</si>
  <si>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</si>
  <si>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</si>
  <si>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</si>
  <si>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</si>
  <si>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</si>
  <si>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</si>
  <si>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</si>
  <si>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</si>
  <si>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</si>
  <si>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</si>
  <si>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</si>
  <si>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</si>
  <si>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</si>
  <si>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</si>
  <si>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</si>
  <si>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</si>
  <si>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</si>
  <si>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</si>
  <si>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</si>
  <si>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</si>
  <si>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</si>
  <si>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</si>
  <si>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</si>
  <si>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</si>
  <si>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</si>
  <si>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</si>
  <si>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</si>
  <si>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</si>
  <si>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</si>
  <si>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</si>
  <si>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</si>
  <si>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</si>
  <si>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</si>
  <si>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</si>
  <si>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</si>
  <si>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</si>
  <si>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</si>
  <si>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</si>
  <si>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</si>
  <si>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</si>
  <si>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</si>
  <si>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</si>
  <si>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</si>
  <si>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</si>
  <si>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</si>
  <si>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</si>
  <si>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</si>
  <si>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</si>
  <si>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</si>
  <si>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</si>
  <si>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</si>
  <si>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</si>
  <si>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</si>
  <si>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</si>
  <si>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</si>
  <si>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</si>
  <si>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</si>
  <si>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</si>
  <si>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</si>
  <si>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</si>
  <si>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</si>
  <si>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</si>
  <si>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</si>
  <si>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</si>
  <si>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</si>
  <si>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</si>
  <si>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</si>
  <si>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</si>
  <si>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</si>
  <si>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</si>
  <si>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</si>
  <si>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</si>
  <si>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</si>
  <si>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</si>
  <si>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</si>
  <si>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</si>
  <si>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</si>
  <si>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</si>
  <si>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</si>
  <si>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</si>
  <si>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</si>
  <si>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</si>
  <si>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</si>
  <si>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</si>
  <si>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</si>
  <si>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</si>
  <si>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</si>
  <si>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</si>
  <si>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</si>
  <si>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</si>
  <si>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</si>
  <si>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</si>
  <si>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</si>
  <si>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</si>
  <si>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</si>
  <si>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</si>
  <si>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</si>
  <si>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</si>
  <si>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</si>
  <si>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</si>
  <si>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</si>
  <si>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</si>
  <si>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</si>
  <si>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</si>
  <si>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</si>
  <si>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</si>
  <si>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</si>
  <si>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</si>
  <si>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</si>
  <si>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</si>
  <si>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</si>
  <si>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</si>
  <si>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</si>
  <si>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</si>
  <si>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</si>
  <si>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</si>
  <si>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</si>
  <si>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</si>
  <si>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</si>
  <si>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</si>
  <si>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</si>
  <si>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</si>
  <si>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</si>
  <si>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</si>
  <si>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</si>
  <si>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</si>
  <si>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</si>
  <si>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</si>
  <si>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</si>
  <si>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</si>
  <si>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</si>
  <si>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</si>
  <si>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</si>
  <si>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</si>
  <si>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</si>
  <si>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</si>
  <si>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</si>
  <si>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</si>
  <si>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</si>
  <si>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</si>
  <si>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</si>
  <si>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</si>
  <si>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</si>
  <si>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</si>
  <si>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</si>
  <si>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</si>
  <si>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</si>
  <si>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</si>
  <si>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</si>
  <si>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</si>
  <si>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</si>
  <si>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</si>
  <si>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</si>
  <si>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</si>
  <si>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</si>
  <si>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</si>
  <si>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</si>
  <si>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</si>
  <si>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</si>
  <si>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</si>
  <si>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</si>
  <si>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</si>
  <si>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</si>
  <si>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</si>
  <si>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</si>
  <si>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</si>
  <si>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</si>
  <si>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</si>
  <si>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</si>
  <si>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</si>
  <si>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</si>
  <si>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</si>
  <si>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</si>
  <si>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</si>
  <si>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</si>
  <si>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</si>
  <si>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</si>
  <si>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</si>
  <si>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</si>
  <si>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</si>
  <si>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</si>
  <si>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</si>
  <si>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</si>
  <si>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</si>
  <si>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</si>
  <si>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</si>
  <si>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</si>
  <si>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</si>
  <si>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</si>
  <si>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</si>
  <si>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</si>
  <si>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</si>
  <si>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</si>
  <si>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</si>
  <si>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</si>
  <si>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</si>
  <si>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</si>
  <si>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</si>
  <si>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</si>
  <si>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</si>
  <si>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</si>
  <si>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</si>
  <si>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</si>
  <si>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</si>
  <si>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</si>
  <si>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</si>
  <si>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</si>
  <si>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</si>
  <si>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</si>
  <si>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</si>
  <si>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</si>
  <si>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</si>
  <si>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</si>
  <si>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</si>
  <si>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</si>
  <si>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</si>
  <si>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</si>
  <si>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</si>
  <si>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</si>
  <si>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</si>
  <si>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</si>
  <si>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</si>
  <si>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</si>
  <si>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</si>
  <si>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</si>
  <si>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</si>
  <si>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</si>
  <si>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</si>
  <si>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</si>
  <si>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</si>
  <si>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</si>
  <si>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</si>
  <si>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</si>
  <si>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</si>
  <si>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</si>
  <si>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</si>
  <si>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</si>
  <si>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</si>
  <si>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</si>
  <si>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</si>
  <si>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</si>
  <si>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</si>
  <si>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</si>
  <si>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</si>
  <si>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</si>
  <si>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</si>
  <si>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</si>
  <si>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</si>
  <si>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</si>
  <si>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</si>
  <si>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</si>
  <si>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</si>
  <si>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</si>
  <si>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</si>
  <si>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</si>
  <si>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</si>
  <si>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</si>
  <si>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</si>
  <si>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</si>
  <si>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</si>
  <si>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</si>
  <si>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</si>
  <si>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</si>
  <si>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</si>
  <si>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</si>
  <si>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</si>
  <si>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</si>
  <si>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</si>
  <si>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</si>
  <si>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</si>
  <si>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</si>
  <si>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</si>
  <si>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</si>
  <si>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</si>
  <si>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</si>
  <si>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</si>
  <si>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</si>
  <si>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</si>
  <si>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</si>
  <si>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</si>
  <si>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</si>
  <si>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</si>
  <si>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</si>
  <si>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</si>
  <si>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</si>
  <si>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</si>
  <si>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</si>
  <si>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</si>
  <si>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</si>
  <si>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</si>
  <si>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</si>
  <si>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</si>
  <si>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</si>
  <si>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</si>
  <si>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</si>
  <si>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</si>
  <si>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</si>
  <si>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</si>
  <si>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</si>
  <si>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</si>
  <si>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</si>
  <si>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</si>
  <si>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</si>
  <si>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</si>
  <si>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</si>
  <si>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</si>
  <si>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</si>
  <si>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</si>
  <si>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</si>
  <si>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</si>
  <si>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</si>
  <si>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15/01/2021</t>
  </si>
  <si>
    <t>16/01/2021</t>
  </si>
  <si>
    <t>17/01/2021</t>
  </si>
  <si>
    <t>18/01/2021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</si>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</sst>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33" borderId="0" xfId="0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90" zoomScaleNormal="90" workbookViewId="0">
      <selection activeCell="H9" sqref="H9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1.55555555555556</v>
      </c>
      <c r="D2">
        <v>0.96</v>
      </c>
      <c r="E2">
        <v>0.43</v>
      </c>
    </row>
    <row r="3" spans="1:5" x14ac:dyDescent="0.25">
      <c r="A3" t="s">
        <v>10</v>
      </c>
      <c r="B3" t="s">
        <v>241</v>
      </c>
      <c r="C3">
        <v>1.55555555555556</v>
      </c>
      <c r="D3">
        <v>1.0900000000000001</v>
      </c>
      <c r="E3">
        <v>0.92</v>
      </c>
    </row>
    <row r="4" spans="1:5" x14ac:dyDescent="0.25">
      <c r="A4" t="s">
        <v>10</v>
      </c>
      <c r="B4" t="s">
        <v>244</v>
      </c>
      <c r="C4">
        <v>1.55555555555556</v>
      </c>
      <c r="D4">
        <v>1.46</v>
      </c>
      <c r="E4">
        <v>1.29</v>
      </c>
    </row>
    <row r="5" spans="1:5" x14ac:dyDescent="0.25">
      <c r="A5" t="s">
        <v>10</v>
      </c>
      <c r="B5" t="s">
        <v>242</v>
      </c>
      <c r="C5">
        <v>1.55555555555556</v>
      </c>
      <c r="D5">
        <v>0.99</v>
      </c>
      <c r="E5">
        <v>1.42</v>
      </c>
    </row>
    <row r="6" spans="1:5" x14ac:dyDescent="0.25">
      <c r="A6" t="s">
        <v>10</v>
      </c>
      <c r="B6" t="s">
        <v>49</v>
      </c>
      <c r="C6">
        <v>1.55555555555556</v>
      </c>
      <c r="D6">
        <v>0.71</v>
      </c>
      <c r="E6">
        <v>0.5</v>
      </c>
    </row>
    <row r="7" spans="1:5" x14ac:dyDescent="0.25">
      <c r="A7" t="s">
        <v>10</v>
      </c>
      <c r="B7" t="s">
        <v>245</v>
      </c>
      <c r="C7">
        <v>1.55555555555556</v>
      </c>
      <c r="D7">
        <v>1.03</v>
      </c>
      <c r="E7">
        <v>0.5</v>
      </c>
    </row>
    <row r="8" spans="1:5" x14ac:dyDescent="0.25">
      <c r="A8" t="s">
        <v>10</v>
      </c>
      <c r="B8" t="s">
        <v>11</v>
      </c>
      <c r="C8">
        <v>1.55555555555556</v>
      </c>
      <c r="D8">
        <v>0.9</v>
      </c>
      <c r="E8">
        <v>1.28</v>
      </c>
    </row>
    <row r="9" spans="1:5" x14ac:dyDescent="0.25">
      <c r="A9" t="s">
        <v>10</v>
      </c>
      <c r="B9" t="s">
        <v>46</v>
      </c>
      <c r="C9">
        <v>1.55555555555556</v>
      </c>
      <c r="D9">
        <v>1.54</v>
      </c>
      <c r="E9">
        <v>0.78</v>
      </c>
    </row>
    <row r="10" spans="1:5" x14ac:dyDescent="0.25">
      <c r="A10" t="s">
        <v>10</v>
      </c>
      <c r="B10" t="s">
        <v>240</v>
      </c>
      <c r="C10">
        <v>1.55555555555556</v>
      </c>
      <c r="D10">
        <v>1.03</v>
      </c>
      <c r="E10">
        <v>0.99</v>
      </c>
    </row>
    <row r="11" spans="1:5" x14ac:dyDescent="0.25">
      <c r="A11" t="s">
        <v>10</v>
      </c>
      <c r="B11" t="s">
        <v>44</v>
      </c>
      <c r="C11">
        <v>1.55555555555556</v>
      </c>
      <c r="D11">
        <v>1.1100000000000001</v>
      </c>
      <c r="E11">
        <v>1.29</v>
      </c>
    </row>
    <row r="12" spans="1:5" x14ac:dyDescent="0.25">
      <c r="A12" t="s">
        <v>10</v>
      </c>
      <c r="B12" t="s">
        <v>50</v>
      </c>
      <c r="C12">
        <v>1.55555555555556</v>
      </c>
      <c r="D12">
        <v>1.1100000000000001</v>
      </c>
      <c r="E12">
        <v>1.36</v>
      </c>
    </row>
    <row r="13" spans="1:5" x14ac:dyDescent="0.25">
      <c r="A13" t="s">
        <v>10</v>
      </c>
      <c r="B13" t="s">
        <v>45</v>
      </c>
      <c r="C13">
        <v>1.55555555555556</v>
      </c>
      <c r="D13">
        <v>0.71</v>
      </c>
      <c r="E13">
        <v>0.78</v>
      </c>
    </row>
    <row r="14" spans="1:5" x14ac:dyDescent="0.25">
      <c r="A14" t="s">
        <v>10</v>
      </c>
      <c r="B14" t="s">
        <v>43</v>
      </c>
      <c r="C14">
        <v>1.55555555555556</v>
      </c>
      <c r="D14">
        <v>1.29</v>
      </c>
      <c r="E14">
        <v>0.9</v>
      </c>
    </row>
    <row r="15" spans="1:5" x14ac:dyDescent="0.25">
      <c r="A15" t="s">
        <v>10</v>
      </c>
      <c r="B15" t="s">
        <v>247</v>
      </c>
      <c r="C15">
        <v>1.55555555555556</v>
      </c>
      <c r="D15">
        <v>0.94</v>
      </c>
      <c r="E15">
        <v>0.84</v>
      </c>
    </row>
    <row r="16" spans="1:5" x14ac:dyDescent="0.25">
      <c r="A16" t="s">
        <v>10</v>
      </c>
      <c r="B16" t="s">
        <v>246</v>
      </c>
      <c r="C16">
        <v>1.55555555555556</v>
      </c>
      <c r="D16">
        <v>0.82</v>
      </c>
      <c r="E16">
        <v>0.78</v>
      </c>
    </row>
    <row r="17" spans="1:5" x14ac:dyDescent="0.25">
      <c r="A17" t="s">
        <v>10</v>
      </c>
      <c r="B17" t="s">
        <v>243</v>
      </c>
      <c r="C17">
        <v>1.55555555555556</v>
      </c>
      <c r="D17">
        <v>0.88</v>
      </c>
      <c r="E17">
        <v>0.78</v>
      </c>
    </row>
    <row r="18" spans="1:5" x14ac:dyDescent="0.25">
      <c r="A18" t="s">
        <v>10</v>
      </c>
      <c r="B18" t="s">
        <v>47</v>
      </c>
      <c r="C18">
        <v>1.55555555555556</v>
      </c>
      <c r="D18">
        <v>0.71</v>
      </c>
      <c r="E18">
        <v>1.71</v>
      </c>
    </row>
    <row r="19" spans="1:5" x14ac:dyDescent="0.25">
      <c r="A19" t="s">
        <v>10</v>
      </c>
      <c r="B19" t="s">
        <v>48</v>
      </c>
      <c r="C19">
        <v>1.55555555555556</v>
      </c>
      <c r="D19">
        <v>0.7</v>
      </c>
      <c r="E19">
        <v>1.36</v>
      </c>
    </row>
    <row r="20" spans="1:5" x14ac:dyDescent="0.25">
      <c r="A20" t="s">
        <v>13</v>
      </c>
      <c r="B20" t="s">
        <v>58</v>
      </c>
      <c r="C20">
        <v>1.625</v>
      </c>
      <c r="D20">
        <v>0.69</v>
      </c>
      <c r="E20">
        <v>1.28</v>
      </c>
    </row>
    <row r="21" spans="1:5" x14ac:dyDescent="0.25">
      <c r="A21" t="s">
        <v>13</v>
      </c>
      <c r="B21" t="s">
        <v>248</v>
      </c>
      <c r="C21">
        <v>1.625</v>
      </c>
      <c r="D21">
        <v>2.31</v>
      </c>
      <c r="E21">
        <v>0.94</v>
      </c>
    </row>
    <row r="22" spans="1:5" x14ac:dyDescent="0.25">
      <c r="A22" t="s">
        <v>13</v>
      </c>
      <c r="B22" t="s">
        <v>56</v>
      </c>
      <c r="C22">
        <v>1.625</v>
      </c>
      <c r="D22">
        <v>0.46</v>
      </c>
      <c r="E22">
        <v>0.94</v>
      </c>
    </row>
    <row r="23" spans="1:5" x14ac:dyDescent="0.25">
      <c r="A23" t="s">
        <v>13</v>
      </c>
      <c r="B23" t="s">
        <v>51</v>
      </c>
      <c r="C23">
        <v>1.625</v>
      </c>
      <c r="D23">
        <v>1.31</v>
      </c>
      <c r="E23">
        <v>0.94</v>
      </c>
    </row>
    <row r="24" spans="1:5" x14ac:dyDescent="0.25">
      <c r="A24" t="s">
        <v>13</v>
      </c>
      <c r="B24" t="s">
        <v>250</v>
      </c>
      <c r="C24">
        <v>1.625</v>
      </c>
      <c r="D24">
        <v>1.08</v>
      </c>
      <c r="E24">
        <v>0.85</v>
      </c>
    </row>
    <row r="25" spans="1:5" x14ac:dyDescent="0.25">
      <c r="A25" t="s">
        <v>13</v>
      </c>
      <c r="B25" t="s">
        <v>53</v>
      </c>
      <c r="C25">
        <v>1.625</v>
      </c>
      <c r="D25">
        <v>0.55000000000000004</v>
      </c>
      <c r="E25">
        <v>1.36</v>
      </c>
    </row>
    <row r="26" spans="1:5" x14ac:dyDescent="0.25">
      <c r="A26" t="s">
        <v>13</v>
      </c>
      <c r="B26" t="s">
        <v>249</v>
      </c>
      <c r="C26">
        <v>1.625</v>
      </c>
      <c r="D26">
        <v>1.38</v>
      </c>
      <c r="E26">
        <v>1.02</v>
      </c>
    </row>
    <row r="27" spans="1:5" x14ac:dyDescent="0.25">
      <c r="A27" t="s">
        <v>13</v>
      </c>
      <c r="B27" t="s">
        <v>54</v>
      </c>
      <c r="C27">
        <v>1.625</v>
      </c>
      <c r="D27">
        <v>0.88</v>
      </c>
      <c r="E27">
        <v>1.17</v>
      </c>
    </row>
    <row r="28" spans="1:5" x14ac:dyDescent="0.25">
      <c r="A28" t="s">
        <v>13</v>
      </c>
      <c r="B28" t="s">
        <v>55</v>
      </c>
      <c r="C28">
        <v>1.625</v>
      </c>
      <c r="D28">
        <v>0.92</v>
      </c>
      <c r="E28">
        <v>1.1100000000000001</v>
      </c>
    </row>
    <row r="29" spans="1:5" x14ac:dyDescent="0.25">
      <c r="A29" t="s">
        <v>13</v>
      </c>
      <c r="B29" t="s">
        <v>15</v>
      </c>
      <c r="C29">
        <v>1.625</v>
      </c>
      <c r="D29">
        <v>1.23</v>
      </c>
      <c r="E29">
        <v>0.88</v>
      </c>
    </row>
    <row r="30" spans="1:5" x14ac:dyDescent="0.25">
      <c r="A30" t="s">
        <v>13</v>
      </c>
      <c r="B30" t="s">
        <v>52</v>
      </c>
      <c r="C30">
        <v>1.625</v>
      </c>
      <c r="D30">
        <v>0.46</v>
      </c>
      <c r="E30">
        <v>1.28</v>
      </c>
    </row>
    <row r="31" spans="1:5" x14ac:dyDescent="0.25">
      <c r="A31" t="s">
        <v>13</v>
      </c>
      <c r="B31" t="s">
        <v>62</v>
      </c>
      <c r="C31">
        <v>1.625</v>
      </c>
      <c r="D31">
        <v>1</v>
      </c>
      <c r="E31">
        <v>0.77</v>
      </c>
    </row>
    <row r="32" spans="1:5" x14ac:dyDescent="0.25">
      <c r="A32" t="s">
        <v>13</v>
      </c>
      <c r="B32" t="s">
        <v>60</v>
      </c>
      <c r="C32">
        <v>1.625</v>
      </c>
      <c r="D32">
        <v>1.31</v>
      </c>
      <c r="E32">
        <v>0.51</v>
      </c>
    </row>
    <row r="33" spans="1:5" x14ac:dyDescent="0.25">
      <c r="A33" t="s">
        <v>13</v>
      </c>
      <c r="B33" t="s">
        <v>251</v>
      </c>
      <c r="C33">
        <v>1.625</v>
      </c>
      <c r="D33">
        <v>0.54</v>
      </c>
      <c r="E33">
        <v>1.1100000000000001</v>
      </c>
    </row>
    <row r="34" spans="1:5" x14ac:dyDescent="0.25">
      <c r="A34" t="s">
        <v>13</v>
      </c>
      <c r="B34" t="s">
        <v>61</v>
      </c>
      <c r="C34">
        <v>1.625</v>
      </c>
      <c r="D34">
        <v>0.85</v>
      </c>
      <c r="E34">
        <v>1.28</v>
      </c>
    </row>
    <row r="35" spans="1:5" x14ac:dyDescent="0.25">
      <c r="A35" t="s">
        <v>13</v>
      </c>
      <c r="B35" t="s">
        <v>14</v>
      </c>
      <c r="C35">
        <v>1.625</v>
      </c>
      <c r="D35">
        <v>1.37</v>
      </c>
      <c r="E35">
        <v>0.83</v>
      </c>
    </row>
    <row r="36" spans="1:5" x14ac:dyDescent="0.25">
      <c r="A36" t="s">
        <v>13</v>
      </c>
      <c r="B36" t="s">
        <v>57</v>
      </c>
      <c r="C36">
        <v>1.625</v>
      </c>
      <c r="D36">
        <v>0.62</v>
      </c>
      <c r="E36">
        <v>1.02</v>
      </c>
    </row>
    <row r="37" spans="1:5" x14ac:dyDescent="0.25">
      <c r="A37" t="s">
        <v>13</v>
      </c>
      <c r="B37" t="s">
        <v>59</v>
      </c>
      <c r="C37">
        <v>1.625</v>
      </c>
      <c r="D37">
        <v>1.08</v>
      </c>
      <c r="E37">
        <v>0.68</v>
      </c>
    </row>
    <row r="38" spans="1:5" x14ac:dyDescent="0.25">
      <c r="A38" t="s">
        <v>16</v>
      </c>
      <c r="B38" t="s">
        <v>63</v>
      </c>
      <c r="C38">
        <v>1.6458333333333299</v>
      </c>
      <c r="D38">
        <v>1.35</v>
      </c>
      <c r="E38">
        <v>0.51</v>
      </c>
    </row>
    <row r="39" spans="1:5" x14ac:dyDescent="0.25">
      <c r="A39" t="s">
        <v>16</v>
      </c>
      <c r="B39" t="s">
        <v>20</v>
      </c>
      <c r="C39">
        <v>1.6458333333333299</v>
      </c>
      <c r="D39">
        <v>0.61</v>
      </c>
      <c r="E39">
        <v>1.1399999999999999</v>
      </c>
    </row>
    <row r="40" spans="1:5" x14ac:dyDescent="0.25">
      <c r="A40" t="s">
        <v>16</v>
      </c>
      <c r="B40" t="s">
        <v>253</v>
      </c>
      <c r="C40">
        <v>1.6458333333333299</v>
      </c>
      <c r="D40">
        <v>0.87</v>
      </c>
      <c r="E40">
        <v>1.08</v>
      </c>
    </row>
    <row r="41" spans="1:5" x14ac:dyDescent="0.25">
      <c r="A41" t="s">
        <v>16</v>
      </c>
      <c r="B41" t="s">
        <v>65</v>
      </c>
      <c r="C41">
        <v>1.6458333333333299</v>
      </c>
      <c r="D41">
        <v>1.06</v>
      </c>
      <c r="E41">
        <v>0.95</v>
      </c>
    </row>
    <row r="42" spans="1:5" x14ac:dyDescent="0.25">
      <c r="A42" t="s">
        <v>16</v>
      </c>
      <c r="B42" t="s">
        <v>66</v>
      </c>
      <c r="C42">
        <v>1.6458333333333299</v>
      </c>
      <c r="D42">
        <v>1.1299999999999999</v>
      </c>
      <c r="E42">
        <v>0.54</v>
      </c>
    </row>
    <row r="43" spans="1:5" x14ac:dyDescent="0.25">
      <c r="A43" t="s">
        <v>16</v>
      </c>
      <c r="B43" t="s">
        <v>17</v>
      </c>
      <c r="C43">
        <v>1.6458333333333299</v>
      </c>
      <c r="D43">
        <v>0.84</v>
      </c>
      <c r="E43">
        <v>1.04</v>
      </c>
    </row>
    <row r="44" spans="1:5" x14ac:dyDescent="0.25">
      <c r="A44" t="s">
        <v>16</v>
      </c>
      <c r="B44" t="s">
        <v>322</v>
      </c>
      <c r="C44">
        <v>1.6458333333333299</v>
      </c>
      <c r="D44">
        <v>1.55</v>
      </c>
      <c r="E44">
        <v>0.76</v>
      </c>
    </row>
    <row r="45" spans="1:5" x14ac:dyDescent="0.25">
      <c r="A45" t="s">
        <v>16</v>
      </c>
      <c r="B45" t="s">
        <v>67</v>
      </c>
      <c r="C45">
        <v>1.6458333333333299</v>
      </c>
      <c r="D45">
        <v>1.29</v>
      </c>
      <c r="E45">
        <v>0.66</v>
      </c>
    </row>
    <row r="46" spans="1:5" x14ac:dyDescent="0.25">
      <c r="A46" t="s">
        <v>16</v>
      </c>
      <c r="B46" t="s">
        <v>252</v>
      </c>
      <c r="C46">
        <v>1.6458333333333299</v>
      </c>
      <c r="D46">
        <v>1.08</v>
      </c>
      <c r="E46">
        <v>0.34</v>
      </c>
    </row>
    <row r="47" spans="1:5" x14ac:dyDescent="0.25">
      <c r="A47" t="s">
        <v>16</v>
      </c>
      <c r="B47" t="s">
        <v>254</v>
      </c>
      <c r="C47">
        <v>1.6458333333333299</v>
      </c>
      <c r="D47">
        <v>0.95</v>
      </c>
      <c r="E47">
        <v>1.0900000000000001</v>
      </c>
    </row>
    <row r="48" spans="1:5" x14ac:dyDescent="0.25">
      <c r="A48" t="s">
        <v>16</v>
      </c>
      <c r="B48" t="s">
        <v>255</v>
      </c>
      <c r="C48">
        <v>1.6458333333333299</v>
      </c>
      <c r="D48">
        <v>1.04</v>
      </c>
      <c r="E48">
        <v>1.19</v>
      </c>
    </row>
    <row r="49" spans="1:5" x14ac:dyDescent="0.25">
      <c r="A49" t="s">
        <v>16</v>
      </c>
      <c r="B49" t="s">
        <v>64</v>
      </c>
      <c r="C49">
        <v>1.6458333333333299</v>
      </c>
      <c r="D49">
        <v>0.84</v>
      </c>
      <c r="E49">
        <v>0.95</v>
      </c>
    </row>
    <row r="50" spans="1:5" x14ac:dyDescent="0.25">
      <c r="A50" t="s">
        <v>16</v>
      </c>
      <c r="B50" t="s">
        <v>323</v>
      </c>
      <c r="C50">
        <v>1.6458333333333299</v>
      </c>
      <c r="D50">
        <v>0.78</v>
      </c>
      <c r="E50">
        <v>1.41</v>
      </c>
    </row>
    <row r="51" spans="1:5" x14ac:dyDescent="0.25">
      <c r="A51" t="s">
        <v>16</v>
      </c>
      <c r="B51" t="s">
        <v>18</v>
      </c>
      <c r="C51">
        <v>1.6458333333333299</v>
      </c>
      <c r="D51">
        <v>1.1299999999999999</v>
      </c>
      <c r="E51">
        <v>1.08</v>
      </c>
    </row>
    <row r="52" spans="1:5" x14ac:dyDescent="0.25">
      <c r="A52" t="s">
        <v>16</v>
      </c>
      <c r="B52" t="s">
        <v>256</v>
      </c>
      <c r="C52">
        <v>1.6458333333333299</v>
      </c>
      <c r="D52">
        <v>0.95</v>
      </c>
      <c r="E52">
        <v>1.01</v>
      </c>
    </row>
    <row r="53" spans="1:5" x14ac:dyDescent="0.25">
      <c r="A53" t="s">
        <v>16</v>
      </c>
      <c r="B53" t="s">
        <v>257</v>
      </c>
      <c r="C53">
        <v>1.6458333333333299</v>
      </c>
      <c r="D53">
        <v>0.91</v>
      </c>
      <c r="E53">
        <v>1.33</v>
      </c>
    </row>
    <row r="54" spans="1:5" x14ac:dyDescent="0.25">
      <c r="A54" t="s">
        <v>16</v>
      </c>
      <c r="B54" t="s">
        <v>68</v>
      </c>
      <c r="C54">
        <v>1.6458333333333299</v>
      </c>
      <c r="D54">
        <v>0.78</v>
      </c>
      <c r="E54">
        <v>1.52</v>
      </c>
    </row>
    <row r="55" spans="1:5" x14ac:dyDescent="0.25">
      <c r="A55" t="s">
        <v>16</v>
      </c>
      <c r="B55" t="s">
        <v>19</v>
      </c>
      <c r="C55">
        <v>1.6458333333333299</v>
      </c>
      <c r="D55">
        <v>0.74</v>
      </c>
      <c r="E55">
        <v>1.6</v>
      </c>
    </row>
    <row r="56" spans="1:5" x14ac:dyDescent="0.25">
      <c r="A56" t="s">
        <v>69</v>
      </c>
      <c r="B56" t="s">
        <v>324</v>
      </c>
      <c r="C56">
        <v>1.36871508379888</v>
      </c>
      <c r="D56">
        <v>0.88</v>
      </c>
      <c r="E56">
        <v>0.8</v>
      </c>
    </row>
    <row r="57" spans="1:5" x14ac:dyDescent="0.25">
      <c r="A57" t="s">
        <v>69</v>
      </c>
      <c r="B57" t="s">
        <v>351</v>
      </c>
      <c r="C57">
        <v>1.36871508379888</v>
      </c>
      <c r="D57">
        <v>1.57</v>
      </c>
      <c r="E57">
        <v>1.1499999999999999</v>
      </c>
    </row>
    <row r="58" spans="1:5" x14ac:dyDescent="0.25">
      <c r="A58" t="s">
        <v>69</v>
      </c>
      <c r="B58" t="s">
        <v>73</v>
      </c>
      <c r="C58">
        <v>1.36871508379888</v>
      </c>
      <c r="D58">
        <v>0.81</v>
      </c>
      <c r="E58">
        <v>1.22</v>
      </c>
    </row>
    <row r="59" spans="1:5" x14ac:dyDescent="0.25">
      <c r="A59" t="s">
        <v>69</v>
      </c>
      <c r="B59" t="s">
        <v>75</v>
      </c>
      <c r="C59">
        <v>1.36871508379888</v>
      </c>
      <c r="D59">
        <v>0.46</v>
      </c>
      <c r="E59">
        <v>0.73</v>
      </c>
    </row>
    <row r="60" spans="1:5" x14ac:dyDescent="0.25">
      <c r="A60" t="s">
        <v>69</v>
      </c>
      <c r="B60" t="s">
        <v>77</v>
      </c>
      <c r="C60">
        <v>1.36871508379888</v>
      </c>
      <c r="D60">
        <v>1.54</v>
      </c>
      <c r="E60">
        <v>0.89</v>
      </c>
    </row>
    <row r="61" spans="1:5" x14ac:dyDescent="0.25">
      <c r="A61" t="s">
        <v>69</v>
      </c>
      <c r="B61" t="s">
        <v>263</v>
      </c>
      <c r="C61">
        <v>1.36871508379888</v>
      </c>
      <c r="D61">
        <v>0.89</v>
      </c>
      <c r="E61">
        <v>1.22</v>
      </c>
    </row>
    <row r="62" spans="1:5" x14ac:dyDescent="0.25">
      <c r="A62" t="s">
        <v>69</v>
      </c>
      <c r="B62" t="s">
        <v>381</v>
      </c>
      <c r="C62">
        <v>1.36871508379888</v>
      </c>
      <c r="D62">
        <v>1.37</v>
      </c>
      <c r="E62">
        <v>1.1000000000000001</v>
      </c>
    </row>
    <row r="63" spans="1:5" x14ac:dyDescent="0.25">
      <c r="A63" t="s">
        <v>69</v>
      </c>
      <c r="B63" t="s">
        <v>76</v>
      </c>
      <c r="C63">
        <v>1.36871508379888</v>
      </c>
      <c r="D63">
        <v>0.49</v>
      </c>
      <c r="E63">
        <v>1.06</v>
      </c>
    </row>
    <row r="64" spans="1:5" x14ac:dyDescent="0.25">
      <c r="A64" t="s">
        <v>69</v>
      </c>
      <c r="B64" t="s">
        <v>72</v>
      </c>
      <c r="C64">
        <v>1.36871508379888</v>
      </c>
      <c r="D64">
        <v>1.06</v>
      </c>
      <c r="E64">
        <v>1.1399999999999999</v>
      </c>
    </row>
    <row r="65" spans="1:5" x14ac:dyDescent="0.25">
      <c r="A65" t="s">
        <v>69</v>
      </c>
      <c r="B65" t="s">
        <v>78</v>
      </c>
      <c r="C65">
        <v>1.36871508379888</v>
      </c>
      <c r="D65">
        <v>1.06</v>
      </c>
      <c r="E65">
        <v>0.97</v>
      </c>
    </row>
    <row r="66" spans="1:5" x14ac:dyDescent="0.25">
      <c r="A66" t="s">
        <v>69</v>
      </c>
      <c r="B66" t="s">
        <v>260</v>
      </c>
      <c r="C66">
        <v>1.36871508379888</v>
      </c>
      <c r="D66">
        <v>1.7</v>
      </c>
      <c r="E66">
        <v>0.65</v>
      </c>
    </row>
    <row r="67" spans="1:5" x14ac:dyDescent="0.25">
      <c r="A67" t="s">
        <v>69</v>
      </c>
      <c r="B67" t="s">
        <v>262</v>
      </c>
      <c r="C67">
        <v>1.36871508379888</v>
      </c>
      <c r="D67">
        <v>1.54</v>
      </c>
      <c r="E67">
        <v>0.56999999999999995</v>
      </c>
    </row>
    <row r="68" spans="1:5" x14ac:dyDescent="0.25">
      <c r="A68" t="s">
        <v>69</v>
      </c>
      <c r="B68" t="s">
        <v>261</v>
      </c>
      <c r="C68">
        <v>1.36871508379888</v>
      </c>
      <c r="D68">
        <v>0.97</v>
      </c>
      <c r="E68">
        <v>1.06</v>
      </c>
    </row>
    <row r="69" spans="1:5" x14ac:dyDescent="0.25">
      <c r="A69" t="s">
        <v>69</v>
      </c>
      <c r="B69" t="s">
        <v>325</v>
      </c>
      <c r="C69">
        <v>1.36871508379888</v>
      </c>
      <c r="D69">
        <v>0.81</v>
      </c>
      <c r="E69">
        <v>1.22</v>
      </c>
    </row>
    <row r="70" spans="1:5" x14ac:dyDescent="0.25">
      <c r="A70" t="s">
        <v>69</v>
      </c>
      <c r="B70" t="s">
        <v>258</v>
      </c>
      <c r="C70">
        <v>1.36871508379888</v>
      </c>
      <c r="D70">
        <v>0.44</v>
      </c>
      <c r="E70">
        <v>1.1000000000000001</v>
      </c>
    </row>
    <row r="71" spans="1:5" x14ac:dyDescent="0.25">
      <c r="A71" t="s">
        <v>69</v>
      </c>
      <c r="B71" t="s">
        <v>79</v>
      </c>
      <c r="C71">
        <v>1.36871508379888</v>
      </c>
      <c r="D71">
        <v>1.1399999999999999</v>
      </c>
      <c r="E71">
        <v>0.73</v>
      </c>
    </row>
    <row r="72" spans="1:5" x14ac:dyDescent="0.25">
      <c r="A72" t="s">
        <v>69</v>
      </c>
      <c r="B72" t="s">
        <v>259</v>
      </c>
      <c r="C72">
        <v>1.36871508379888</v>
      </c>
      <c r="D72">
        <v>1.1399999999999999</v>
      </c>
      <c r="E72">
        <v>0.73</v>
      </c>
    </row>
    <row r="73" spans="1:5" x14ac:dyDescent="0.25">
      <c r="A73" t="s">
        <v>69</v>
      </c>
      <c r="B73" t="s">
        <v>71</v>
      </c>
      <c r="C73">
        <v>1.36871508379888</v>
      </c>
      <c r="D73">
        <v>0.41</v>
      </c>
      <c r="E73">
        <v>1.95</v>
      </c>
    </row>
    <row r="74" spans="1:5" x14ac:dyDescent="0.25">
      <c r="A74" t="s">
        <v>69</v>
      </c>
      <c r="B74" t="s">
        <v>74</v>
      </c>
      <c r="C74">
        <v>1.36871508379888</v>
      </c>
      <c r="D74">
        <v>1.06</v>
      </c>
      <c r="E74">
        <v>0.81</v>
      </c>
    </row>
    <row r="75" spans="1:5" x14ac:dyDescent="0.25">
      <c r="A75" t="s">
        <v>69</v>
      </c>
      <c r="B75" t="s">
        <v>70</v>
      </c>
      <c r="C75">
        <v>1.36871508379888</v>
      </c>
      <c r="D75">
        <v>0.88</v>
      </c>
      <c r="E75">
        <v>0.95</v>
      </c>
    </row>
    <row r="76" spans="1:5" x14ac:dyDescent="0.25">
      <c r="A76" t="s">
        <v>80</v>
      </c>
      <c r="B76" t="s">
        <v>97</v>
      </c>
      <c r="C76">
        <v>1.1857142857142899</v>
      </c>
      <c r="D76">
        <v>0.98</v>
      </c>
      <c r="E76">
        <v>1.06</v>
      </c>
    </row>
    <row r="77" spans="1:5" x14ac:dyDescent="0.25">
      <c r="A77" t="s">
        <v>80</v>
      </c>
      <c r="B77" t="s">
        <v>82</v>
      </c>
      <c r="C77">
        <v>1.1857142857142899</v>
      </c>
      <c r="D77">
        <v>0.56000000000000005</v>
      </c>
      <c r="E77">
        <v>1.71</v>
      </c>
    </row>
    <row r="78" spans="1:5" x14ac:dyDescent="0.25">
      <c r="A78" t="s">
        <v>80</v>
      </c>
      <c r="B78" t="s">
        <v>83</v>
      </c>
      <c r="C78">
        <v>1.1857142857142899</v>
      </c>
      <c r="D78">
        <v>1.34</v>
      </c>
      <c r="E78">
        <v>1.06</v>
      </c>
    </row>
    <row r="79" spans="1:5" x14ac:dyDescent="0.25">
      <c r="A79" t="s">
        <v>80</v>
      </c>
      <c r="B79" t="s">
        <v>85</v>
      </c>
      <c r="C79">
        <v>1.1857142857142899</v>
      </c>
      <c r="D79">
        <v>1.48</v>
      </c>
      <c r="E79">
        <v>0.82</v>
      </c>
    </row>
    <row r="80" spans="1:5" x14ac:dyDescent="0.25">
      <c r="A80" t="s">
        <v>80</v>
      </c>
      <c r="B80" t="s">
        <v>359</v>
      </c>
      <c r="C80">
        <v>1.1857142857142899</v>
      </c>
      <c r="D80">
        <v>1.38</v>
      </c>
      <c r="E80">
        <v>0.98</v>
      </c>
    </row>
    <row r="81" spans="1:5" x14ac:dyDescent="0.25">
      <c r="A81" t="s">
        <v>80</v>
      </c>
      <c r="B81" t="s">
        <v>87</v>
      </c>
      <c r="C81">
        <v>1.1857142857142899</v>
      </c>
      <c r="D81">
        <v>0.84</v>
      </c>
      <c r="E81">
        <v>0.82</v>
      </c>
    </row>
    <row r="82" spans="1:5" x14ac:dyDescent="0.25">
      <c r="A82" t="s">
        <v>80</v>
      </c>
      <c r="B82" t="s">
        <v>89</v>
      </c>
      <c r="C82">
        <v>1.1857142857142899</v>
      </c>
      <c r="D82">
        <v>1.34</v>
      </c>
      <c r="E82">
        <v>1.31</v>
      </c>
    </row>
    <row r="83" spans="1:5" x14ac:dyDescent="0.25">
      <c r="A83" t="s">
        <v>80</v>
      </c>
      <c r="B83" t="s">
        <v>369</v>
      </c>
      <c r="C83">
        <v>1.1857142857142899</v>
      </c>
      <c r="D83">
        <v>0.92</v>
      </c>
      <c r="E83">
        <v>1.1599999999999999</v>
      </c>
    </row>
    <row r="84" spans="1:5" x14ac:dyDescent="0.25">
      <c r="A84" t="s">
        <v>80</v>
      </c>
      <c r="B84" t="s">
        <v>91</v>
      </c>
      <c r="C84">
        <v>1.1857142857142899</v>
      </c>
      <c r="D84">
        <v>0.35</v>
      </c>
      <c r="E84">
        <v>1.22</v>
      </c>
    </row>
    <row r="85" spans="1:5" x14ac:dyDescent="0.25">
      <c r="A85" t="s">
        <v>80</v>
      </c>
      <c r="B85" t="s">
        <v>96</v>
      </c>
      <c r="C85">
        <v>1.1857142857142899</v>
      </c>
      <c r="D85">
        <v>1.19</v>
      </c>
      <c r="E85">
        <v>0.9</v>
      </c>
    </row>
    <row r="86" spans="1:5" x14ac:dyDescent="0.25">
      <c r="A86" t="s">
        <v>80</v>
      </c>
      <c r="B86" t="s">
        <v>86</v>
      </c>
      <c r="C86">
        <v>1.1857142857142899</v>
      </c>
      <c r="D86">
        <v>1.05</v>
      </c>
      <c r="E86">
        <v>1.06</v>
      </c>
    </row>
    <row r="87" spans="1:5" x14ac:dyDescent="0.25">
      <c r="A87" t="s">
        <v>80</v>
      </c>
      <c r="B87" t="s">
        <v>81</v>
      </c>
      <c r="C87">
        <v>1.1857142857142899</v>
      </c>
      <c r="D87">
        <v>1.1499999999999999</v>
      </c>
      <c r="E87">
        <v>0.45</v>
      </c>
    </row>
    <row r="88" spans="1:5" x14ac:dyDescent="0.25">
      <c r="A88" t="s">
        <v>80</v>
      </c>
      <c r="B88" t="s">
        <v>94</v>
      </c>
      <c r="C88">
        <v>1.1857142857142899</v>
      </c>
      <c r="D88">
        <v>0.69</v>
      </c>
      <c r="E88">
        <v>1.07</v>
      </c>
    </row>
    <row r="89" spans="1:5" x14ac:dyDescent="0.25">
      <c r="A89" t="s">
        <v>80</v>
      </c>
      <c r="B89" t="s">
        <v>90</v>
      </c>
      <c r="C89">
        <v>1.1857142857142899</v>
      </c>
      <c r="D89">
        <v>1.05</v>
      </c>
      <c r="E89">
        <v>0.65</v>
      </c>
    </row>
    <row r="90" spans="1:5" x14ac:dyDescent="0.25">
      <c r="A90" t="s">
        <v>80</v>
      </c>
      <c r="B90" t="s">
        <v>93</v>
      </c>
      <c r="C90">
        <v>1.1857142857142899</v>
      </c>
      <c r="D90">
        <v>0.91</v>
      </c>
      <c r="E90">
        <v>0.98</v>
      </c>
    </row>
    <row r="91" spans="1:5" x14ac:dyDescent="0.25">
      <c r="A91" t="s">
        <v>80</v>
      </c>
      <c r="B91" t="s">
        <v>88</v>
      </c>
      <c r="C91">
        <v>1.1857142857142899</v>
      </c>
      <c r="D91">
        <v>0.7</v>
      </c>
      <c r="E91">
        <v>1.06</v>
      </c>
    </row>
    <row r="92" spans="1:5" x14ac:dyDescent="0.25">
      <c r="A92" t="s">
        <v>80</v>
      </c>
      <c r="B92" t="s">
        <v>410</v>
      </c>
      <c r="C92">
        <v>1.1857142857142899</v>
      </c>
      <c r="D92">
        <v>0.84</v>
      </c>
      <c r="E92">
        <v>1.1599999999999999</v>
      </c>
    </row>
    <row r="93" spans="1:5" x14ac:dyDescent="0.25">
      <c r="A93" t="s">
        <v>80</v>
      </c>
      <c r="B93" t="s">
        <v>412</v>
      </c>
      <c r="C93">
        <v>1.1857142857142899</v>
      </c>
      <c r="D93">
        <v>1.23</v>
      </c>
      <c r="E93">
        <v>1.07</v>
      </c>
    </row>
    <row r="94" spans="1:5" x14ac:dyDescent="0.25">
      <c r="A94" t="s">
        <v>80</v>
      </c>
      <c r="B94" t="s">
        <v>92</v>
      </c>
      <c r="C94">
        <v>1.1857142857142899</v>
      </c>
      <c r="D94">
        <v>1.01</v>
      </c>
      <c r="E94">
        <v>1.17</v>
      </c>
    </row>
    <row r="95" spans="1:5" x14ac:dyDescent="0.25">
      <c r="A95" t="s">
        <v>80</v>
      </c>
      <c r="B95" t="s">
        <v>416</v>
      </c>
      <c r="C95">
        <v>1.1857142857142899</v>
      </c>
      <c r="D95">
        <v>0.63</v>
      </c>
      <c r="E95">
        <v>0.65</v>
      </c>
    </row>
    <row r="96" spans="1:5" x14ac:dyDescent="0.25">
      <c r="A96" t="s">
        <v>80</v>
      </c>
      <c r="B96" t="s">
        <v>84</v>
      </c>
      <c r="C96">
        <v>1.1857142857142899</v>
      </c>
      <c r="D96">
        <v>1.19</v>
      </c>
      <c r="E96">
        <v>1.39</v>
      </c>
    </row>
    <row r="97" spans="1:5" x14ac:dyDescent="0.25">
      <c r="A97" t="s">
        <v>80</v>
      </c>
      <c r="B97" t="s">
        <v>98</v>
      </c>
      <c r="C97">
        <v>1.1857142857142899</v>
      </c>
      <c r="D97">
        <v>1.05</v>
      </c>
      <c r="E97">
        <v>0.41</v>
      </c>
    </row>
    <row r="98" spans="1:5" x14ac:dyDescent="0.25">
      <c r="A98" t="s">
        <v>80</v>
      </c>
      <c r="B98" t="s">
        <v>95</v>
      </c>
      <c r="C98">
        <v>1.1857142857142899</v>
      </c>
      <c r="D98">
        <v>1.55</v>
      </c>
      <c r="E98">
        <v>0.73</v>
      </c>
    </row>
    <row r="99" spans="1:5" x14ac:dyDescent="0.25">
      <c r="A99" t="s">
        <v>80</v>
      </c>
      <c r="B99" t="s">
        <v>435</v>
      </c>
      <c r="C99">
        <v>1.1857142857142899</v>
      </c>
      <c r="D99">
        <v>0.56000000000000005</v>
      </c>
      <c r="E99">
        <v>1.1399999999999999</v>
      </c>
    </row>
    <row r="100" spans="1:5" x14ac:dyDescent="0.25">
      <c r="A100" t="s">
        <v>99</v>
      </c>
      <c r="B100" t="s">
        <v>100</v>
      </c>
      <c r="C100">
        <v>1.3440000000000001</v>
      </c>
      <c r="D100">
        <v>1.04</v>
      </c>
      <c r="E100">
        <v>1.6</v>
      </c>
    </row>
    <row r="101" spans="1:5" x14ac:dyDescent="0.25">
      <c r="A101" t="s">
        <v>99</v>
      </c>
      <c r="B101" t="s">
        <v>102</v>
      </c>
      <c r="C101">
        <v>1.3440000000000001</v>
      </c>
      <c r="D101">
        <v>0.74</v>
      </c>
      <c r="E101">
        <v>0.59</v>
      </c>
    </row>
    <row r="102" spans="1:5" x14ac:dyDescent="0.25">
      <c r="A102" t="s">
        <v>99</v>
      </c>
      <c r="B102" t="s">
        <v>111</v>
      </c>
      <c r="C102">
        <v>1.3440000000000001</v>
      </c>
      <c r="D102">
        <v>0.91</v>
      </c>
      <c r="E102">
        <v>0.85</v>
      </c>
    </row>
    <row r="103" spans="1:5" x14ac:dyDescent="0.25">
      <c r="A103" t="s">
        <v>99</v>
      </c>
      <c r="B103" t="s">
        <v>104</v>
      </c>
      <c r="C103">
        <v>1.3440000000000001</v>
      </c>
      <c r="D103">
        <v>0.74</v>
      </c>
      <c r="E103">
        <v>1.22</v>
      </c>
    </row>
    <row r="104" spans="1:5" x14ac:dyDescent="0.25">
      <c r="A104" t="s">
        <v>99</v>
      </c>
      <c r="B104" t="s">
        <v>106</v>
      </c>
      <c r="C104">
        <v>1.3440000000000001</v>
      </c>
      <c r="D104">
        <v>1.05</v>
      </c>
      <c r="E104">
        <v>1.78</v>
      </c>
    </row>
    <row r="105" spans="1:5" x14ac:dyDescent="0.25">
      <c r="A105" t="s">
        <v>99</v>
      </c>
      <c r="B105" t="s">
        <v>105</v>
      </c>
      <c r="C105">
        <v>1.3440000000000001</v>
      </c>
      <c r="D105">
        <v>1.34</v>
      </c>
      <c r="E105">
        <v>1.22</v>
      </c>
    </row>
    <row r="106" spans="1:5" x14ac:dyDescent="0.25">
      <c r="A106" t="s">
        <v>99</v>
      </c>
      <c r="B106" t="s">
        <v>117</v>
      </c>
      <c r="C106">
        <v>1.3440000000000001</v>
      </c>
      <c r="D106">
        <v>1.1499999999999999</v>
      </c>
      <c r="E106">
        <v>0.69</v>
      </c>
    </row>
    <row r="107" spans="1:5" x14ac:dyDescent="0.25">
      <c r="A107" t="s">
        <v>99</v>
      </c>
      <c r="B107" t="s">
        <v>121</v>
      </c>
      <c r="C107">
        <v>1.3440000000000001</v>
      </c>
      <c r="D107">
        <v>1.41</v>
      </c>
      <c r="E107">
        <v>0.84</v>
      </c>
    </row>
    <row r="108" spans="1:5" x14ac:dyDescent="0.25">
      <c r="A108" t="s">
        <v>99</v>
      </c>
      <c r="B108" t="s">
        <v>108</v>
      </c>
      <c r="C108">
        <v>1.3440000000000001</v>
      </c>
      <c r="D108">
        <v>1.08</v>
      </c>
      <c r="E108">
        <v>0.55000000000000004</v>
      </c>
    </row>
    <row r="109" spans="1:5" x14ac:dyDescent="0.25">
      <c r="A109" t="s">
        <v>99</v>
      </c>
      <c r="B109" t="s">
        <v>103</v>
      </c>
      <c r="C109">
        <v>1.3440000000000001</v>
      </c>
      <c r="D109">
        <v>0.68</v>
      </c>
      <c r="E109">
        <v>0.97</v>
      </c>
    </row>
    <row r="110" spans="1:5" x14ac:dyDescent="0.25">
      <c r="A110" t="s">
        <v>99</v>
      </c>
      <c r="B110" t="s">
        <v>110</v>
      </c>
      <c r="C110">
        <v>1.3440000000000001</v>
      </c>
      <c r="D110">
        <v>0.82</v>
      </c>
      <c r="E110">
        <v>0.53</v>
      </c>
    </row>
    <row r="111" spans="1:5" x14ac:dyDescent="0.25">
      <c r="A111" t="s">
        <v>99</v>
      </c>
      <c r="B111" t="s">
        <v>107</v>
      </c>
      <c r="C111">
        <v>1.3440000000000001</v>
      </c>
      <c r="D111">
        <v>0.95</v>
      </c>
      <c r="E111">
        <v>0.83</v>
      </c>
    </row>
    <row r="112" spans="1:5" x14ac:dyDescent="0.25">
      <c r="A112" t="s">
        <v>99</v>
      </c>
      <c r="B112" t="s">
        <v>395</v>
      </c>
      <c r="C112">
        <v>1.3440000000000001</v>
      </c>
      <c r="D112">
        <v>1.1499999999999999</v>
      </c>
      <c r="E112">
        <v>0.9</v>
      </c>
    </row>
    <row r="113" spans="1:5" x14ac:dyDescent="0.25">
      <c r="A113" t="s">
        <v>99</v>
      </c>
      <c r="B113" t="s">
        <v>115</v>
      </c>
      <c r="C113">
        <v>1.3440000000000001</v>
      </c>
      <c r="D113">
        <v>1.04</v>
      </c>
      <c r="E113">
        <v>0.84</v>
      </c>
    </row>
    <row r="114" spans="1:5" x14ac:dyDescent="0.25">
      <c r="A114" t="s">
        <v>99</v>
      </c>
      <c r="B114" t="s">
        <v>112</v>
      </c>
      <c r="C114">
        <v>1.3440000000000001</v>
      </c>
      <c r="D114">
        <v>0.5</v>
      </c>
      <c r="E114">
        <v>1.08</v>
      </c>
    </row>
    <row r="115" spans="1:5" x14ac:dyDescent="0.25">
      <c r="A115" t="s">
        <v>99</v>
      </c>
      <c r="B115" t="s">
        <v>113</v>
      </c>
      <c r="C115">
        <v>1.3440000000000001</v>
      </c>
      <c r="D115">
        <v>1.1599999999999999</v>
      </c>
      <c r="E115">
        <v>0.85</v>
      </c>
    </row>
    <row r="116" spans="1:5" x14ac:dyDescent="0.25">
      <c r="A116" t="s">
        <v>99</v>
      </c>
      <c r="B116" t="s">
        <v>114</v>
      </c>
      <c r="C116">
        <v>1.3440000000000001</v>
      </c>
      <c r="D116">
        <v>1.9</v>
      </c>
      <c r="E116">
        <v>0.68</v>
      </c>
    </row>
    <row r="117" spans="1:5" x14ac:dyDescent="0.25">
      <c r="A117" t="s">
        <v>99</v>
      </c>
      <c r="B117" t="s">
        <v>116</v>
      </c>
      <c r="C117">
        <v>1.3440000000000001</v>
      </c>
      <c r="D117">
        <v>1.1399999999999999</v>
      </c>
      <c r="E117">
        <v>1</v>
      </c>
    </row>
    <row r="118" spans="1:5" x14ac:dyDescent="0.25">
      <c r="A118" t="s">
        <v>99</v>
      </c>
      <c r="B118" t="s">
        <v>109</v>
      </c>
      <c r="C118">
        <v>1.3440000000000001</v>
      </c>
      <c r="D118">
        <v>1.04</v>
      </c>
      <c r="E118">
        <v>0.61</v>
      </c>
    </row>
    <row r="119" spans="1:5" x14ac:dyDescent="0.25">
      <c r="A119" t="s">
        <v>99</v>
      </c>
      <c r="B119" t="s">
        <v>118</v>
      </c>
      <c r="C119">
        <v>1.3440000000000001</v>
      </c>
      <c r="D119">
        <v>0.88</v>
      </c>
      <c r="E119">
        <v>1.46</v>
      </c>
    </row>
    <row r="120" spans="1:5" x14ac:dyDescent="0.25">
      <c r="A120" t="s">
        <v>99</v>
      </c>
      <c r="B120" t="s">
        <v>417</v>
      </c>
      <c r="C120">
        <v>1.3440000000000001</v>
      </c>
      <c r="D120">
        <v>0.91</v>
      </c>
      <c r="E120">
        <v>1.1000000000000001</v>
      </c>
    </row>
    <row r="121" spans="1:5" x14ac:dyDescent="0.25">
      <c r="A121" t="s">
        <v>99</v>
      </c>
      <c r="B121" t="s">
        <v>101</v>
      </c>
      <c r="C121">
        <v>1.3440000000000001</v>
      </c>
      <c r="D121">
        <v>0.74</v>
      </c>
      <c r="E121">
        <v>0.84</v>
      </c>
    </row>
    <row r="122" spans="1:5" x14ac:dyDescent="0.25">
      <c r="A122" t="s">
        <v>99</v>
      </c>
      <c r="B122" t="s">
        <v>120</v>
      </c>
      <c r="C122">
        <v>1.3440000000000001</v>
      </c>
      <c r="D122">
        <v>0.87</v>
      </c>
      <c r="E122">
        <v>1.27</v>
      </c>
    </row>
    <row r="123" spans="1:5" x14ac:dyDescent="0.25">
      <c r="A123" t="s">
        <v>99</v>
      </c>
      <c r="B123" t="s">
        <v>119</v>
      </c>
      <c r="C123">
        <v>1.3440000000000001</v>
      </c>
      <c r="D123">
        <v>0.89</v>
      </c>
      <c r="E123">
        <v>1.45</v>
      </c>
    </row>
    <row r="124" spans="1:5" x14ac:dyDescent="0.25">
      <c r="A124" t="s">
        <v>122</v>
      </c>
      <c r="B124" t="s">
        <v>123</v>
      </c>
      <c r="C124">
        <v>1.3496240601503799</v>
      </c>
      <c r="D124">
        <v>1.17</v>
      </c>
      <c r="E124">
        <v>1.1299999999999999</v>
      </c>
    </row>
    <row r="125" spans="1:5" x14ac:dyDescent="0.25">
      <c r="A125" t="s">
        <v>122</v>
      </c>
      <c r="B125" t="s">
        <v>125</v>
      </c>
      <c r="C125">
        <v>1.3496240601503799</v>
      </c>
      <c r="D125">
        <v>0.74</v>
      </c>
      <c r="E125">
        <v>1.2</v>
      </c>
    </row>
    <row r="126" spans="1:5" x14ac:dyDescent="0.25">
      <c r="A126" t="s">
        <v>122</v>
      </c>
      <c r="B126" t="s">
        <v>127</v>
      </c>
      <c r="C126">
        <v>1.3496240601503799</v>
      </c>
      <c r="D126">
        <v>0.67</v>
      </c>
      <c r="E126">
        <v>0.85</v>
      </c>
    </row>
    <row r="127" spans="1:5" x14ac:dyDescent="0.25">
      <c r="A127" t="s">
        <v>122</v>
      </c>
      <c r="B127" t="s">
        <v>130</v>
      </c>
      <c r="C127">
        <v>1.3496240601503799</v>
      </c>
      <c r="D127">
        <v>1.17</v>
      </c>
      <c r="E127">
        <v>0.78</v>
      </c>
    </row>
    <row r="128" spans="1:5" x14ac:dyDescent="0.25">
      <c r="A128" t="s">
        <v>122</v>
      </c>
      <c r="B128" t="s">
        <v>362</v>
      </c>
      <c r="C128">
        <v>1.3496240601503799</v>
      </c>
      <c r="D128">
        <v>1.7</v>
      </c>
      <c r="E128">
        <v>0.93</v>
      </c>
    </row>
    <row r="129" spans="1:5" x14ac:dyDescent="0.25">
      <c r="A129" t="s">
        <v>122</v>
      </c>
      <c r="B129" t="s">
        <v>126</v>
      </c>
      <c r="C129">
        <v>1.3496240601503799</v>
      </c>
      <c r="D129">
        <v>1.1499999999999999</v>
      </c>
      <c r="E129">
        <v>0.93</v>
      </c>
    </row>
    <row r="130" spans="1:5" x14ac:dyDescent="0.25">
      <c r="A130" t="s">
        <v>122</v>
      </c>
      <c r="B130" t="s">
        <v>129</v>
      </c>
      <c r="C130">
        <v>1.3496240601503799</v>
      </c>
      <c r="D130">
        <v>1.21</v>
      </c>
      <c r="E130">
        <v>0.85</v>
      </c>
    </row>
    <row r="131" spans="1:5" x14ac:dyDescent="0.25">
      <c r="A131" t="s">
        <v>122</v>
      </c>
      <c r="B131" t="s">
        <v>128</v>
      </c>
      <c r="C131">
        <v>1.3496240601503799</v>
      </c>
      <c r="D131">
        <v>1.41</v>
      </c>
      <c r="E131">
        <v>0.93</v>
      </c>
    </row>
    <row r="132" spans="1:5" x14ac:dyDescent="0.25">
      <c r="A132" t="s">
        <v>122</v>
      </c>
      <c r="B132" t="s">
        <v>136</v>
      </c>
      <c r="C132">
        <v>1.3496240601503799</v>
      </c>
      <c r="D132">
        <v>1.55</v>
      </c>
      <c r="E132">
        <v>0.85</v>
      </c>
    </row>
    <row r="133" spans="1:5" x14ac:dyDescent="0.25">
      <c r="A133" t="s">
        <v>122</v>
      </c>
      <c r="B133" t="s">
        <v>131</v>
      </c>
      <c r="C133">
        <v>1.3496240601503799</v>
      </c>
      <c r="D133">
        <v>0.94</v>
      </c>
      <c r="E133">
        <v>0.77</v>
      </c>
    </row>
    <row r="134" spans="1:5" x14ac:dyDescent="0.25">
      <c r="A134" t="s">
        <v>122</v>
      </c>
      <c r="B134" t="s">
        <v>133</v>
      </c>
      <c r="C134">
        <v>1.3496240601503799</v>
      </c>
      <c r="D134">
        <v>0.49</v>
      </c>
      <c r="E134">
        <v>1.27</v>
      </c>
    </row>
    <row r="135" spans="1:5" x14ac:dyDescent="0.25">
      <c r="A135" t="s">
        <v>122</v>
      </c>
      <c r="B135" t="s">
        <v>135</v>
      </c>
      <c r="C135">
        <v>1.3496240601503799</v>
      </c>
      <c r="D135">
        <v>0.57999999999999996</v>
      </c>
      <c r="E135">
        <v>1.23</v>
      </c>
    </row>
    <row r="136" spans="1:5" x14ac:dyDescent="0.25">
      <c r="A136" t="s">
        <v>122</v>
      </c>
      <c r="B136" t="s">
        <v>137</v>
      </c>
      <c r="C136">
        <v>1.3496240601503799</v>
      </c>
      <c r="D136">
        <v>1.3</v>
      </c>
      <c r="E136">
        <v>0.78</v>
      </c>
    </row>
    <row r="137" spans="1:5" x14ac:dyDescent="0.25">
      <c r="A137" t="s">
        <v>122</v>
      </c>
      <c r="B137" t="s">
        <v>401</v>
      </c>
      <c r="C137">
        <v>1.3496240601503799</v>
      </c>
      <c r="D137">
        <v>0.99</v>
      </c>
      <c r="E137">
        <v>1.2</v>
      </c>
    </row>
    <row r="138" spans="1:5" x14ac:dyDescent="0.25">
      <c r="A138" t="s">
        <v>122</v>
      </c>
      <c r="B138" t="s">
        <v>138</v>
      </c>
      <c r="C138">
        <v>1.3496240601503799</v>
      </c>
      <c r="D138">
        <v>0.96</v>
      </c>
      <c r="E138">
        <v>1.1000000000000001</v>
      </c>
    </row>
    <row r="139" spans="1:5" x14ac:dyDescent="0.25">
      <c r="A139" t="s">
        <v>122</v>
      </c>
      <c r="B139" t="s">
        <v>139</v>
      </c>
      <c r="C139">
        <v>1.3496240601503799</v>
      </c>
      <c r="D139">
        <v>1.1100000000000001</v>
      </c>
      <c r="E139">
        <v>0.85</v>
      </c>
    </row>
    <row r="140" spans="1:5" x14ac:dyDescent="0.25">
      <c r="A140" t="s">
        <v>122</v>
      </c>
      <c r="B140" t="s">
        <v>144</v>
      </c>
      <c r="C140">
        <v>1.3496240601503799</v>
      </c>
      <c r="D140">
        <v>0.99</v>
      </c>
      <c r="E140">
        <v>1.63</v>
      </c>
    </row>
    <row r="141" spans="1:5" x14ac:dyDescent="0.25">
      <c r="A141" t="s">
        <v>122</v>
      </c>
      <c r="B141" t="s">
        <v>132</v>
      </c>
      <c r="C141">
        <v>1.3496240601503799</v>
      </c>
      <c r="D141">
        <v>0.93</v>
      </c>
      <c r="E141">
        <v>0.99</v>
      </c>
    </row>
    <row r="142" spans="1:5" x14ac:dyDescent="0.25">
      <c r="A142" t="s">
        <v>122</v>
      </c>
      <c r="B142" t="s">
        <v>140</v>
      </c>
      <c r="C142">
        <v>1.3496240601503799</v>
      </c>
      <c r="D142">
        <v>1.21</v>
      </c>
      <c r="E142">
        <v>0.54</v>
      </c>
    </row>
    <row r="143" spans="1:5" x14ac:dyDescent="0.25">
      <c r="A143" t="s">
        <v>122</v>
      </c>
      <c r="B143" t="s">
        <v>124</v>
      </c>
      <c r="C143">
        <v>1.3496240601503799</v>
      </c>
      <c r="D143">
        <v>0.67</v>
      </c>
      <c r="E143">
        <v>1.39</v>
      </c>
    </row>
    <row r="144" spans="1:5" x14ac:dyDescent="0.25">
      <c r="A144" t="s">
        <v>122</v>
      </c>
      <c r="B144" t="s">
        <v>134</v>
      </c>
      <c r="C144">
        <v>1.3496240601503799</v>
      </c>
      <c r="D144">
        <v>0.74</v>
      </c>
      <c r="E144">
        <v>1.24</v>
      </c>
    </row>
    <row r="145" spans="1:5" x14ac:dyDescent="0.25">
      <c r="A145" t="s">
        <v>122</v>
      </c>
      <c r="B145" t="s">
        <v>141</v>
      </c>
      <c r="C145">
        <v>1.3496240601503799</v>
      </c>
      <c r="D145">
        <v>0.67</v>
      </c>
      <c r="E145">
        <v>0.62</v>
      </c>
    </row>
    <row r="146" spans="1:5" x14ac:dyDescent="0.25">
      <c r="A146" t="s">
        <v>122</v>
      </c>
      <c r="B146" t="s">
        <v>142</v>
      </c>
      <c r="C146">
        <v>1.3496240601503799</v>
      </c>
      <c r="D146">
        <v>0.91</v>
      </c>
      <c r="E146">
        <v>0.85</v>
      </c>
    </row>
    <row r="147" spans="1:5" x14ac:dyDescent="0.25">
      <c r="A147" t="s">
        <v>122</v>
      </c>
      <c r="B147" t="s">
        <v>143</v>
      </c>
      <c r="C147">
        <v>1.3496240601503799</v>
      </c>
      <c r="D147">
        <v>0.8</v>
      </c>
      <c r="E147">
        <v>0.98</v>
      </c>
    </row>
    <row r="148" spans="1:5" x14ac:dyDescent="0.25">
      <c r="A148" t="s">
        <v>145</v>
      </c>
      <c r="B148" t="s">
        <v>347</v>
      </c>
      <c r="C148">
        <v>1.4795321637426899</v>
      </c>
      <c r="D148">
        <v>0.87</v>
      </c>
      <c r="E148">
        <v>1.1100000000000001</v>
      </c>
    </row>
    <row r="149" spans="1:5" x14ac:dyDescent="0.25">
      <c r="A149" t="s">
        <v>145</v>
      </c>
      <c r="B149" t="s">
        <v>349</v>
      </c>
      <c r="C149">
        <v>1.4795321637426899</v>
      </c>
      <c r="D149">
        <v>0.68</v>
      </c>
      <c r="E149">
        <v>0.88</v>
      </c>
    </row>
    <row r="150" spans="1:5" x14ac:dyDescent="0.25">
      <c r="A150" t="s">
        <v>145</v>
      </c>
      <c r="B150" t="s">
        <v>355</v>
      </c>
      <c r="C150">
        <v>1.4795321637426899</v>
      </c>
      <c r="D150">
        <v>0.34</v>
      </c>
      <c r="E150">
        <v>1.45</v>
      </c>
    </row>
    <row r="151" spans="1:5" x14ac:dyDescent="0.25">
      <c r="A151" t="s">
        <v>145</v>
      </c>
      <c r="B151" t="s">
        <v>357</v>
      </c>
      <c r="C151">
        <v>1.4795321637426899</v>
      </c>
      <c r="D151">
        <v>0.54</v>
      </c>
      <c r="E151">
        <v>0.62</v>
      </c>
    </row>
    <row r="152" spans="1:5" x14ac:dyDescent="0.25">
      <c r="A152" t="s">
        <v>145</v>
      </c>
      <c r="B152" t="s">
        <v>360</v>
      </c>
      <c r="C152">
        <v>1.4795321637426899</v>
      </c>
      <c r="D152">
        <v>1.01</v>
      </c>
      <c r="E152">
        <v>1.26</v>
      </c>
    </row>
    <row r="153" spans="1:5" x14ac:dyDescent="0.25">
      <c r="A153" t="s">
        <v>145</v>
      </c>
      <c r="B153" t="s">
        <v>366</v>
      </c>
      <c r="C153">
        <v>1.4795321637426899</v>
      </c>
      <c r="D153">
        <v>1.35</v>
      </c>
      <c r="E153">
        <v>0.87</v>
      </c>
    </row>
    <row r="154" spans="1:5" x14ac:dyDescent="0.25">
      <c r="A154" t="s">
        <v>145</v>
      </c>
      <c r="B154" t="s">
        <v>371</v>
      </c>
      <c r="C154">
        <v>1.4795321637426899</v>
      </c>
      <c r="D154">
        <v>0.27</v>
      </c>
      <c r="E154">
        <v>0.46</v>
      </c>
    </row>
    <row r="155" spans="1:5" x14ac:dyDescent="0.25">
      <c r="A155" t="s">
        <v>145</v>
      </c>
      <c r="B155" t="s">
        <v>149</v>
      </c>
      <c r="C155">
        <v>1.4795321637426899</v>
      </c>
      <c r="D155">
        <v>0.57999999999999996</v>
      </c>
      <c r="E155">
        <v>1.66</v>
      </c>
    </row>
    <row r="156" spans="1:5" x14ac:dyDescent="0.25">
      <c r="A156" t="s">
        <v>145</v>
      </c>
      <c r="B156" t="s">
        <v>375</v>
      </c>
      <c r="C156">
        <v>1.4795321637426899</v>
      </c>
      <c r="D156">
        <v>0.79</v>
      </c>
      <c r="E156">
        <v>0.64</v>
      </c>
    </row>
    <row r="157" spans="1:5" x14ac:dyDescent="0.25">
      <c r="A157" t="s">
        <v>145</v>
      </c>
      <c r="B157" t="s">
        <v>388</v>
      </c>
      <c r="C157">
        <v>1.4795321637426899</v>
      </c>
      <c r="D157">
        <v>1.35</v>
      </c>
      <c r="E157">
        <v>0.97</v>
      </c>
    </row>
    <row r="158" spans="1:5" x14ac:dyDescent="0.25">
      <c r="A158" t="s">
        <v>145</v>
      </c>
      <c r="B158" t="s">
        <v>389</v>
      </c>
      <c r="C158">
        <v>1.4795321637426899</v>
      </c>
      <c r="D158">
        <v>1.08</v>
      </c>
      <c r="E158">
        <v>0.93</v>
      </c>
    </row>
    <row r="159" spans="1:5" x14ac:dyDescent="0.25">
      <c r="A159" t="s">
        <v>145</v>
      </c>
      <c r="B159" t="s">
        <v>391</v>
      </c>
      <c r="C159">
        <v>1.4795321637426899</v>
      </c>
      <c r="D159">
        <v>0.93</v>
      </c>
      <c r="E159">
        <v>1.45</v>
      </c>
    </row>
    <row r="160" spans="1:5" x14ac:dyDescent="0.25">
      <c r="A160" t="s">
        <v>145</v>
      </c>
      <c r="B160" t="s">
        <v>146</v>
      </c>
      <c r="C160">
        <v>1.4795321637426899</v>
      </c>
      <c r="D160">
        <v>1.46</v>
      </c>
      <c r="E160">
        <v>1.42</v>
      </c>
    </row>
    <row r="161" spans="1:5" x14ac:dyDescent="0.25">
      <c r="A161" t="s">
        <v>145</v>
      </c>
      <c r="B161" t="s">
        <v>404</v>
      </c>
      <c r="C161">
        <v>1.4795321637426899</v>
      </c>
      <c r="D161">
        <v>1.18</v>
      </c>
      <c r="E161">
        <v>0.77</v>
      </c>
    </row>
    <row r="162" spans="1:5" x14ac:dyDescent="0.25">
      <c r="A162" t="s">
        <v>145</v>
      </c>
      <c r="B162" t="s">
        <v>419</v>
      </c>
      <c r="C162">
        <v>1.4795321637426899</v>
      </c>
      <c r="D162">
        <v>1.26</v>
      </c>
      <c r="E162">
        <v>0.33</v>
      </c>
    </row>
    <row r="163" spans="1:5" x14ac:dyDescent="0.25">
      <c r="A163" t="s">
        <v>145</v>
      </c>
      <c r="B163" t="s">
        <v>423</v>
      </c>
      <c r="C163">
        <v>1.4795321637426899</v>
      </c>
      <c r="D163">
        <v>1.1299999999999999</v>
      </c>
      <c r="E163">
        <v>0.64</v>
      </c>
    </row>
    <row r="164" spans="1:5" x14ac:dyDescent="0.25">
      <c r="A164" t="s">
        <v>145</v>
      </c>
      <c r="B164" t="s">
        <v>425</v>
      </c>
      <c r="C164">
        <v>1.4795321637426899</v>
      </c>
      <c r="D164">
        <v>1.35</v>
      </c>
      <c r="E164">
        <v>0.68</v>
      </c>
    </row>
    <row r="165" spans="1:5" x14ac:dyDescent="0.25">
      <c r="A165" t="s">
        <v>145</v>
      </c>
      <c r="B165" t="s">
        <v>427</v>
      </c>
      <c r="C165">
        <v>1.4795321637426899</v>
      </c>
      <c r="D165">
        <v>1.44</v>
      </c>
      <c r="E165">
        <v>0.57999999999999996</v>
      </c>
    </row>
    <row r="166" spans="1:5" x14ac:dyDescent="0.25">
      <c r="A166" t="s">
        <v>145</v>
      </c>
      <c r="B166" t="s">
        <v>432</v>
      </c>
      <c r="C166">
        <v>1.4795321637426899</v>
      </c>
      <c r="D166">
        <v>1.54</v>
      </c>
      <c r="E166">
        <v>1.77</v>
      </c>
    </row>
    <row r="167" spans="1:5" x14ac:dyDescent="0.25">
      <c r="A167" t="s">
        <v>145</v>
      </c>
      <c r="B167" t="s">
        <v>433</v>
      </c>
      <c r="C167">
        <v>1.4795321637426899</v>
      </c>
      <c r="D167">
        <v>0.81</v>
      </c>
      <c r="E167">
        <v>1.86</v>
      </c>
    </row>
    <row r="168" spans="1:5" x14ac:dyDescent="0.25">
      <c r="A168" t="s">
        <v>145</v>
      </c>
      <c r="B168" t="s">
        <v>434</v>
      </c>
      <c r="C168">
        <v>1.4795321637426899</v>
      </c>
      <c r="D168">
        <v>0.9</v>
      </c>
      <c r="E168">
        <v>0.43</v>
      </c>
    </row>
    <row r="169" spans="1:5" x14ac:dyDescent="0.25">
      <c r="A169" t="s">
        <v>145</v>
      </c>
      <c r="B169" t="s">
        <v>148</v>
      </c>
      <c r="C169">
        <v>1.4795321637426899</v>
      </c>
      <c r="D169">
        <v>0.97</v>
      </c>
      <c r="E169">
        <v>0.44</v>
      </c>
    </row>
    <row r="170" spans="1:5" x14ac:dyDescent="0.25">
      <c r="A170" t="s">
        <v>145</v>
      </c>
      <c r="B170" t="s">
        <v>147</v>
      </c>
      <c r="C170">
        <v>1.4795321637426899</v>
      </c>
      <c r="D170">
        <v>0.84</v>
      </c>
      <c r="E170">
        <v>1.26</v>
      </c>
    </row>
    <row r="171" spans="1:5" x14ac:dyDescent="0.25">
      <c r="A171" t="s">
        <v>21</v>
      </c>
      <c r="B171" t="s">
        <v>152</v>
      </c>
      <c r="C171">
        <v>1.41116751269036</v>
      </c>
      <c r="D171">
        <v>0.64</v>
      </c>
      <c r="E171">
        <v>0.97</v>
      </c>
    </row>
    <row r="172" spans="1:5" x14ac:dyDescent="0.25">
      <c r="A172" t="s">
        <v>21</v>
      </c>
      <c r="B172" t="s">
        <v>269</v>
      </c>
      <c r="C172">
        <v>1.41116751269036</v>
      </c>
      <c r="D172">
        <v>0.71</v>
      </c>
      <c r="E172">
        <v>0.6</v>
      </c>
    </row>
    <row r="173" spans="1:5" x14ac:dyDescent="0.25">
      <c r="A173" t="s">
        <v>21</v>
      </c>
      <c r="B173" t="s">
        <v>264</v>
      </c>
      <c r="C173">
        <v>1.41116751269036</v>
      </c>
      <c r="D173">
        <v>1.42</v>
      </c>
      <c r="E173">
        <v>1.19</v>
      </c>
    </row>
    <row r="174" spans="1:5" x14ac:dyDescent="0.25">
      <c r="A174" t="s">
        <v>21</v>
      </c>
      <c r="B174" t="s">
        <v>372</v>
      </c>
      <c r="C174">
        <v>1.41116751269036</v>
      </c>
      <c r="D174">
        <v>0.21</v>
      </c>
      <c r="E174">
        <v>0.75</v>
      </c>
    </row>
    <row r="175" spans="1:5" x14ac:dyDescent="0.25">
      <c r="A175" t="s">
        <v>21</v>
      </c>
      <c r="B175" t="s">
        <v>267</v>
      </c>
      <c r="C175">
        <v>1.41116751269036</v>
      </c>
      <c r="D175">
        <v>1.18</v>
      </c>
      <c r="E175">
        <v>1.1599999999999999</v>
      </c>
    </row>
    <row r="176" spans="1:5" x14ac:dyDescent="0.25">
      <c r="A176" t="s">
        <v>21</v>
      </c>
      <c r="B176" t="s">
        <v>272</v>
      </c>
      <c r="C176">
        <v>1.41116751269036</v>
      </c>
      <c r="D176">
        <v>1.29</v>
      </c>
      <c r="E176">
        <v>0.47</v>
      </c>
    </row>
    <row r="177" spans="1:5" x14ac:dyDescent="0.25">
      <c r="A177" t="s">
        <v>21</v>
      </c>
      <c r="B177" t="s">
        <v>397</v>
      </c>
      <c r="C177">
        <v>1.41116751269036</v>
      </c>
      <c r="D177">
        <v>0.87</v>
      </c>
      <c r="E177">
        <v>1.41</v>
      </c>
    </row>
    <row r="178" spans="1:5" x14ac:dyDescent="0.25">
      <c r="A178" t="s">
        <v>21</v>
      </c>
      <c r="B178" t="s">
        <v>274</v>
      </c>
      <c r="C178">
        <v>1.41116751269036</v>
      </c>
      <c r="D178">
        <v>1.56</v>
      </c>
      <c r="E178">
        <v>0.67</v>
      </c>
    </row>
    <row r="179" spans="1:5" x14ac:dyDescent="0.25">
      <c r="A179" t="s">
        <v>21</v>
      </c>
      <c r="B179" t="s">
        <v>150</v>
      </c>
      <c r="C179">
        <v>1.41116751269036</v>
      </c>
      <c r="D179">
        <v>1.18</v>
      </c>
      <c r="E179">
        <v>0.91</v>
      </c>
    </row>
    <row r="180" spans="1:5" x14ac:dyDescent="0.25">
      <c r="A180" t="s">
        <v>21</v>
      </c>
      <c r="B180" t="s">
        <v>275</v>
      </c>
      <c r="C180">
        <v>1.41116751269036</v>
      </c>
      <c r="D180">
        <v>0.85</v>
      </c>
      <c r="E180">
        <v>0.75</v>
      </c>
    </row>
    <row r="181" spans="1:5" x14ac:dyDescent="0.25">
      <c r="A181" t="s">
        <v>21</v>
      </c>
      <c r="B181" t="s">
        <v>23</v>
      </c>
      <c r="C181">
        <v>1.41116751269036</v>
      </c>
      <c r="D181">
        <v>1.63</v>
      </c>
      <c r="E181">
        <v>0.97</v>
      </c>
    </row>
    <row r="182" spans="1:5" x14ac:dyDescent="0.25">
      <c r="A182" t="s">
        <v>21</v>
      </c>
      <c r="B182" t="s">
        <v>22</v>
      </c>
      <c r="C182">
        <v>1.41116751269036</v>
      </c>
      <c r="D182">
        <v>1.22</v>
      </c>
      <c r="E182">
        <v>1.56</v>
      </c>
    </row>
    <row r="183" spans="1:5" x14ac:dyDescent="0.25">
      <c r="A183" t="s">
        <v>21</v>
      </c>
      <c r="B183" t="s">
        <v>266</v>
      </c>
      <c r="C183">
        <v>1.41116751269036</v>
      </c>
      <c r="D183">
        <v>0.78</v>
      </c>
      <c r="E183">
        <v>1.1200000000000001</v>
      </c>
    </row>
    <row r="184" spans="1:5" x14ac:dyDescent="0.25">
      <c r="A184" t="s">
        <v>21</v>
      </c>
      <c r="B184" t="s">
        <v>268</v>
      </c>
      <c r="C184">
        <v>1.41116751269036</v>
      </c>
      <c r="D184">
        <v>0.71</v>
      </c>
      <c r="E184">
        <v>1.57</v>
      </c>
    </row>
    <row r="185" spans="1:5" x14ac:dyDescent="0.25">
      <c r="A185" t="s">
        <v>21</v>
      </c>
      <c r="B185" t="s">
        <v>151</v>
      </c>
      <c r="C185">
        <v>1.41116751269036</v>
      </c>
      <c r="D185">
        <v>0.64</v>
      </c>
      <c r="E185">
        <v>1.72</v>
      </c>
    </row>
    <row r="186" spans="1:5" x14ac:dyDescent="0.25">
      <c r="A186" t="s">
        <v>21</v>
      </c>
      <c r="B186" t="s">
        <v>153</v>
      </c>
      <c r="C186">
        <v>1.41116751269036</v>
      </c>
      <c r="D186">
        <v>1.77</v>
      </c>
      <c r="E186">
        <v>0.37</v>
      </c>
    </row>
    <row r="187" spans="1:5" x14ac:dyDescent="0.25">
      <c r="A187" t="s">
        <v>21</v>
      </c>
      <c r="B187" t="s">
        <v>273</v>
      </c>
      <c r="C187">
        <v>1.41116751269036</v>
      </c>
      <c r="D187">
        <v>0.71</v>
      </c>
      <c r="E187">
        <v>0.91</v>
      </c>
    </row>
    <row r="188" spans="1:5" x14ac:dyDescent="0.25">
      <c r="A188" t="s">
        <v>21</v>
      </c>
      <c r="B188" t="s">
        <v>265</v>
      </c>
      <c r="C188">
        <v>1.41116751269036</v>
      </c>
      <c r="D188">
        <v>0.99</v>
      </c>
      <c r="E188">
        <v>0.97</v>
      </c>
    </row>
    <row r="189" spans="1:5" x14ac:dyDescent="0.25">
      <c r="A189" t="s">
        <v>21</v>
      </c>
      <c r="B189" t="s">
        <v>271</v>
      </c>
      <c r="C189">
        <v>1.41116751269036</v>
      </c>
      <c r="D189">
        <v>0.71</v>
      </c>
      <c r="E189">
        <v>0.91</v>
      </c>
    </row>
    <row r="190" spans="1:5" x14ac:dyDescent="0.25">
      <c r="A190" t="s">
        <v>21</v>
      </c>
      <c r="B190" t="s">
        <v>270</v>
      </c>
      <c r="C190">
        <v>1.41116751269036</v>
      </c>
      <c r="D190">
        <v>0.85</v>
      </c>
      <c r="E190">
        <v>1.04</v>
      </c>
    </row>
    <row r="191" spans="1:5" x14ac:dyDescent="0.25">
      <c r="A191" t="s">
        <v>154</v>
      </c>
      <c r="B191" t="s">
        <v>159</v>
      </c>
      <c r="C191">
        <v>1.30456852791878</v>
      </c>
      <c r="D191">
        <v>0.69</v>
      </c>
      <c r="E191">
        <v>0.87</v>
      </c>
    </row>
    <row r="192" spans="1:5" x14ac:dyDescent="0.25">
      <c r="A192" t="s">
        <v>154</v>
      </c>
      <c r="B192" t="s">
        <v>161</v>
      </c>
      <c r="C192">
        <v>1.30456852791878</v>
      </c>
      <c r="D192">
        <v>0.46</v>
      </c>
      <c r="E192">
        <v>0.48</v>
      </c>
    </row>
    <row r="193" spans="1:5" x14ac:dyDescent="0.25">
      <c r="A193" t="s">
        <v>154</v>
      </c>
      <c r="B193" t="s">
        <v>163</v>
      </c>
      <c r="C193">
        <v>1.30456852791878</v>
      </c>
      <c r="D193">
        <v>1.88</v>
      </c>
      <c r="E193">
        <v>0.88</v>
      </c>
    </row>
    <row r="194" spans="1:5" x14ac:dyDescent="0.25">
      <c r="A194" t="s">
        <v>154</v>
      </c>
      <c r="B194" t="s">
        <v>160</v>
      </c>
      <c r="C194">
        <v>1.30456852791878</v>
      </c>
      <c r="D194">
        <v>0.77</v>
      </c>
      <c r="E194">
        <v>0.87</v>
      </c>
    </row>
    <row r="195" spans="1:5" x14ac:dyDescent="0.25">
      <c r="A195" t="s">
        <v>154</v>
      </c>
      <c r="B195" t="s">
        <v>165</v>
      </c>
      <c r="C195">
        <v>1.30456852791878</v>
      </c>
      <c r="D195">
        <v>0.69</v>
      </c>
      <c r="E195">
        <v>1.35</v>
      </c>
    </row>
    <row r="196" spans="1:5" x14ac:dyDescent="0.25">
      <c r="A196" t="s">
        <v>154</v>
      </c>
      <c r="B196" t="s">
        <v>164</v>
      </c>
      <c r="C196">
        <v>1.30456852791878</v>
      </c>
      <c r="D196">
        <v>0.61</v>
      </c>
      <c r="E196">
        <v>1.55</v>
      </c>
    </row>
    <row r="197" spans="1:5" x14ac:dyDescent="0.25">
      <c r="A197" t="s">
        <v>154</v>
      </c>
      <c r="B197" t="s">
        <v>167</v>
      </c>
      <c r="C197">
        <v>1.30456852791878</v>
      </c>
      <c r="D197">
        <v>1.53</v>
      </c>
      <c r="E197">
        <v>0.48</v>
      </c>
    </row>
    <row r="198" spans="1:5" x14ac:dyDescent="0.25">
      <c r="A198" t="s">
        <v>154</v>
      </c>
      <c r="B198" t="s">
        <v>168</v>
      </c>
      <c r="C198">
        <v>1.30456852791878</v>
      </c>
      <c r="D198">
        <v>0.69</v>
      </c>
      <c r="E198">
        <v>0.87</v>
      </c>
    </row>
    <row r="199" spans="1:5" x14ac:dyDescent="0.25">
      <c r="A199" t="s">
        <v>154</v>
      </c>
      <c r="B199" t="s">
        <v>156</v>
      </c>
      <c r="C199">
        <v>1.30456852791878</v>
      </c>
      <c r="D199">
        <v>1.7</v>
      </c>
      <c r="E199">
        <v>0.64</v>
      </c>
    </row>
    <row r="200" spans="1:5" x14ac:dyDescent="0.25">
      <c r="A200" t="s">
        <v>154</v>
      </c>
      <c r="B200" t="s">
        <v>169</v>
      </c>
      <c r="C200">
        <v>1.30456852791878</v>
      </c>
      <c r="D200">
        <v>0.77</v>
      </c>
      <c r="E200">
        <v>1.06</v>
      </c>
    </row>
    <row r="201" spans="1:5" x14ac:dyDescent="0.25">
      <c r="A201" t="s">
        <v>154</v>
      </c>
      <c r="B201" t="s">
        <v>162</v>
      </c>
      <c r="C201">
        <v>1.30456852791878</v>
      </c>
      <c r="D201">
        <v>0.51</v>
      </c>
      <c r="E201">
        <v>0.86</v>
      </c>
    </row>
    <row r="202" spans="1:5" x14ac:dyDescent="0.25">
      <c r="A202" t="s">
        <v>154</v>
      </c>
      <c r="B202" t="s">
        <v>170</v>
      </c>
      <c r="C202">
        <v>1.30456852791878</v>
      </c>
      <c r="D202">
        <v>1.36</v>
      </c>
      <c r="E202">
        <v>1.93</v>
      </c>
    </row>
    <row r="203" spans="1:5" x14ac:dyDescent="0.25">
      <c r="A203" t="s">
        <v>154</v>
      </c>
      <c r="B203" t="s">
        <v>166</v>
      </c>
      <c r="C203">
        <v>1.30456852791878</v>
      </c>
      <c r="D203">
        <v>0.94</v>
      </c>
      <c r="E203">
        <v>0.75</v>
      </c>
    </row>
    <row r="204" spans="1:5" x14ac:dyDescent="0.25">
      <c r="A204" t="s">
        <v>154</v>
      </c>
      <c r="B204" t="s">
        <v>174</v>
      </c>
      <c r="C204">
        <v>1.30456852791878</v>
      </c>
      <c r="D204">
        <v>1</v>
      </c>
      <c r="E204">
        <v>0.97</v>
      </c>
    </row>
    <row r="205" spans="1:5" x14ac:dyDescent="0.25">
      <c r="A205" t="s">
        <v>154</v>
      </c>
      <c r="B205" t="s">
        <v>172</v>
      </c>
      <c r="C205">
        <v>1.30456852791878</v>
      </c>
      <c r="D205">
        <v>0.68</v>
      </c>
      <c r="E205">
        <v>1.29</v>
      </c>
    </row>
    <row r="206" spans="1:5" x14ac:dyDescent="0.25">
      <c r="A206" t="s">
        <v>154</v>
      </c>
      <c r="B206" t="s">
        <v>171</v>
      </c>
      <c r="C206">
        <v>1.30456852791878</v>
      </c>
      <c r="D206">
        <v>0.7</v>
      </c>
      <c r="E206">
        <v>1.1399999999999999</v>
      </c>
    </row>
    <row r="207" spans="1:5" x14ac:dyDescent="0.25">
      <c r="A207" t="s">
        <v>154</v>
      </c>
      <c r="B207" t="s">
        <v>158</v>
      </c>
      <c r="C207">
        <v>1.30456852791878</v>
      </c>
      <c r="D207">
        <v>1.3</v>
      </c>
      <c r="E207">
        <v>1.26</v>
      </c>
    </row>
    <row r="208" spans="1:5" x14ac:dyDescent="0.25">
      <c r="A208" t="s">
        <v>154</v>
      </c>
      <c r="B208" t="s">
        <v>155</v>
      </c>
      <c r="C208">
        <v>1.30456852791878</v>
      </c>
      <c r="D208">
        <v>1.46</v>
      </c>
      <c r="E208">
        <v>1.1399999999999999</v>
      </c>
    </row>
    <row r="209" spans="1:5" x14ac:dyDescent="0.25">
      <c r="A209" t="s">
        <v>154</v>
      </c>
      <c r="B209" t="s">
        <v>157</v>
      </c>
      <c r="C209">
        <v>1.30456852791878</v>
      </c>
      <c r="D209">
        <v>1.3</v>
      </c>
      <c r="E209">
        <v>0.57999999999999996</v>
      </c>
    </row>
    <row r="210" spans="1:5" x14ac:dyDescent="0.25">
      <c r="A210" t="s">
        <v>154</v>
      </c>
      <c r="B210" t="s">
        <v>173</v>
      </c>
      <c r="C210">
        <v>1.30456852791878</v>
      </c>
      <c r="D210">
        <v>0.85</v>
      </c>
      <c r="E210">
        <v>1.07</v>
      </c>
    </row>
    <row r="211" spans="1:5" x14ac:dyDescent="0.25">
      <c r="A211" t="s">
        <v>175</v>
      </c>
      <c r="B211" t="s">
        <v>284</v>
      </c>
      <c r="C211">
        <v>1.2222222222222201</v>
      </c>
      <c r="D211">
        <v>1.55</v>
      </c>
      <c r="E211">
        <v>0.89</v>
      </c>
    </row>
    <row r="212" spans="1:5" x14ac:dyDescent="0.25">
      <c r="A212" t="s">
        <v>175</v>
      </c>
      <c r="B212" t="s">
        <v>179</v>
      </c>
      <c r="C212">
        <v>1.2222222222222201</v>
      </c>
      <c r="D212">
        <v>1.05</v>
      </c>
      <c r="E212">
        <v>1.79</v>
      </c>
    </row>
    <row r="213" spans="1:5" x14ac:dyDescent="0.25">
      <c r="A213" t="s">
        <v>175</v>
      </c>
      <c r="B213" t="s">
        <v>282</v>
      </c>
      <c r="C213">
        <v>1.2222222222222201</v>
      </c>
      <c r="D213">
        <v>1</v>
      </c>
      <c r="E213">
        <v>0.69</v>
      </c>
    </row>
    <row r="214" spans="1:5" x14ac:dyDescent="0.25">
      <c r="A214" t="s">
        <v>175</v>
      </c>
      <c r="B214" t="s">
        <v>176</v>
      </c>
      <c r="C214">
        <v>1.2222222222222201</v>
      </c>
      <c r="D214">
        <v>0.82</v>
      </c>
      <c r="E214">
        <v>0.78</v>
      </c>
    </row>
    <row r="215" spans="1:5" x14ac:dyDescent="0.25">
      <c r="A215" t="s">
        <v>175</v>
      </c>
      <c r="B215" t="s">
        <v>285</v>
      </c>
      <c r="C215">
        <v>1.2222222222222201</v>
      </c>
      <c r="D215">
        <v>1.0900000000000001</v>
      </c>
      <c r="E215">
        <v>1.0900000000000001</v>
      </c>
    </row>
    <row r="216" spans="1:5" x14ac:dyDescent="0.25">
      <c r="A216" t="s">
        <v>175</v>
      </c>
      <c r="B216" t="s">
        <v>277</v>
      </c>
      <c r="C216">
        <v>1.2222222222222201</v>
      </c>
      <c r="D216">
        <v>0.72</v>
      </c>
      <c r="E216">
        <v>1</v>
      </c>
    </row>
    <row r="217" spans="1:5" x14ac:dyDescent="0.25">
      <c r="A217" t="s">
        <v>175</v>
      </c>
      <c r="B217" t="s">
        <v>281</v>
      </c>
      <c r="C217">
        <v>1.2222222222222201</v>
      </c>
      <c r="D217">
        <v>0.55000000000000004</v>
      </c>
      <c r="E217">
        <v>1.69</v>
      </c>
    </row>
    <row r="218" spans="1:5" x14ac:dyDescent="0.25">
      <c r="A218" t="s">
        <v>175</v>
      </c>
      <c r="B218" t="s">
        <v>178</v>
      </c>
      <c r="C218">
        <v>1.2222222222222201</v>
      </c>
      <c r="D218">
        <v>0.31</v>
      </c>
      <c r="E218">
        <v>1.1200000000000001</v>
      </c>
    </row>
    <row r="219" spans="1:5" x14ac:dyDescent="0.25">
      <c r="A219" t="s">
        <v>175</v>
      </c>
      <c r="B219" t="s">
        <v>278</v>
      </c>
      <c r="C219">
        <v>1.2222222222222201</v>
      </c>
      <c r="D219">
        <v>0.82</v>
      </c>
      <c r="E219">
        <v>1.59</v>
      </c>
    </row>
    <row r="220" spans="1:5" x14ac:dyDescent="0.25">
      <c r="A220" t="s">
        <v>175</v>
      </c>
      <c r="B220" t="s">
        <v>276</v>
      </c>
      <c r="C220">
        <v>1.2222222222222201</v>
      </c>
      <c r="D220">
        <v>2.27</v>
      </c>
      <c r="E220">
        <v>0.2</v>
      </c>
    </row>
    <row r="221" spans="1:5" x14ac:dyDescent="0.25">
      <c r="A221" t="s">
        <v>175</v>
      </c>
      <c r="B221" t="s">
        <v>279</v>
      </c>
      <c r="C221">
        <v>1.2222222222222201</v>
      </c>
      <c r="D221">
        <v>1.53</v>
      </c>
      <c r="E221">
        <v>0.56000000000000005</v>
      </c>
    </row>
    <row r="222" spans="1:5" x14ac:dyDescent="0.25">
      <c r="A222" t="s">
        <v>175</v>
      </c>
      <c r="B222" t="s">
        <v>283</v>
      </c>
      <c r="C222">
        <v>1.2222222222222201</v>
      </c>
      <c r="D222">
        <v>0.82</v>
      </c>
      <c r="E222">
        <v>0.45</v>
      </c>
    </row>
    <row r="223" spans="1:5" x14ac:dyDescent="0.25">
      <c r="A223" t="s">
        <v>175</v>
      </c>
      <c r="B223" t="s">
        <v>177</v>
      </c>
      <c r="C223">
        <v>1.2222222222222201</v>
      </c>
      <c r="D223">
        <v>0.72</v>
      </c>
      <c r="E223">
        <v>1.34</v>
      </c>
    </row>
    <row r="224" spans="1:5" x14ac:dyDescent="0.25">
      <c r="A224" t="s">
        <v>175</v>
      </c>
      <c r="B224" t="s">
        <v>280</v>
      </c>
      <c r="C224">
        <v>1.2222222222222201</v>
      </c>
      <c r="D224">
        <v>0.61</v>
      </c>
      <c r="E224">
        <v>0.89</v>
      </c>
    </row>
    <row r="225" spans="1:5" x14ac:dyDescent="0.25">
      <c r="A225" t="s">
        <v>24</v>
      </c>
      <c r="B225" t="s">
        <v>292</v>
      </c>
      <c r="C225">
        <v>1.62011173184358</v>
      </c>
      <c r="D225">
        <v>1.51</v>
      </c>
      <c r="E225">
        <v>0.75</v>
      </c>
    </row>
    <row r="226" spans="1:5" x14ac:dyDescent="0.25">
      <c r="A226" t="s">
        <v>24</v>
      </c>
      <c r="B226" t="s">
        <v>289</v>
      </c>
      <c r="C226">
        <v>1.62011173184358</v>
      </c>
      <c r="D226">
        <v>0.62</v>
      </c>
      <c r="E226">
        <v>1.36</v>
      </c>
    </row>
    <row r="227" spans="1:5" x14ac:dyDescent="0.25">
      <c r="A227" t="s">
        <v>24</v>
      </c>
      <c r="B227" t="s">
        <v>180</v>
      </c>
      <c r="C227">
        <v>1.62011173184358</v>
      </c>
      <c r="D227">
        <v>1.17</v>
      </c>
      <c r="E227">
        <v>1.28</v>
      </c>
    </row>
    <row r="228" spans="1:5" x14ac:dyDescent="0.25">
      <c r="A228" t="s">
        <v>24</v>
      </c>
      <c r="B228" t="s">
        <v>326</v>
      </c>
      <c r="C228">
        <v>1.62011173184358</v>
      </c>
      <c r="D228">
        <v>0.82</v>
      </c>
      <c r="E228">
        <v>1.36</v>
      </c>
    </row>
    <row r="229" spans="1:5" x14ac:dyDescent="0.25">
      <c r="A229" t="s">
        <v>24</v>
      </c>
      <c r="B229" t="s">
        <v>288</v>
      </c>
      <c r="C229">
        <v>1.62011173184358</v>
      </c>
      <c r="D229">
        <v>0.89</v>
      </c>
      <c r="E229">
        <v>1.28</v>
      </c>
    </row>
    <row r="230" spans="1:5" x14ac:dyDescent="0.25">
      <c r="A230" t="s">
        <v>24</v>
      </c>
      <c r="B230" t="s">
        <v>287</v>
      </c>
      <c r="C230">
        <v>1.62011173184358</v>
      </c>
      <c r="D230">
        <v>0.62</v>
      </c>
      <c r="E230">
        <v>0.6</v>
      </c>
    </row>
    <row r="231" spans="1:5" x14ac:dyDescent="0.25">
      <c r="A231" t="s">
        <v>24</v>
      </c>
      <c r="B231" t="s">
        <v>293</v>
      </c>
      <c r="C231">
        <v>1.62011173184358</v>
      </c>
      <c r="D231">
        <v>0.89</v>
      </c>
      <c r="E231">
        <v>1.21</v>
      </c>
    </row>
    <row r="232" spans="1:5" x14ac:dyDescent="0.25">
      <c r="A232" t="s">
        <v>24</v>
      </c>
      <c r="B232" t="s">
        <v>294</v>
      </c>
      <c r="C232">
        <v>1.62011173184358</v>
      </c>
      <c r="D232">
        <v>1.71</v>
      </c>
      <c r="E232">
        <v>0.98</v>
      </c>
    </row>
    <row r="233" spans="1:5" x14ac:dyDescent="0.25">
      <c r="A233" t="s">
        <v>24</v>
      </c>
      <c r="B233" t="s">
        <v>295</v>
      </c>
      <c r="C233">
        <v>1.62011173184358</v>
      </c>
      <c r="D233">
        <v>1.3</v>
      </c>
      <c r="E233">
        <v>0.6</v>
      </c>
    </row>
    <row r="234" spans="1:5" x14ac:dyDescent="0.25">
      <c r="A234" t="s">
        <v>24</v>
      </c>
      <c r="B234" t="s">
        <v>25</v>
      </c>
      <c r="C234">
        <v>1.62011173184358</v>
      </c>
      <c r="D234">
        <v>0.96</v>
      </c>
      <c r="E234">
        <v>0.98</v>
      </c>
    </row>
    <row r="235" spans="1:5" x14ac:dyDescent="0.25">
      <c r="A235" t="s">
        <v>24</v>
      </c>
      <c r="B235" t="s">
        <v>327</v>
      </c>
      <c r="C235">
        <v>1.62011173184358</v>
      </c>
      <c r="D235">
        <v>1.37</v>
      </c>
      <c r="E235">
        <v>0.9</v>
      </c>
    </row>
    <row r="236" spans="1:5" x14ac:dyDescent="0.25">
      <c r="A236" t="s">
        <v>24</v>
      </c>
      <c r="B236" t="s">
        <v>286</v>
      </c>
      <c r="C236">
        <v>1.62011173184358</v>
      </c>
      <c r="D236">
        <v>1.71</v>
      </c>
      <c r="E236">
        <v>0.75</v>
      </c>
    </row>
    <row r="237" spans="1:5" x14ac:dyDescent="0.25">
      <c r="A237" t="s">
        <v>24</v>
      </c>
      <c r="B237" t="s">
        <v>291</v>
      </c>
      <c r="C237">
        <v>1.62011173184358</v>
      </c>
      <c r="D237">
        <v>0.21</v>
      </c>
      <c r="E237">
        <v>0.98</v>
      </c>
    </row>
    <row r="238" spans="1:5" x14ac:dyDescent="0.25">
      <c r="A238" t="s">
        <v>24</v>
      </c>
      <c r="B238" t="s">
        <v>26</v>
      </c>
      <c r="C238">
        <v>1.62011173184358</v>
      </c>
      <c r="D238">
        <v>1.44</v>
      </c>
      <c r="E238">
        <v>0.68</v>
      </c>
    </row>
    <row r="239" spans="1:5" x14ac:dyDescent="0.25">
      <c r="A239" t="s">
        <v>24</v>
      </c>
      <c r="B239" t="s">
        <v>184</v>
      </c>
      <c r="C239">
        <v>1.62011173184358</v>
      </c>
      <c r="D239">
        <v>1.17</v>
      </c>
      <c r="E239">
        <v>1.05</v>
      </c>
    </row>
    <row r="240" spans="1:5" x14ac:dyDescent="0.25">
      <c r="A240" t="s">
        <v>24</v>
      </c>
      <c r="B240" t="s">
        <v>290</v>
      </c>
      <c r="C240">
        <v>1.62011173184358</v>
      </c>
      <c r="D240">
        <v>0.89</v>
      </c>
      <c r="E240">
        <v>0.9</v>
      </c>
    </row>
    <row r="241" spans="1:5" x14ac:dyDescent="0.25">
      <c r="A241" t="s">
        <v>24</v>
      </c>
      <c r="B241" t="s">
        <v>183</v>
      </c>
      <c r="C241">
        <v>1.62011173184358</v>
      </c>
      <c r="D241">
        <v>0.69</v>
      </c>
      <c r="E241">
        <v>1.36</v>
      </c>
    </row>
    <row r="242" spans="1:5" x14ac:dyDescent="0.25">
      <c r="A242" t="s">
        <v>24</v>
      </c>
      <c r="B242" t="s">
        <v>182</v>
      </c>
      <c r="C242">
        <v>1.62011173184358</v>
      </c>
      <c r="D242">
        <v>0.89</v>
      </c>
      <c r="E242">
        <v>1.36</v>
      </c>
    </row>
    <row r="243" spans="1:5" x14ac:dyDescent="0.25">
      <c r="A243" t="s">
        <v>24</v>
      </c>
      <c r="B243" t="s">
        <v>185</v>
      </c>
      <c r="C243">
        <v>1.62011173184358</v>
      </c>
      <c r="D243">
        <v>0.46</v>
      </c>
      <c r="E243">
        <v>0.93</v>
      </c>
    </row>
    <row r="244" spans="1:5" x14ac:dyDescent="0.25">
      <c r="A244" t="s">
        <v>24</v>
      </c>
      <c r="B244" t="s">
        <v>181</v>
      </c>
      <c r="C244">
        <v>1.62011173184358</v>
      </c>
      <c r="D244">
        <v>0.62</v>
      </c>
      <c r="E244">
        <v>0.68</v>
      </c>
    </row>
    <row r="245" spans="1:5" x14ac:dyDescent="0.25">
      <c r="A245" t="s">
        <v>27</v>
      </c>
      <c r="B245" t="s">
        <v>187</v>
      </c>
      <c r="C245">
        <v>1.32768361581921</v>
      </c>
      <c r="D245">
        <v>0.66</v>
      </c>
      <c r="E245">
        <v>1.24</v>
      </c>
    </row>
    <row r="246" spans="1:5" x14ac:dyDescent="0.25">
      <c r="A246" t="s">
        <v>27</v>
      </c>
      <c r="B246" t="s">
        <v>191</v>
      </c>
      <c r="C246">
        <v>1.32768361581921</v>
      </c>
      <c r="D246">
        <v>1.34</v>
      </c>
      <c r="E246">
        <v>1.51</v>
      </c>
    </row>
    <row r="247" spans="1:5" x14ac:dyDescent="0.25">
      <c r="A247" t="s">
        <v>27</v>
      </c>
      <c r="B247" t="s">
        <v>28</v>
      </c>
      <c r="C247">
        <v>1.32768361581921</v>
      </c>
      <c r="D247">
        <v>1.1299999999999999</v>
      </c>
      <c r="E247">
        <v>0.79</v>
      </c>
    </row>
    <row r="248" spans="1:5" x14ac:dyDescent="0.25">
      <c r="A248" t="s">
        <v>27</v>
      </c>
      <c r="B248" t="s">
        <v>186</v>
      </c>
      <c r="C248">
        <v>1.32768361581921</v>
      </c>
      <c r="D248">
        <v>1.42</v>
      </c>
      <c r="E248">
        <v>0.6</v>
      </c>
    </row>
    <row r="249" spans="1:5" x14ac:dyDescent="0.25">
      <c r="A249" t="s">
        <v>27</v>
      </c>
      <c r="B249" t="s">
        <v>189</v>
      </c>
      <c r="C249">
        <v>1.32768361581921</v>
      </c>
      <c r="D249">
        <v>0.33</v>
      </c>
      <c r="E249">
        <v>0.9</v>
      </c>
    </row>
    <row r="250" spans="1:5" x14ac:dyDescent="0.25">
      <c r="A250" t="s">
        <v>27</v>
      </c>
      <c r="B250" t="s">
        <v>297</v>
      </c>
      <c r="C250">
        <v>1.32768361581921</v>
      </c>
      <c r="D250">
        <v>0.67</v>
      </c>
      <c r="E250">
        <v>1.3</v>
      </c>
    </row>
    <row r="251" spans="1:5" x14ac:dyDescent="0.25">
      <c r="A251" t="s">
        <v>27</v>
      </c>
      <c r="B251" t="s">
        <v>298</v>
      </c>
      <c r="C251">
        <v>1.32768361581921</v>
      </c>
      <c r="D251">
        <v>1.42</v>
      </c>
      <c r="E251">
        <v>0.5</v>
      </c>
    </row>
    <row r="252" spans="1:5" x14ac:dyDescent="0.25">
      <c r="A252" t="s">
        <v>27</v>
      </c>
      <c r="B252" t="s">
        <v>31</v>
      </c>
      <c r="C252">
        <v>1.32768361581921</v>
      </c>
      <c r="D252">
        <v>0.59</v>
      </c>
      <c r="E252">
        <v>0.9</v>
      </c>
    </row>
    <row r="253" spans="1:5" x14ac:dyDescent="0.25">
      <c r="A253" t="s">
        <v>27</v>
      </c>
      <c r="B253" t="s">
        <v>195</v>
      </c>
      <c r="C253">
        <v>1.32768361581921</v>
      </c>
      <c r="D253">
        <v>1.51</v>
      </c>
      <c r="E253">
        <v>1.2</v>
      </c>
    </row>
    <row r="254" spans="1:5" x14ac:dyDescent="0.25">
      <c r="A254" t="s">
        <v>27</v>
      </c>
      <c r="B254" t="s">
        <v>188</v>
      </c>
      <c r="C254">
        <v>1.32768361581921</v>
      </c>
      <c r="D254">
        <v>1.42</v>
      </c>
      <c r="E254">
        <v>0.5</v>
      </c>
    </row>
    <row r="255" spans="1:5" x14ac:dyDescent="0.25">
      <c r="A255" t="s">
        <v>27</v>
      </c>
      <c r="B255" t="s">
        <v>296</v>
      </c>
      <c r="C255">
        <v>1.32768361581921</v>
      </c>
      <c r="D255">
        <v>0.75</v>
      </c>
      <c r="E255">
        <v>1.35</v>
      </c>
    </row>
    <row r="256" spans="1:5" x14ac:dyDescent="0.25">
      <c r="A256" t="s">
        <v>27</v>
      </c>
      <c r="B256" t="s">
        <v>190</v>
      </c>
      <c r="C256">
        <v>1.32768361581921</v>
      </c>
      <c r="D256">
        <v>0.85</v>
      </c>
      <c r="E256">
        <v>1.02</v>
      </c>
    </row>
    <row r="257" spans="1:5" x14ac:dyDescent="0.25">
      <c r="A257" t="s">
        <v>27</v>
      </c>
      <c r="B257" t="s">
        <v>192</v>
      </c>
      <c r="C257">
        <v>1.32768361581921</v>
      </c>
      <c r="D257">
        <v>1.17</v>
      </c>
      <c r="E257">
        <v>1</v>
      </c>
    </row>
    <row r="258" spans="1:5" x14ac:dyDescent="0.25">
      <c r="A258" t="s">
        <v>27</v>
      </c>
      <c r="B258" t="s">
        <v>329</v>
      </c>
      <c r="C258">
        <v>1.32768361581921</v>
      </c>
      <c r="D258">
        <v>0.75</v>
      </c>
      <c r="E258">
        <v>1.1000000000000001</v>
      </c>
    </row>
    <row r="259" spans="1:5" x14ac:dyDescent="0.25">
      <c r="A259" t="s">
        <v>27</v>
      </c>
      <c r="B259" t="s">
        <v>194</v>
      </c>
      <c r="C259">
        <v>1.32768361581921</v>
      </c>
      <c r="D259">
        <v>0.75</v>
      </c>
      <c r="E259">
        <v>1.1000000000000001</v>
      </c>
    </row>
    <row r="260" spans="1:5" x14ac:dyDescent="0.25">
      <c r="A260" t="s">
        <v>27</v>
      </c>
      <c r="B260" t="s">
        <v>299</v>
      </c>
      <c r="C260">
        <v>1.32768361581921</v>
      </c>
      <c r="D260">
        <v>1.26</v>
      </c>
      <c r="E260">
        <v>0.7</v>
      </c>
    </row>
    <row r="261" spans="1:5" x14ac:dyDescent="0.25">
      <c r="A261" t="s">
        <v>27</v>
      </c>
      <c r="B261" t="s">
        <v>328</v>
      </c>
      <c r="C261">
        <v>1.32768361581921</v>
      </c>
      <c r="D261">
        <v>1.42</v>
      </c>
      <c r="E261">
        <v>0.6</v>
      </c>
    </row>
    <row r="262" spans="1:5" x14ac:dyDescent="0.25">
      <c r="A262" t="s">
        <v>27</v>
      </c>
      <c r="B262" t="s">
        <v>193</v>
      </c>
      <c r="C262">
        <v>1.32768361581921</v>
      </c>
      <c r="D262">
        <v>0.92</v>
      </c>
      <c r="E262">
        <v>0.8</v>
      </c>
    </row>
    <row r="263" spans="1:5" x14ac:dyDescent="0.25">
      <c r="A263" t="s">
        <v>27</v>
      </c>
      <c r="B263" t="s">
        <v>30</v>
      </c>
      <c r="C263">
        <v>1.32768361581921</v>
      </c>
      <c r="D263">
        <v>0.94</v>
      </c>
      <c r="E263">
        <v>1.1299999999999999</v>
      </c>
    </row>
    <row r="264" spans="1:5" x14ac:dyDescent="0.25">
      <c r="A264" t="s">
        <v>27</v>
      </c>
      <c r="B264" t="s">
        <v>29</v>
      </c>
      <c r="C264">
        <v>1.32768361581921</v>
      </c>
      <c r="D264">
        <v>0.67</v>
      </c>
      <c r="E264">
        <v>1.71</v>
      </c>
    </row>
    <row r="265" spans="1:5" x14ac:dyDescent="0.25">
      <c r="A265" t="s">
        <v>196</v>
      </c>
      <c r="B265" t="s">
        <v>205</v>
      </c>
      <c r="C265">
        <v>1.62745098039216</v>
      </c>
      <c r="D265">
        <v>1.38</v>
      </c>
      <c r="E265">
        <v>0.79</v>
      </c>
    </row>
    <row r="266" spans="1:5" x14ac:dyDescent="0.25">
      <c r="A266" t="s">
        <v>196</v>
      </c>
      <c r="B266" t="s">
        <v>306</v>
      </c>
      <c r="C266">
        <v>1.62745098039216</v>
      </c>
      <c r="D266">
        <v>1.91</v>
      </c>
      <c r="E266">
        <v>0.56000000000000005</v>
      </c>
    </row>
    <row r="267" spans="1:5" x14ac:dyDescent="0.25">
      <c r="A267" t="s">
        <v>196</v>
      </c>
      <c r="B267" t="s">
        <v>206</v>
      </c>
      <c r="C267">
        <v>1.62745098039216</v>
      </c>
      <c r="D267">
        <v>0.61</v>
      </c>
      <c r="E267">
        <v>1.57</v>
      </c>
    </row>
    <row r="268" spans="1:5" x14ac:dyDescent="0.25">
      <c r="A268" t="s">
        <v>196</v>
      </c>
      <c r="B268" t="s">
        <v>197</v>
      </c>
      <c r="C268">
        <v>1.62745098039216</v>
      </c>
      <c r="D268">
        <v>0.89</v>
      </c>
      <c r="E268">
        <v>1.96</v>
      </c>
    </row>
    <row r="269" spans="1:5" x14ac:dyDescent="0.25">
      <c r="A269" t="s">
        <v>196</v>
      </c>
      <c r="B269" t="s">
        <v>307</v>
      </c>
      <c r="C269">
        <v>1.62745098039216</v>
      </c>
      <c r="D269">
        <v>1</v>
      </c>
      <c r="E269">
        <v>0.39</v>
      </c>
    </row>
    <row r="270" spans="1:5" x14ac:dyDescent="0.25">
      <c r="A270" t="s">
        <v>196</v>
      </c>
      <c r="B270" t="s">
        <v>204</v>
      </c>
      <c r="C270">
        <v>1.62745098039216</v>
      </c>
      <c r="D270">
        <v>1</v>
      </c>
      <c r="E270">
        <v>1.42</v>
      </c>
    </row>
    <row r="271" spans="1:5" x14ac:dyDescent="0.25">
      <c r="A271" t="s">
        <v>196</v>
      </c>
      <c r="B271" t="s">
        <v>302</v>
      </c>
      <c r="C271">
        <v>1.62745098039216</v>
      </c>
      <c r="D271">
        <v>0.68</v>
      </c>
      <c r="E271">
        <v>0.56000000000000005</v>
      </c>
    </row>
    <row r="272" spans="1:5" x14ac:dyDescent="0.25">
      <c r="A272" t="s">
        <v>196</v>
      </c>
      <c r="B272" t="s">
        <v>305</v>
      </c>
      <c r="C272">
        <v>1.62745098039216</v>
      </c>
      <c r="D272">
        <v>0.92</v>
      </c>
      <c r="E272">
        <v>0.87</v>
      </c>
    </row>
    <row r="273" spans="1:5" x14ac:dyDescent="0.25">
      <c r="A273" t="s">
        <v>196</v>
      </c>
      <c r="B273" t="s">
        <v>202</v>
      </c>
      <c r="C273">
        <v>1.62745098039216</v>
      </c>
      <c r="D273">
        <v>1</v>
      </c>
      <c r="E273">
        <v>0.71</v>
      </c>
    </row>
    <row r="274" spans="1:5" x14ac:dyDescent="0.25">
      <c r="A274" t="s">
        <v>196</v>
      </c>
      <c r="B274" t="s">
        <v>200</v>
      </c>
      <c r="C274">
        <v>1.62745098039216</v>
      </c>
      <c r="D274">
        <v>1.46</v>
      </c>
      <c r="E274">
        <v>0.47</v>
      </c>
    </row>
    <row r="275" spans="1:5" x14ac:dyDescent="0.25">
      <c r="A275" t="s">
        <v>196</v>
      </c>
      <c r="B275" t="s">
        <v>199</v>
      </c>
      <c r="C275">
        <v>1.62745098039216</v>
      </c>
      <c r="D275">
        <v>1.3</v>
      </c>
      <c r="E275">
        <v>1.47</v>
      </c>
    </row>
    <row r="276" spans="1:5" x14ac:dyDescent="0.25">
      <c r="A276" t="s">
        <v>196</v>
      </c>
      <c r="B276" t="s">
        <v>303</v>
      </c>
      <c r="C276">
        <v>1.62745098039216</v>
      </c>
      <c r="D276">
        <v>0.96</v>
      </c>
      <c r="E276">
        <v>0.98</v>
      </c>
    </row>
    <row r="277" spans="1:5" x14ac:dyDescent="0.25">
      <c r="A277" t="s">
        <v>196</v>
      </c>
      <c r="B277" t="s">
        <v>201</v>
      </c>
      <c r="C277">
        <v>1.62745098039216</v>
      </c>
      <c r="D277">
        <v>0.96</v>
      </c>
      <c r="E277">
        <v>0.84</v>
      </c>
    </row>
    <row r="278" spans="1:5" x14ac:dyDescent="0.25">
      <c r="A278" t="s">
        <v>196</v>
      </c>
      <c r="B278" t="s">
        <v>304</v>
      </c>
      <c r="C278">
        <v>1.62745098039216</v>
      </c>
      <c r="D278">
        <v>0.75</v>
      </c>
      <c r="E278">
        <v>1.89</v>
      </c>
    </row>
    <row r="279" spans="1:5" x14ac:dyDescent="0.25">
      <c r="A279" t="s">
        <v>196</v>
      </c>
      <c r="B279" t="s">
        <v>198</v>
      </c>
      <c r="C279">
        <v>1.62745098039216</v>
      </c>
      <c r="D279">
        <v>1.1499999999999999</v>
      </c>
      <c r="E279">
        <v>0.24</v>
      </c>
    </row>
    <row r="280" spans="1:5" x14ac:dyDescent="0.25">
      <c r="A280" t="s">
        <v>196</v>
      </c>
      <c r="B280" t="s">
        <v>300</v>
      </c>
      <c r="C280">
        <v>1.62745098039216</v>
      </c>
      <c r="D280">
        <v>0.61</v>
      </c>
      <c r="E280">
        <v>1.05</v>
      </c>
    </row>
    <row r="281" spans="1:5" x14ac:dyDescent="0.25">
      <c r="A281" t="s">
        <v>196</v>
      </c>
      <c r="B281" t="s">
        <v>301</v>
      </c>
      <c r="C281">
        <v>1.62745098039216</v>
      </c>
      <c r="D281">
        <v>0.92</v>
      </c>
      <c r="E281">
        <v>1.42</v>
      </c>
    </row>
    <row r="282" spans="1:5" x14ac:dyDescent="0.25">
      <c r="A282" t="s">
        <v>196</v>
      </c>
      <c r="B282" t="s">
        <v>203</v>
      </c>
      <c r="C282">
        <v>1.62745098039216</v>
      </c>
      <c r="D282">
        <v>0.55000000000000004</v>
      </c>
      <c r="E282">
        <v>0.7</v>
      </c>
    </row>
    <row r="283" spans="1:5" x14ac:dyDescent="0.25">
      <c r="A283" t="s">
        <v>32</v>
      </c>
      <c r="B283" t="s">
        <v>331</v>
      </c>
      <c r="C283">
        <v>1.2741935483871001</v>
      </c>
      <c r="D283">
        <v>0.56000000000000005</v>
      </c>
      <c r="E283">
        <v>1.01</v>
      </c>
    </row>
    <row r="284" spans="1:5" x14ac:dyDescent="0.25">
      <c r="A284" t="s">
        <v>32</v>
      </c>
      <c r="B284" t="s">
        <v>36</v>
      </c>
      <c r="C284">
        <v>1.2741935483871001</v>
      </c>
      <c r="D284">
        <v>1.68</v>
      </c>
      <c r="E284">
        <v>0.89</v>
      </c>
    </row>
    <row r="285" spans="1:5" x14ac:dyDescent="0.25">
      <c r="A285" t="s">
        <v>32</v>
      </c>
      <c r="B285" t="s">
        <v>212</v>
      </c>
      <c r="C285">
        <v>1.2741935483871001</v>
      </c>
      <c r="D285">
        <v>0.65</v>
      </c>
      <c r="E285">
        <v>1.62</v>
      </c>
    </row>
    <row r="286" spans="1:5" x14ac:dyDescent="0.25">
      <c r="A286" t="s">
        <v>32</v>
      </c>
      <c r="B286" t="s">
        <v>311</v>
      </c>
      <c r="C286">
        <v>1.2741935483871001</v>
      </c>
      <c r="D286">
        <v>1.01</v>
      </c>
      <c r="E286">
        <v>2.02</v>
      </c>
    </row>
    <row r="287" spans="1:5" x14ac:dyDescent="0.25">
      <c r="A287" t="s">
        <v>32</v>
      </c>
      <c r="B287" t="s">
        <v>210</v>
      </c>
      <c r="C287">
        <v>1.2741935483871001</v>
      </c>
      <c r="D287">
        <v>1.35</v>
      </c>
      <c r="E287">
        <v>1.1399999999999999</v>
      </c>
    </row>
    <row r="288" spans="1:5" x14ac:dyDescent="0.25">
      <c r="A288" t="s">
        <v>32</v>
      </c>
      <c r="B288" t="s">
        <v>312</v>
      </c>
      <c r="C288">
        <v>1.2741935483871001</v>
      </c>
      <c r="D288">
        <v>0.56000000000000005</v>
      </c>
      <c r="E288">
        <v>0.76</v>
      </c>
    </row>
    <row r="289" spans="1:5" x14ac:dyDescent="0.25">
      <c r="A289" t="s">
        <v>32</v>
      </c>
      <c r="B289" t="s">
        <v>209</v>
      </c>
      <c r="C289">
        <v>1.2741935483871001</v>
      </c>
      <c r="D289">
        <v>0.52</v>
      </c>
      <c r="E289">
        <v>1.33</v>
      </c>
    </row>
    <row r="290" spans="1:5" x14ac:dyDescent="0.25">
      <c r="A290" t="s">
        <v>32</v>
      </c>
      <c r="B290" t="s">
        <v>313</v>
      </c>
      <c r="C290">
        <v>1.2741935483871001</v>
      </c>
      <c r="D290">
        <v>0.65</v>
      </c>
      <c r="E290">
        <v>0.74</v>
      </c>
    </row>
    <row r="291" spans="1:5" x14ac:dyDescent="0.25">
      <c r="A291" t="s">
        <v>32</v>
      </c>
      <c r="B291" t="s">
        <v>309</v>
      </c>
      <c r="C291">
        <v>1.2741935483871001</v>
      </c>
      <c r="D291">
        <v>1.01</v>
      </c>
      <c r="E291">
        <v>0.76</v>
      </c>
    </row>
    <row r="292" spans="1:5" x14ac:dyDescent="0.25">
      <c r="A292" t="s">
        <v>32</v>
      </c>
      <c r="B292" t="s">
        <v>308</v>
      </c>
      <c r="C292">
        <v>1.2741935483871001</v>
      </c>
      <c r="D292">
        <v>0.88</v>
      </c>
      <c r="E292">
        <v>1.22</v>
      </c>
    </row>
    <row r="293" spans="1:5" x14ac:dyDescent="0.25">
      <c r="A293" t="s">
        <v>32</v>
      </c>
      <c r="B293" t="s">
        <v>207</v>
      </c>
      <c r="C293">
        <v>1.2741935483871001</v>
      </c>
      <c r="D293">
        <v>1.35</v>
      </c>
      <c r="E293">
        <v>0.76</v>
      </c>
    </row>
    <row r="294" spans="1:5" x14ac:dyDescent="0.25">
      <c r="A294" t="s">
        <v>32</v>
      </c>
      <c r="B294" t="s">
        <v>330</v>
      </c>
      <c r="C294">
        <v>1.2741935483871001</v>
      </c>
      <c r="D294">
        <v>0.67</v>
      </c>
      <c r="E294">
        <v>0.63</v>
      </c>
    </row>
    <row r="295" spans="1:5" x14ac:dyDescent="0.25">
      <c r="A295" t="s">
        <v>32</v>
      </c>
      <c r="B295" t="s">
        <v>35</v>
      </c>
      <c r="C295">
        <v>1.2741935483871001</v>
      </c>
      <c r="D295">
        <v>1.86</v>
      </c>
      <c r="E295">
        <v>1</v>
      </c>
    </row>
    <row r="296" spans="1:5" x14ac:dyDescent="0.25">
      <c r="A296" t="s">
        <v>32</v>
      </c>
      <c r="B296" t="s">
        <v>34</v>
      </c>
      <c r="C296">
        <v>1.2741935483871001</v>
      </c>
      <c r="D296">
        <v>0.78</v>
      </c>
      <c r="E296">
        <v>0.89</v>
      </c>
    </row>
    <row r="297" spans="1:5" x14ac:dyDescent="0.25">
      <c r="A297" t="s">
        <v>32</v>
      </c>
      <c r="B297" t="s">
        <v>310</v>
      </c>
      <c r="C297">
        <v>1.2741935483871001</v>
      </c>
      <c r="D297">
        <v>0.56000000000000005</v>
      </c>
      <c r="E297">
        <v>1.27</v>
      </c>
    </row>
    <row r="298" spans="1:5" x14ac:dyDescent="0.25">
      <c r="A298" t="s">
        <v>32</v>
      </c>
      <c r="B298" t="s">
        <v>208</v>
      </c>
      <c r="C298">
        <v>1.2741935483871001</v>
      </c>
      <c r="D298">
        <v>1.18</v>
      </c>
      <c r="E298">
        <v>0.44</v>
      </c>
    </row>
    <row r="299" spans="1:5" x14ac:dyDescent="0.25">
      <c r="A299" t="s">
        <v>32</v>
      </c>
      <c r="B299" t="s">
        <v>33</v>
      </c>
      <c r="C299">
        <v>1.2741935483871001</v>
      </c>
      <c r="D299">
        <v>1.68</v>
      </c>
      <c r="E299">
        <v>0.63</v>
      </c>
    </row>
    <row r="300" spans="1:5" x14ac:dyDescent="0.25">
      <c r="A300" t="s">
        <v>32</v>
      </c>
      <c r="B300" t="s">
        <v>211</v>
      </c>
      <c r="C300">
        <v>1.2741935483871001</v>
      </c>
      <c r="D300">
        <v>0.78</v>
      </c>
      <c r="E300">
        <v>0.89</v>
      </c>
    </row>
    <row r="301" spans="1:5" x14ac:dyDescent="0.25">
      <c r="A301" t="s">
        <v>213</v>
      </c>
      <c r="B301" t="s">
        <v>221</v>
      </c>
      <c r="C301">
        <v>1.2554744525547401</v>
      </c>
      <c r="D301">
        <v>1.26</v>
      </c>
      <c r="E301">
        <v>0.98</v>
      </c>
    </row>
    <row r="302" spans="1:5" x14ac:dyDescent="0.25">
      <c r="A302" t="s">
        <v>213</v>
      </c>
      <c r="B302" t="s">
        <v>214</v>
      </c>
      <c r="C302">
        <v>1.2554744525547401</v>
      </c>
      <c r="D302">
        <v>1.67</v>
      </c>
      <c r="E302">
        <v>0.53</v>
      </c>
    </row>
    <row r="303" spans="1:5" x14ac:dyDescent="0.25">
      <c r="A303" t="s">
        <v>213</v>
      </c>
      <c r="B303" t="s">
        <v>217</v>
      </c>
      <c r="C303">
        <v>1.2554744525547401</v>
      </c>
      <c r="D303">
        <v>0.93</v>
      </c>
      <c r="E303">
        <v>0.91</v>
      </c>
    </row>
    <row r="304" spans="1:5" x14ac:dyDescent="0.25">
      <c r="A304" t="s">
        <v>213</v>
      </c>
      <c r="B304" t="s">
        <v>216</v>
      </c>
      <c r="C304">
        <v>1.2554744525547401</v>
      </c>
      <c r="D304">
        <v>0.6</v>
      </c>
      <c r="E304">
        <v>1.4</v>
      </c>
    </row>
    <row r="305" spans="1:5" x14ac:dyDescent="0.25">
      <c r="A305" t="s">
        <v>213</v>
      </c>
      <c r="B305" t="s">
        <v>218</v>
      </c>
      <c r="C305">
        <v>1.2554744525547401</v>
      </c>
      <c r="D305">
        <v>1</v>
      </c>
      <c r="E305">
        <v>1.1200000000000001</v>
      </c>
    </row>
    <row r="306" spans="1:5" x14ac:dyDescent="0.25">
      <c r="A306" t="s">
        <v>213</v>
      </c>
      <c r="B306" t="s">
        <v>219</v>
      </c>
      <c r="C306">
        <v>1.2554744525547401</v>
      </c>
      <c r="D306">
        <v>1.0900000000000001</v>
      </c>
      <c r="E306">
        <v>0.92</v>
      </c>
    </row>
    <row r="307" spans="1:5" x14ac:dyDescent="0.25">
      <c r="A307" t="s">
        <v>213</v>
      </c>
      <c r="B307" t="s">
        <v>215</v>
      </c>
      <c r="C307">
        <v>1.2554744525547401</v>
      </c>
      <c r="D307">
        <v>0.88</v>
      </c>
      <c r="E307">
        <v>1.0900000000000001</v>
      </c>
    </row>
    <row r="308" spans="1:5" x14ac:dyDescent="0.25">
      <c r="A308" t="s">
        <v>213</v>
      </c>
      <c r="B308" t="s">
        <v>314</v>
      </c>
      <c r="C308">
        <v>1.2554744525547401</v>
      </c>
      <c r="D308">
        <v>0.66</v>
      </c>
      <c r="E308">
        <v>1.4</v>
      </c>
    </row>
    <row r="309" spans="1:5" x14ac:dyDescent="0.25">
      <c r="A309" t="s">
        <v>213</v>
      </c>
      <c r="B309" t="s">
        <v>315</v>
      </c>
      <c r="C309">
        <v>1.2554744525547401</v>
      </c>
      <c r="D309">
        <v>2.39</v>
      </c>
      <c r="E309">
        <v>0.08</v>
      </c>
    </row>
    <row r="310" spans="1:5" x14ac:dyDescent="0.25">
      <c r="A310" t="s">
        <v>213</v>
      </c>
      <c r="B310" t="s">
        <v>220</v>
      </c>
      <c r="C310">
        <v>1.2554744525547401</v>
      </c>
      <c r="D310">
        <v>0.66</v>
      </c>
      <c r="E310">
        <v>1.61</v>
      </c>
    </row>
    <row r="311" spans="1:5" x14ac:dyDescent="0.25">
      <c r="A311" t="s">
        <v>213</v>
      </c>
      <c r="B311" t="s">
        <v>222</v>
      </c>
      <c r="C311">
        <v>1.2554744525547401</v>
      </c>
      <c r="D311">
        <v>0.33</v>
      </c>
      <c r="E311">
        <v>0.77</v>
      </c>
    </row>
    <row r="312" spans="1:5" x14ac:dyDescent="0.25">
      <c r="A312" t="s">
        <v>213</v>
      </c>
      <c r="B312" t="s">
        <v>223</v>
      </c>
      <c r="C312">
        <v>1.2554744525547401</v>
      </c>
      <c r="D312">
        <v>0.64</v>
      </c>
      <c r="E312">
        <v>1.0900000000000001</v>
      </c>
    </row>
    <row r="313" spans="1:5" x14ac:dyDescent="0.25">
      <c r="A313" t="s">
        <v>37</v>
      </c>
      <c r="B313" t="s">
        <v>224</v>
      </c>
      <c r="C313">
        <v>1.8518518518518501</v>
      </c>
      <c r="D313">
        <v>0.77</v>
      </c>
      <c r="E313">
        <v>2.0099999999999998</v>
      </c>
    </row>
    <row r="314" spans="1:5" x14ac:dyDescent="0.25">
      <c r="A314" t="s">
        <v>37</v>
      </c>
      <c r="B314" t="s">
        <v>229</v>
      </c>
      <c r="C314">
        <v>1.8518518518518501</v>
      </c>
      <c r="D314">
        <v>0.32</v>
      </c>
      <c r="E314">
        <v>0.59</v>
      </c>
    </row>
    <row r="315" spans="1:5" x14ac:dyDescent="0.25">
      <c r="A315" t="s">
        <v>37</v>
      </c>
      <c r="B315" t="s">
        <v>227</v>
      </c>
      <c r="C315">
        <v>1.8518518518518501</v>
      </c>
      <c r="D315">
        <v>0.54</v>
      </c>
      <c r="E315">
        <v>0.3</v>
      </c>
    </row>
    <row r="316" spans="1:5" x14ac:dyDescent="0.25">
      <c r="A316" t="s">
        <v>37</v>
      </c>
      <c r="B316" t="s">
        <v>226</v>
      </c>
      <c r="C316">
        <v>1.8518518518518501</v>
      </c>
      <c r="D316">
        <v>1.08</v>
      </c>
      <c r="E316">
        <v>0.74</v>
      </c>
    </row>
    <row r="317" spans="1:5" x14ac:dyDescent="0.25">
      <c r="A317" t="s">
        <v>37</v>
      </c>
      <c r="B317" t="s">
        <v>39</v>
      </c>
      <c r="C317">
        <v>1.8518518518518501</v>
      </c>
      <c r="D317">
        <v>1.08</v>
      </c>
      <c r="E317">
        <v>0.89</v>
      </c>
    </row>
    <row r="318" spans="1:5" x14ac:dyDescent="0.25">
      <c r="A318" t="s">
        <v>37</v>
      </c>
      <c r="B318" t="s">
        <v>225</v>
      </c>
      <c r="C318">
        <v>1.8518518518518501</v>
      </c>
      <c r="D318">
        <v>2.25</v>
      </c>
      <c r="E318">
        <v>0.99</v>
      </c>
    </row>
    <row r="319" spans="1:5" x14ac:dyDescent="0.25">
      <c r="A319" t="s">
        <v>37</v>
      </c>
      <c r="B319" t="s">
        <v>231</v>
      </c>
      <c r="C319">
        <v>1.8518518518518501</v>
      </c>
      <c r="D319">
        <v>0.97</v>
      </c>
      <c r="E319">
        <v>0.74</v>
      </c>
    </row>
    <row r="320" spans="1:5" x14ac:dyDescent="0.25">
      <c r="A320" t="s">
        <v>37</v>
      </c>
      <c r="B320" t="s">
        <v>38</v>
      </c>
      <c r="C320">
        <v>1.8518518518518501</v>
      </c>
      <c r="D320">
        <v>0.65</v>
      </c>
      <c r="E320">
        <v>0.59</v>
      </c>
    </row>
    <row r="321" spans="1:5" x14ac:dyDescent="0.25">
      <c r="A321" t="s">
        <v>37</v>
      </c>
      <c r="B321" t="s">
        <v>228</v>
      </c>
      <c r="C321">
        <v>1.8518518518518501</v>
      </c>
      <c r="D321">
        <v>0.9</v>
      </c>
      <c r="E321">
        <v>1.85</v>
      </c>
    </row>
    <row r="322" spans="1:5" x14ac:dyDescent="0.25">
      <c r="A322" t="s">
        <v>37</v>
      </c>
      <c r="B322" t="s">
        <v>230</v>
      </c>
      <c r="C322">
        <v>1.8518518518518501</v>
      </c>
      <c r="D322">
        <v>1.35</v>
      </c>
      <c r="E322">
        <v>0.74</v>
      </c>
    </row>
    <row r="323" spans="1:5" x14ac:dyDescent="0.25">
      <c r="A323" t="s">
        <v>337</v>
      </c>
      <c r="B323" t="s">
        <v>338</v>
      </c>
      <c r="C323">
        <v>1.28</v>
      </c>
      <c r="D323">
        <v>1.25</v>
      </c>
      <c r="E323">
        <v>0.73</v>
      </c>
    </row>
    <row r="324" spans="1:5" x14ac:dyDescent="0.25">
      <c r="A324" t="s">
        <v>337</v>
      </c>
      <c r="B324" t="s">
        <v>367</v>
      </c>
      <c r="C324">
        <v>1.28</v>
      </c>
      <c r="D324">
        <v>0.94</v>
      </c>
      <c r="E324">
        <v>2</v>
      </c>
    </row>
    <row r="325" spans="1:5" x14ac:dyDescent="0.25">
      <c r="A325" t="s">
        <v>337</v>
      </c>
      <c r="B325" t="s">
        <v>368</v>
      </c>
      <c r="C325">
        <v>1.28</v>
      </c>
      <c r="D325">
        <v>1.43</v>
      </c>
      <c r="E325">
        <v>0.91</v>
      </c>
    </row>
    <row r="326" spans="1:5" x14ac:dyDescent="0.25">
      <c r="A326" t="s">
        <v>337</v>
      </c>
      <c r="B326" t="s">
        <v>373</v>
      </c>
      <c r="C326">
        <v>1.28</v>
      </c>
      <c r="D326">
        <v>0.52</v>
      </c>
      <c r="E326">
        <v>0.91</v>
      </c>
    </row>
    <row r="327" spans="1:5" x14ac:dyDescent="0.25">
      <c r="A327" t="s">
        <v>337</v>
      </c>
      <c r="B327" t="s">
        <v>374</v>
      </c>
      <c r="C327">
        <v>1.28</v>
      </c>
      <c r="D327">
        <v>1.56</v>
      </c>
      <c r="E327">
        <v>0.73</v>
      </c>
    </row>
    <row r="328" spans="1:5" x14ac:dyDescent="0.25">
      <c r="A328" t="s">
        <v>337</v>
      </c>
      <c r="B328" t="s">
        <v>382</v>
      </c>
      <c r="C328">
        <v>1.28</v>
      </c>
      <c r="D328">
        <v>0.78</v>
      </c>
      <c r="E328">
        <v>0.45</v>
      </c>
    </row>
    <row r="329" spans="1:5" x14ac:dyDescent="0.25">
      <c r="A329" t="s">
        <v>337</v>
      </c>
      <c r="B329" t="s">
        <v>383</v>
      </c>
      <c r="C329">
        <v>1.28</v>
      </c>
      <c r="D329">
        <v>0.47</v>
      </c>
      <c r="E329">
        <v>1.64</v>
      </c>
    </row>
    <row r="330" spans="1:5" x14ac:dyDescent="0.25">
      <c r="A330" t="s">
        <v>337</v>
      </c>
      <c r="B330" t="s">
        <v>403</v>
      </c>
      <c r="C330">
        <v>1.28</v>
      </c>
      <c r="D330">
        <v>1.25</v>
      </c>
      <c r="E330">
        <v>1.0900000000000001</v>
      </c>
    </row>
    <row r="331" spans="1:5" x14ac:dyDescent="0.25">
      <c r="A331" t="s">
        <v>337</v>
      </c>
      <c r="B331" t="s">
        <v>407</v>
      </c>
      <c r="C331">
        <v>1.28</v>
      </c>
      <c r="D331">
        <v>0.94</v>
      </c>
      <c r="E331">
        <v>0.73</v>
      </c>
    </row>
    <row r="332" spans="1:5" x14ac:dyDescent="0.25">
      <c r="A332" t="s">
        <v>337</v>
      </c>
      <c r="B332" t="s">
        <v>408</v>
      </c>
      <c r="C332">
        <v>1.28</v>
      </c>
      <c r="D332">
        <v>0.62</v>
      </c>
      <c r="E332">
        <v>0.91</v>
      </c>
    </row>
    <row r="333" spans="1:5" x14ac:dyDescent="0.25">
      <c r="A333" t="s">
        <v>344</v>
      </c>
      <c r="B333" t="s">
        <v>345</v>
      </c>
      <c r="C333">
        <v>1.4666666666666699</v>
      </c>
      <c r="D333">
        <v>0.68</v>
      </c>
      <c r="E333">
        <v>1.1599999999999999</v>
      </c>
    </row>
    <row r="334" spans="1:5" x14ac:dyDescent="0.25">
      <c r="A334" t="s">
        <v>344</v>
      </c>
      <c r="B334" t="s">
        <v>350</v>
      </c>
      <c r="C334">
        <v>1.4666666666666699</v>
      </c>
      <c r="D334">
        <v>0.68</v>
      </c>
      <c r="E334">
        <v>1.65</v>
      </c>
    </row>
    <row r="335" spans="1:5" x14ac:dyDescent="0.25">
      <c r="A335" t="s">
        <v>344</v>
      </c>
      <c r="B335" t="s">
        <v>358</v>
      </c>
      <c r="C335">
        <v>1.4666666666666699</v>
      </c>
      <c r="D335">
        <v>0.34</v>
      </c>
      <c r="E335">
        <v>2.3199999999999998</v>
      </c>
    </row>
    <row r="336" spans="1:5" x14ac:dyDescent="0.25">
      <c r="A336" t="s">
        <v>344</v>
      </c>
      <c r="B336" t="s">
        <v>370</v>
      </c>
      <c r="C336">
        <v>1.4666666666666699</v>
      </c>
      <c r="D336">
        <v>0.51</v>
      </c>
      <c r="E336">
        <v>1.1599999999999999</v>
      </c>
    </row>
    <row r="337" spans="1:5" x14ac:dyDescent="0.25">
      <c r="A337" t="s">
        <v>344</v>
      </c>
      <c r="B337" t="s">
        <v>376</v>
      </c>
      <c r="C337">
        <v>1.4666666666666699</v>
      </c>
      <c r="D337">
        <v>1.0900000000000001</v>
      </c>
      <c r="E337">
        <v>0.93</v>
      </c>
    </row>
    <row r="338" spans="1:5" x14ac:dyDescent="0.25">
      <c r="A338" t="s">
        <v>344</v>
      </c>
      <c r="B338" t="s">
        <v>379</v>
      </c>
      <c r="C338">
        <v>1.4666666666666699</v>
      </c>
      <c r="D338">
        <v>1.5</v>
      </c>
      <c r="E338">
        <v>0.4</v>
      </c>
    </row>
    <row r="339" spans="1:5" x14ac:dyDescent="0.25">
      <c r="A339" t="s">
        <v>344</v>
      </c>
      <c r="B339" t="s">
        <v>411</v>
      </c>
      <c r="C339">
        <v>1.4666666666666699</v>
      </c>
      <c r="D339">
        <v>1.88</v>
      </c>
      <c r="E339">
        <v>0.66</v>
      </c>
    </row>
    <row r="340" spans="1:5" x14ac:dyDescent="0.25">
      <c r="A340" t="s">
        <v>344</v>
      </c>
      <c r="B340" t="s">
        <v>421</v>
      </c>
      <c r="C340">
        <v>1.4666666666666699</v>
      </c>
      <c r="D340">
        <v>1.23</v>
      </c>
      <c r="E340">
        <v>0.93</v>
      </c>
    </row>
    <row r="341" spans="1:5" x14ac:dyDescent="0.25">
      <c r="A341" t="s">
        <v>344</v>
      </c>
      <c r="B341" t="s">
        <v>422</v>
      </c>
      <c r="C341">
        <v>1.4666666666666699</v>
      </c>
      <c r="D341">
        <v>0.51</v>
      </c>
      <c r="E341">
        <v>0.33</v>
      </c>
    </row>
    <row r="342" spans="1:5" x14ac:dyDescent="0.25">
      <c r="A342" t="s">
        <v>344</v>
      </c>
      <c r="B342" t="s">
        <v>424</v>
      </c>
      <c r="C342">
        <v>1.4666666666666699</v>
      </c>
      <c r="D342">
        <v>1.25</v>
      </c>
      <c r="E342">
        <v>0.77</v>
      </c>
    </row>
    <row r="343" spans="1:5" x14ac:dyDescent="0.25">
      <c r="A343" t="s">
        <v>340</v>
      </c>
      <c r="B343" t="s">
        <v>341</v>
      </c>
      <c r="C343">
        <v>1.3107344632768401</v>
      </c>
      <c r="D343">
        <v>0.59</v>
      </c>
      <c r="E343">
        <v>0.91</v>
      </c>
    </row>
    <row r="344" spans="1:5" x14ac:dyDescent="0.25">
      <c r="A344" t="s">
        <v>340</v>
      </c>
      <c r="B344" t="s">
        <v>352</v>
      </c>
      <c r="C344">
        <v>1.3107344632768401</v>
      </c>
      <c r="D344">
        <v>1.1000000000000001</v>
      </c>
      <c r="E344">
        <v>0.81</v>
      </c>
    </row>
    <row r="345" spans="1:5" x14ac:dyDescent="0.25">
      <c r="A345" t="s">
        <v>340</v>
      </c>
      <c r="B345" t="s">
        <v>353</v>
      </c>
      <c r="C345">
        <v>1.3107344632768401</v>
      </c>
      <c r="D345">
        <v>1.78</v>
      </c>
      <c r="E345">
        <v>0.2</v>
      </c>
    </row>
    <row r="346" spans="1:5" x14ac:dyDescent="0.25">
      <c r="A346" t="s">
        <v>340</v>
      </c>
      <c r="B346" t="s">
        <v>354</v>
      </c>
      <c r="C346">
        <v>1.3107344632768401</v>
      </c>
      <c r="D346">
        <v>1.78</v>
      </c>
      <c r="E346">
        <v>1.01</v>
      </c>
    </row>
    <row r="347" spans="1:5" x14ac:dyDescent="0.25">
      <c r="A347" t="s">
        <v>340</v>
      </c>
      <c r="B347" t="s">
        <v>356</v>
      </c>
      <c r="C347">
        <v>1.3107344632768401</v>
      </c>
      <c r="D347">
        <v>0.95</v>
      </c>
      <c r="E347">
        <v>1.25</v>
      </c>
    </row>
    <row r="348" spans="1:5" x14ac:dyDescent="0.25">
      <c r="A348" t="s">
        <v>340</v>
      </c>
      <c r="B348" t="s">
        <v>361</v>
      </c>
      <c r="C348">
        <v>1.3107344632768401</v>
      </c>
      <c r="D348">
        <v>0.59</v>
      </c>
      <c r="E348">
        <v>1.1100000000000001</v>
      </c>
    </row>
    <row r="349" spans="1:5" x14ac:dyDescent="0.25">
      <c r="A349" t="s">
        <v>340</v>
      </c>
      <c r="B349" t="s">
        <v>365</v>
      </c>
      <c r="C349">
        <v>1.3107344632768401</v>
      </c>
      <c r="D349">
        <v>1.19</v>
      </c>
      <c r="E349">
        <v>1.61</v>
      </c>
    </row>
    <row r="350" spans="1:5" x14ac:dyDescent="0.25">
      <c r="A350" t="s">
        <v>340</v>
      </c>
      <c r="B350" t="s">
        <v>377</v>
      </c>
      <c r="C350">
        <v>1.3107344632768401</v>
      </c>
      <c r="D350">
        <v>0.34</v>
      </c>
      <c r="E350">
        <v>0.81</v>
      </c>
    </row>
    <row r="351" spans="1:5" x14ac:dyDescent="0.25">
      <c r="A351" t="s">
        <v>340</v>
      </c>
      <c r="B351" t="s">
        <v>378</v>
      </c>
      <c r="C351">
        <v>1.3107344632768401</v>
      </c>
      <c r="D351">
        <v>0.68</v>
      </c>
      <c r="E351">
        <v>1.31</v>
      </c>
    </row>
    <row r="352" spans="1:5" x14ac:dyDescent="0.25">
      <c r="A352" t="s">
        <v>340</v>
      </c>
      <c r="B352" t="s">
        <v>385</v>
      </c>
      <c r="C352">
        <v>1.3107344632768401</v>
      </c>
      <c r="D352">
        <v>0.68</v>
      </c>
      <c r="E352">
        <v>0.81</v>
      </c>
    </row>
    <row r="353" spans="1:5" x14ac:dyDescent="0.25">
      <c r="A353" t="s">
        <v>340</v>
      </c>
      <c r="B353" t="s">
        <v>387</v>
      </c>
      <c r="C353">
        <v>1.3107344632768401</v>
      </c>
      <c r="D353">
        <v>1.22</v>
      </c>
      <c r="E353">
        <v>1.18</v>
      </c>
    </row>
    <row r="354" spans="1:5" x14ac:dyDescent="0.25">
      <c r="A354" t="s">
        <v>340</v>
      </c>
      <c r="B354" t="s">
        <v>390</v>
      </c>
      <c r="C354">
        <v>1.3107344632768401</v>
      </c>
      <c r="D354">
        <v>0.42</v>
      </c>
      <c r="E354">
        <v>1.01</v>
      </c>
    </row>
    <row r="355" spans="1:5" x14ac:dyDescent="0.25">
      <c r="A355" t="s">
        <v>340</v>
      </c>
      <c r="B355" t="s">
        <v>394</v>
      </c>
      <c r="C355">
        <v>1.3107344632768401</v>
      </c>
      <c r="D355">
        <v>1.34</v>
      </c>
      <c r="E355">
        <v>1.1299999999999999</v>
      </c>
    </row>
    <row r="356" spans="1:5" x14ac:dyDescent="0.25">
      <c r="A356" t="s">
        <v>340</v>
      </c>
      <c r="B356" t="s">
        <v>405</v>
      </c>
      <c r="C356">
        <v>1.3107344632768401</v>
      </c>
      <c r="D356">
        <v>0.68</v>
      </c>
      <c r="E356">
        <v>1.31</v>
      </c>
    </row>
    <row r="357" spans="1:5" x14ac:dyDescent="0.25">
      <c r="A357" t="s">
        <v>340</v>
      </c>
      <c r="B357" t="s">
        <v>413</v>
      </c>
      <c r="C357">
        <v>1.3107344632768401</v>
      </c>
      <c r="D357">
        <v>1.43</v>
      </c>
      <c r="E357">
        <v>0.56999999999999995</v>
      </c>
    </row>
    <row r="358" spans="1:5" x14ac:dyDescent="0.25">
      <c r="A358" t="s">
        <v>340</v>
      </c>
      <c r="B358" t="s">
        <v>415</v>
      </c>
      <c r="C358">
        <v>1.3107344632768401</v>
      </c>
      <c r="D358">
        <v>1.1399999999999999</v>
      </c>
      <c r="E358">
        <v>0.79</v>
      </c>
    </row>
    <row r="359" spans="1:5" x14ac:dyDescent="0.25">
      <c r="A359" t="s">
        <v>340</v>
      </c>
      <c r="B359" t="s">
        <v>418</v>
      </c>
      <c r="C359">
        <v>1.3107344632768401</v>
      </c>
      <c r="D359">
        <v>1.02</v>
      </c>
      <c r="E359">
        <v>0.71</v>
      </c>
    </row>
    <row r="360" spans="1:5" x14ac:dyDescent="0.25">
      <c r="A360" t="s">
        <v>340</v>
      </c>
      <c r="B360" t="s">
        <v>428</v>
      </c>
      <c r="C360">
        <v>1.3107344632768401</v>
      </c>
      <c r="D360">
        <v>1.19</v>
      </c>
      <c r="E360">
        <v>1.31</v>
      </c>
    </row>
    <row r="361" spans="1:5" x14ac:dyDescent="0.25">
      <c r="A361" t="s">
        <v>340</v>
      </c>
      <c r="B361" t="s">
        <v>429</v>
      </c>
      <c r="C361">
        <v>1.3107344632768401</v>
      </c>
      <c r="D361">
        <v>0.76</v>
      </c>
      <c r="E361">
        <v>1.41</v>
      </c>
    </row>
    <row r="362" spans="1:5" x14ac:dyDescent="0.25">
      <c r="A362" t="s">
        <v>340</v>
      </c>
      <c r="B362" t="s">
        <v>431</v>
      </c>
      <c r="C362">
        <v>1.3107344632768401</v>
      </c>
      <c r="D362">
        <v>1.19</v>
      </c>
      <c r="E362">
        <v>0.71</v>
      </c>
    </row>
    <row r="363" spans="1:5" x14ac:dyDescent="0.25">
      <c r="A363" t="s">
        <v>342</v>
      </c>
      <c r="B363" t="s">
        <v>343</v>
      </c>
      <c r="C363">
        <v>1.1491228070175401</v>
      </c>
      <c r="D363">
        <v>0.78</v>
      </c>
      <c r="E363">
        <v>1.46</v>
      </c>
    </row>
    <row r="364" spans="1:5" x14ac:dyDescent="0.25">
      <c r="A364" t="s">
        <v>342</v>
      </c>
      <c r="B364" t="s">
        <v>346</v>
      </c>
      <c r="C364">
        <v>1.1491228070175401</v>
      </c>
      <c r="D364">
        <v>0.61</v>
      </c>
      <c r="E364">
        <v>1.22</v>
      </c>
    </row>
    <row r="365" spans="1:5" x14ac:dyDescent="0.25">
      <c r="A365" t="s">
        <v>342</v>
      </c>
      <c r="B365" t="s">
        <v>348</v>
      </c>
      <c r="C365">
        <v>1.1491228070175401</v>
      </c>
      <c r="D365">
        <v>1.31</v>
      </c>
      <c r="E365">
        <v>0.73</v>
      </c>
    </row>
    <row r="366" spans="1:5" x14ac:dyDescent="0.25">
      <c r="A366" t="s">
        <v>342</v>
      </c>
      <c r="B366" t="s">
        <v>363</v>
      </c>
      <c r="C366">
        <v>1.1491228070175401</v>
      </c>
      <c r="D366">
        <v>1.1299999999999999</v>
      </c>
      <c r="E366">
        <v>1.59</v>
      </c>
    </row>
    <row r="367" spans="1:5" x14ac:dyDescent="0.25">
      <c r="A367" t="s">
        <v>342</v>
      </c>
      <c r="B367" t="s">
        <v>364</v>
      </c>
      <c r="C367">
        <v>1.1491228070175401</v>
      </c>
      <c r="D367">
        <v>0.78</v>
      </c>
      <c r="E367">
        <v>1.1000000000000001</v>
      </c>
    </row>
    <row r="368" spans="1:5" x14ac:dyDescent="0.25">
      <c r="A368" t="s">
        <v>342</v>
      </c>
      <c r="B368" t="s">
        <v>380</v>
      </c>
      <c r="C368">
        <v>1.1491228070175401</v>
      </c>
      <c r="D368">
        <v>1.5</v>
      </c>
      <c r="E368">
        <v>0.44</v>
      </c>
    </row>
    <row r="369" spans="1:5" x14ac:dyDescent="0.25">
      <c r="A369" t="s">
        <v>342</v>
      </c>
      <c r="B369" t="s">
        <v>384</v>
      </c>
      <c r="C369">
        <v>1.1491228070175401</v>
      </c>
      <c r="D369">
        <v>0.61</v>
      </c>
      <c r="E369">
        <v>0.85</v>
      </c>
    </row>
    <row r="370" spans="1:5" x14ac:dyDescent="0.25">
      <c r="A370" t="s">
        <v>342</v>
      </c>
      <c r="B370" t="s">
        <v>386</v>
      </c>
      <c r="C370">
        <v>1.1491228070175401</v>
      </c>
      <c r="D370">
        <v>0.61</v>
      </c>
      <c r="E370">
        <v>0.61</v>
      </c>
    </row>
    <row r="371" spans="1:5" x14ac:dyDescent="0.25">
      <c r="A371" t="s">
        <v>342</v>
      </c>
      <c r="B371" t="s">
        <v>392</v>
      </c>
      <c r="C371">
        <v>1.1491228070175401</v>
      </c>
      <c r="D371">
        <v>1.31</v>
      </c>
      <c r="E371">
        <v>1.34</v>
      </c>
    </row>
    <row r="372" spans="1:5" x14ac:dyDescent="0.25">
      <c r="A372" t="s">
        <v>342</v>
      </c>
      <c r="B372" t="s">
        <v>393</v>
      </c>
      <c r="C372">
        <v>1.1491228070175401</v>
      </c>
      <c r="D372">
        <v>1.04</v>
      </c>
      <c r="E372">
        <v>0.49</v>
      </c>
    </row>
    <row r="373" spans="1:5" x14ac:dyDescent="0.25">
      <c r="A373" t="s">
        <v>342</v>
      </c>
      <c r="B373" t="s">
        <v>396</v>
      </c>
      <c r="C373">
        <v>1.1491228070175401</v>
      </c>
      <c r="D373">
        <v>0.96</v>
      </c>
      <c r="E373">
        <v>1.34</v>
      </c>
    </row>
    <row r="374" spans="1:5" x14ac:dyDescent="0.25">
      <c r="A374" t="s">
        <v>342</v>
      </c>
      <c r="B374" t="s">
        <v>398</v>
      </c>
      <c r="C374">
        <v>1.1491228070175401</v>
      </c>
      <c r="D374">
        <v>0.78</v>
      </c>
      <c r="E374">
        <v>0.61</v>
      </c>
    </row>
    <row r="375" spans="1:5" x14ac:dyDescent="0.25">
      <c r="A375" t="s">
        <v>342</v>
      </c>
      <c r="B375" t="s">
        <v>399</v>
      </c>
      <c r="C375">
        <v>1.1491228070175401</v>
      </c>
      <c r="D375">
        <v>0.7</v>
      </c>
      <c r="E375">
        <v>1.34</v>
      </c>
    </row>
    <row r="376" spans="1:5" x14ac:dyDescent="0.25">
      <c r="A376" t="s">
        <v>342</v>
      </c>
      <c r="B376" t="s">
        <v>400</v>
      </c>
      <c r="C376">
        <v>1.1491228070175401</v>
      </c>
      <c r="D376">
        <v>1.42</v>
      </c>
      <c r="E376">
        <v>0.78</v>
      </c>
    </row>
    <row r="377" spans="1:5" x14ac:dyDescent="0.25">
      <c r="A377" t="s">
        <v>342</v>
      </c>
      <c r="B377" t="s">
        <v>402</v>
      </c>
      <c r="C377">
        <v>1.1491228070175401</v>
      </c>
      <c r="D377">
        <v>0.7</v>
      </c>
      <c r="E377">
        <v>0.73</v>
      </c>
    </row>
    <row r="378" spans="1:5" x14ac:dyDescent="0.25">
      <c r="A378" t="s">
        <v>342</v>
      </c>
      <c r="B378" t="s">
        <v>406</v>
      </c>
      <c r="C378">
        <v>1.1491228070175401</v>
      </c>
      <c r="D378">
        <v>1.27</v>
      </c>
      <c r="E378">
        <v>1.44</v>
      </c>
    </row>
    <row r="379" spans="1:5" x14ac:dyDescent="0.25">
      <c r="A379" t="s">
        <v>342</v>
      </c>
      <c r="B379" t="s">
        <v>409</v>
      </c>
      <c r="C379">
        <v>1.1491228070175401</v>
      </c>
      <c r="D379">
        <v>1.03</v>
      </c>
      <c r="E379">
        <v>1.33</v>
      </c>
    </row>
    <row r="380" spans="1:5" x14ac:dyDescent="0.25">
      <c r="A380" t="s">
        <v>342</v>
      </c>
      <c r="B380" t="s">
        <v>414</v>
      </c>
      <c r="C380">
        <v>1.1491228070175401</v>
      </c>
      <c r="D380">
        <v>0.79</v>
      </c>
      <c r="E380">
        <v>1.55</v>
      </c>
    </row>
    <row r="381" spans="1:5" x14ac:dyDescent="0.25">
      <c r="A381" t="s">
        <v>342</v>
      </c>
      <c r="B381" t="s">
        <v>420</v>
      </c>
      <c r="C381">
        <v>1.1491228070175401</v>
      </c>
      <c r="D381">
        <v>1.19</v>
      </c>
      <c r="E381">
        <v>0.67</v>
      </c>
    </row>
    <row r="382" spans="1:5" x14ac:dyDescent="0.25">
      <c r="A382" t="s">
        <v>342</v>
      </c>
      <c r="B382" t="s">
        <v>426</v>
      </c>
      <c r="C382">
        <v>1.1491228070175401</v>
      </c>
      <c r="D382">
        <v>0.95</v>
      </c>
      <c r="E382">
        <v>0.67</v>
      </c>
    </row>
    <row r="383" spans="1:5" x14ac:dyDescent="0.25">
      <c r="A383" t="s">
        <v>342</v>
      </c>
      <c r="B383" t="s">
        <v>430</v>
      </c>
      <c r="C383">
        <v>1.1491228070175401</v>
      </c>
      <c r="D383">
        <v>1.48</v>
      </c>
      <c r="E383">
        <v>0.61</v>
      </c>
    </row>
    <row r="384" spans="1:5" x14ac:dyDescent="0.25">
      <c r="A384" t="s">
        <v>342</v>
      </c>
      <c r="B384" t="s">
        <v>436</v>
      </c>
      <c r="C384">
        <v>1.1491228070175401</v>
      </c>
      <c r="D384">
        <v>0.95</v>
      </c>
      <c r="E384">
        <v>1.1100000000000001</v>
      </c>
    </row>
    <row r="385" spans="1:5" x14ac:dyDescent="0.25">
      <c r="A385" t="s">
        <v>40</v>
      </c>
      <c r="B385" t="s">
        <v>339</v>
      </c>
      <c r="C385">
        <v>1.5473684210526299</v>
      </c>
      <c r="D385">
        <v>1.36</v>
      </c>
      <c r="E385">
        <v>0.46</v>
      </c>
    </row>
    <row r="386" spans="1:5" x14ac:dyDescent="0.25">
      <c r="A386" t="s">
        <v>40</v>
      </c>
      <c r="B386" t="s">
        <v>333</v>
      </c>
      <c r="C386">
        <v>1.5473684210526299</v>
      </c>
      <c r="D386">
        <v>0.93</v>
      </c>
      <c r="E386">
        <v>1.2</v>
      </c>
    </row>
    <row r="387" spans="1:5" x14ac:dyDescent="0.25">
      <c r="A387" t="s">
        <v>40</v>
      </c>
      <c r="B387" t="s">
        <v>238</v>
      </c>
      <c r="C387">
        <v>1.5473684210526299</v>
      </c>
      <c r="D387">
        <v>0.78</v>
      </c>
      <c r="E387">
        <v>1.08</v>
      </c>
    </row>
    <row r="388" spans="1:5" x14ac:dyDescent="0.25">
      <c r="A388" t="s">
        <v>40</v>
      </c>
      <c r="B388" t="s">
        <v>320</v>
      </c>
      <c r="C388">
        <v>1.5473684210526299</v>
      </c>
      <c r="D388">
        <v>1.65</v>
      </c>
      <c r="E388">
        <v>0.37</v>
      </c>
    </row>
    <row r="389" spans="1:5" x14ac:dyDescent="0.25">
      <c r="A389" t="s">
        <v>40</v>
      </c>
      <c r="B389" t="s">
        <v>234</v>
      </c>
      <c r="C389">
        <v>1.5473684210526299</v>
      </c>
      <c r="D389">
        <v>1.08</v>
      </c>
      <c r="E389">
        <v>1.1100000000000001</v>
      </c>
    </row>
    <row r="390" spans="1:5" x14ac:dyDescent="0.25">
      <c r="A390" t="s">
        <v>40</v>
      </c>
      <c r="B390" t="s">
        <v>316</v>
      </c>
      <c r="C390">
        <v>1.5473684210526299</v>
      </c>
      <c r="D390">
        <v>0.28999999999999998</v>
      </c>
      <c r="E390">
        <v>1.01</v>
      </c>
    </row>
    <row r="391" spans="1:5" x14ac:dyDescent="0.25">
      <c r="A391" t="s">
        <v>40</v>
      </c>
      <c r="B391" t="s">
        <v>335</v>
      </c>
      <c r="C391">
        <v>1.5473684210526299</v>
      </c>
      <c r="D391">
        <v>0.5</v>
      </c>
      <c r="E391">
        <v>1.29</v>
      </c>
    </row>
    <row r="392" spans="1:5" x14ac:dyDescent="0.25">
      <c r="A392" t="s">
        <v>40</v>
      </c>
      <c r="B392" t="s">
        <v>332</v>
      </c>
      <c r="C392">
        <v>1.5473684210526299</v>
      </c>
      <c r="D392">
        <v>1.22</v>
      </c>
      <c r="E392">
        <v>1.29</v>
      </c>
    </row>
    <row r="393" spans="1:5" x14ac:dyDescent="0.25">
      <c r="A393" t="s">
        <v>40</v>
      </c>
      <c r="B393" t="s">
        <v>321</v>
      </c>
      <c r="C393">
        <v>1.5473684210526299</v>
      </c>
      <c r="D393">
        <v>1.29</v>
      </c>
      <c r="E393">
        <v>0.46</v>
      </c>
    </row>
    <row r="394" spans="1:5" x14ac:dyDescent="0.25">
      <c r="A394" t="s">
        <v>40</v>
      </c>
      <c r="B394" t="s">
        <v>236</v>
      </c>
      <c r="C394">
        <v>1.5473684210526299</v>
      </c>
      <c r="D394">
        <v>1.36</v>
      </c>
      <c r="E394">
        <v>0.83</v>
      </c>
    </row>
    <row r="395" spans="1:5" x14ac:dyDescent="0.25">
      <c r="A395" t="s">
        <v>40</v>
      </c>
      <c r="B395" t="s">
        <v>41</v>
      </c>
      <c r="C395">
        <v>1.5473684210526299</v>
      </c>
      <c r="D395">
        <v>0.93</v>
      </c>
      <c r="E395">
        <v>1.48</v>
      </c>
    </row>
    <row r="396" spans="1:5" x14ac:dyDescent="0.25">
      <c r="A396" t="s">
        <v>40</v>
      </c>
      <c r="B396" t="s">
        <v>233</v>
      </c>
      <c r="C396">
        <v>1.5473684210526299</v>
      </c>
      <c r="D396">
        <v>1.08</v>
      </c>
      <c r="E396">
        <v>1.01</v>
      </c>
    </row>
    <row r="397" spans="1:5" x14ac:dyDescent="0.25">
      <c r="A397" t="s">
        <v>40</v>
      </c>
      <c r="B397" t="s">
        <v>317</v>
      </c>
      <c r="C397">
        <v>1.5473684210526299</v>
      </c>
      <c r="D397">
        <v>1.1499999999999999</v>
      </c>
      <c r="E397">
        <v>0.74</v>
      </c>
    </row>
    <row r="398" spans="1:5" x14ac:dyDescent="0.25">
      <c r="A398" t="s">
        <v>40</v>
      </c>
      <c r="B398" t="s">
        <v>42</v>
      </c>
      <c r="C398">
        <v>1.5473684210526299</v>
      </c>
      <c r="D398">
        <v>1.36</v>
      </c>
      <c r="E398">
        <v>0.74</v>
      </c>
    </row>
    <row r="399" spans="1:5" x14ac:dyDescent="0.25">
      <c r="A399" t="s">
        <v>40</v>
      </c>
      <c r="B399" t="s">
        <v>334</v>
      </c>
      <c r="C399">
        <v>1.5473684210526299</v>
      </c>
      <c r="D399">
        <v>0.79</v>
      </c>
      <c r="E399">
        <v>1.2</v>
      </c>
    </row>
    <row r="400" spans="1:5" x14ac:dyDescent="0.25">
      <c r="A400" t="s">
        <v>40</v>
      </c>
      <c r="B400" t="s">
        <v>237</v>
      </c>
      <c r="C400">
        <v>1.5473684210526299</v>
      </c>
      <c r="D400">
        <v>0.36</v>
      </c>
      <c r="E400">
        <v>1.01</v>
      </c>
    </row>
    <row r="401" spans="1:5" x14ac:dyDescent="0.25">
      <c r="A401" t="s">
        <v>40</v>
      </c>
      <c r="B401" t="s">
        <v>232</v>
      </c>
      <c r="C401">
        <v>1.5473684210526299</v>
      </c>
      <c r="D401">
        <v>1.22</v>
      </c>
      <c r="E401">
        <v>1.2</v>
      </c>
    </row>
    <row r="402" spans="1:5" x14ac:dyDescent="0.25">
      <c r="A402" t="s">
        <v>40</v>
      </c>
      <c r="B402" t="s">
        <v>319</v>
      </c>
      <c r="C402">
        <v>1.5473684210526299</v>
      </c>
      <c r="D402">
        <v>1.08</v>
      </c>
      <c r="E402">
        <v>1.38</v>
      </c>
    </row>
    <row r="403" spans="1:5" x14ac:dyDescent="0.25">
      <c r="A403" t="s">
        <v>40</v>
      </c>
      <c r="B403" t="s">
        <v>235</v>
      </c>
      <c r="C403">
        <v>1.5473684210526299</v>
      </c>
      <c r="D403">
        <v>0.56999999999999995</v>
      </c>
      <c r="E403">
        <v>1.01</v>
      </c>
    </row>
    <row r="404" spans="1:5" x14ac:dyDescent="0.25">
      <c r="A404" t="s">
        <v>40</v>
      </c>
      <c r="B404" t="s">
        <v>239</v>
      </c>
      <c r="C404">
        <v>1.5473684210526299</v>
      </c>
      <c r="D404">
        <v>0.86</v>
      </c>
      <c r="E404">
        <v>1.29</v>
      </c>
    </row>
    <row r="405" spans="1:5" x14ac:dyDescent="0.25">
      <c r="A405" t="s">
        <v>40</v>
      </c>
      <c r="B405" t="s">
        <v>318</v>
      </c>
      <c r="C405">
        <v>1.5473684210526299</v>
      </c>
      <c r="D405">
        <v>1.1499999999999999</v>
      </c>
      <c r="E405">
        <v>0.83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90" zoomScaleNormal="90" workbookViewId="0">
      <selection activeCell="J27" sqref="J27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1.4074074074074101</v>
      </c>
      <c r="D2">
        <v>0.88</v>
      </c>
      <c r="E2">
        <v>1.1100000000000001</v>
      </c>
    </row>
    <row r="3" spans="1:5" x14ac:dyDescent="0.25">
      <c r="A3" t="s">
        <v>10</v>
      </c>
      <c r="B3" t="s">
        <v>241</v>
      </c>
      <c r="C3">
        <v>1.4074074074074101</v>
      </c>
      <c r="D3">
        <v>0.99</v>
      </c>
      <c r="E3">
        <v>0.99</v>
      </c>
    </row>
    <row r="4" spans="1:5" x14ac:dyDescent="0.25">
      <c r="A4" t="s">
        <v>10</v>
      </c>
      <c r="B4" t="s">
        <v>244</v>
      </c>
      <c r="C4">
        <v>1.4074074074074101</v>
      </c>
      <c r="D4">
        <v>1.03</v>
      </c>
      <c r="E4">
        <v>1.61</v>
      </c>
    </row>
    <row r="5" spans="1:5" x14ac:dyDescent="0.25">
      <c r="A5" t="s">
        <v>10</v>
      </c>
      <c r="B5" t="s">
        <v>242</v>
      </c>
      <c r="C5">
        <v>1.4074074074074101</v>
      </c>
      <c r="D5">
        <v>0.64</v>
      </c>
      <c r="E5">
        <v>0.96</v>
      </c>
    </row>
    <row r="6" spans="1:5" x14ac:dyDescent="0.25">
      <c r="A6" t="s">
        <v>10</v>
      </c>
      <c r="B6" t="s">
        <v>49</v>
      </c>
      <c r="C6">
        <v>1.4074074074074101</v>
      </c>
      <c r="D6">
        <v>1.23</v>
      </c>
      <c r="E6">
        <v>1.1100000000000001</v>
      </c>
    </row>
    <row r="7" spans="1:5" x14ac:dyDescent="0.25">
      <c r="A7" t="s">
        <v>10</v>
      </c>
      <c r="B7" t="s">
        <v>245</v>
      </c>
      <c r="C7">
        <v>1.4074074074074101</v>
      </c>
      <c r="D7">
        <v>1.58</v>
      </c>
      <c r="E7">
        <v>0.35</v>
      </c>
    </row>
    <row r="8" spans="1:5" x14ac:dyDescent="0.25">
      <c r="A8" t="s">
        <v>10</v>
      </c>
      <c r="B8" t="s">
        <v>11</v>
      </c>
      <c r="C8">
        <v>1.4074074074074101</v>
      </c>
      <c r="D8">
        <v>0.7</v>
      </c>
      <c r="E8">
        <v>0.88</v>
      </c>
    </row>
    <row r="9" spans="1:5" x14ac:dyDescent="0.25">
      <c r="A9" t="s">
        <v>10</v>
      </c>
      <c r="B9" t="s">
        <v>46</v>
      </c>
      <c r="C9">
        <v>1.4074074074074101</v>
      </c>
      <c r="D9">
        <v>1.1100000000000001</v>
      </c>
      <c r="E9">
        <v>0.94</v>
      </c>
    </row>
    <row r="10" spans="1:5" x14ac:dyDescent="0.25">
      <c r="A10" t="s">
        <v>10</v>
      </c>
      <c r="B10" t="s">
        <v>240</v>
      </c>
      <c r="C10">
        <v>1.4074074074074101</v>
      </c>
      <c r="D10">
        <v>0.76</v>
      </c>
      <c r="E10">
        <v>0.88</v>
      </c>
    </row>
    <row r="11" spans="1:5" x14ac:dyDescent="0.25">
      <c r="A11" t="s">
        <v>10</v>
      </c>
      <c r="B11" t="s">
        <v>44</v>
      </c>
      <c r="C11">
        <v>1.4074074074074101</v>
      </c>
      <c r="D11">
        <v>0.51</v>
      </c>
      <c r="E11">
        <v>0.64</v>
      </c>
    </row>
    <row r="12" spans="1:5" x14ac:dyDescent="0.25">
      <c r="A12" t="s">
        <v>10</v>
      </c>
      <c r="B12" t="s">
        <v>50</v>
      </c>
      <c r="C12">
        <v>1.4074074074074101</v>
      </c>
      <c r="D12">
        <v>0.84</v>
      </c>
      <c r="E12">
        <v>0.96</v>
      </c>
    </row>
    <row r="13" spans="1:5" x14ac:dyDescent="0.25">
      <c r="A13" t="s">
        <v>10</v>
      </c>
      <c r="B13" t="s">
        <v>45</v>
      </c>
      <c r="C13">
        <v>1.4074074074074101</v>
      </c>
      <c r="D13">
        <v>0.41</v>
      </c>
      <c r="E13">
        <v>1.17</v>
      </c>
    </row>
    <row r="14" spans="1:5" x14ac:dyDescent="0.25">
      <c r="A14" t="s">
        <v>10</v>
      </c>
      <c r="B14" t="s">
        <v>43</v>
      </c>
      <c r="C14">
        <v>1.4074074074074101</v>
      </c>
      <c r="D14">
        <v>0.51</v>
      </c>
      <c r="E14">
        <v>0.77</v>
      </c>
    </row>
    <row r="15" spans="1:5" x14ac:dyDescent="0.25">
      <c r="A15" t="s">
        <v>10</v>
      </c>
      <c r="B15" t="s">
        <v>247</v>
      </c>
      <c r="C15">
        <v>1.4074074074074101</v>
      </c>
      <c r="D15">
        <v>1.29</v>
      </c>
      <c r="E15">
        <v>1.35</v>
      </c>
    </row>
    <row r="16" spans="1:5" x14ac:dyDescent="0.25">
      <c r="A16" t="s">
        <v>10</v>
      </c>
      <c r="B16" t="s">
        <v>246</v>
      </c>
      <c r="C16">
        <v>1.4074074074074101</v>
      </c>
      <c r="D16">
        <v>0.84</v>
      </c>
      <c r="E16">
        <v>1.41</v>
      </c>
    </row>
    <row r="17" spans="1:5" x14ac:dyDescent="0.25">
      <c r="A17" t="s">
        <v>10</v>
      </c>
      <c r="B17" t="s">
        <v>243</v>
      </c>
      <c r="C17">
        <v>1.4074074074074101</v>
      </c>
      <c r="D17">
        <v>0.71</v>
      </c>
      <c r="E17">
        <v>0.64</v>
      </c>
    </row>
    <row r="18" spans="1:5" x14ac:dyDescent="0.25">
      <c r="A18" t="s">
        <v>10</v>
      </c>
      <c r="B18" t="s">
        <v>47</v>
      </c>
      <c r="C18">
        <v>1.4074074074074101</v>
      </c>
      <c r="D18">
        <v>0.94</v>
      </c>
      <c r="E18">
        <v>1.34</v>
      </c>
    </row>
    <row r="19" spans="1:5" x14ac:dyDescent="0.25">
      <c r="A19" t="s">
        <v>10</v>
      </c>
      <c r="B19" t="s">
        <v>48</v>
      </c>
      <c r="C19">
        <v>1.4074074074074101</v>
      </c>
      <c r="D19">
        <v>1.29</v>
      </c>
      <c r="E19">
        <v>0.9</v>
      </c>
    </row>
    <row r="20" spans="1:5" x14ac:dyDescent="0.25">
      <c r="A20" t="s">
        <v>13</v>
      </c>
      <c r="B20" t="s">
        <v>58</v>
      </c>
      <c r="C20">
        <v>1.4652777777777799</v>
      </c>
      <c r="D20">
        <v>0.62</v>
      </c>
      <c r="E20">
        <v>0.77</v>
      </c>
    </row>
    <row r="21" spans="1:5" x14ac:dyDescent="0.25">
      <c r="A21" t="s">
        <v>13</v>
      </c>
      <c r="B21" t="s">
        <v>248</v>
      </c>
      <c r="C21">
        <v>1.4652777777777799</v>
      </c>
      <c r="D21">
        <v>1.38</v>
      </c>
      <c r="E21">
        <v>1.08</v>
      </c>
    </row>
    <row r="22" spans="1:5" x14ac:dyDescent="0.25">
      <c r="A22" t="s">
        <v>13</v>
      </c>
      <c r="B22" t="s">
        <v>56</v>
      </c>
      <c r="C22">
        <v>1.4652777777777799</v>
      </c>
      <c r="D22">
        <v>0.31</v>
      </c>
      <c r="E22">
        <v>1</v>
      </c>
    </row>
    <row r="23" spans="1:5" x14ac:dyDescent="0.25">
      <c r="A23" t="s">
        <v>13</v>
      </c>
      <c r="B23" t="s">
        <v>51</v>
      </c>
      <c r="C23">
        <v>1.4652777777777799</v>
      </c>
      <c r="D23">
        <v>1.1499999999999999</v>
      </c>
      <c r="E23">
        <v>0.69</v>
      </c>
    </row>
    <row r="24" spans="1:5" x14ac:dyDescent="0.25">
      <c r="A24" t="s">
        <v>13</v>
      </c>
      <c r="B24" t="s">
        <v>250</v>
      </c>
      <c r="C24">
        <v>1.4652777777777799</v>
      </c>
      <c r="D24">
        <v>1.08</v>
      </c>
      <c r="E24">
        <v>1.08</v>
      </c>
    </row>
    <row r="25" spans="1:5" x14ac:dyDescent="0.25">
      <c r="A25" t="s">
        <v>13</v>
      </c>
      <c r="B25" t="s">
        <v>53</v>
      </c>
      <c r="C25">
        <v>1.4652777777777799</v>
      </c>
      <c r="D25">
        <v>0.44</v>
      </c>
      <c r="E25">
        <v>0.79</v>
      </c>
    </row>
    <row r="26" spans="1:5" x14ac:dyDescent="0.25">
      <c r="A26" t="s">
        <v>13</v>
      </c>
      <c r="B26" t="s">
        <v>249</v>
      </c>
      <c r="C26">
        <v>1.4652777777777799</v>
      </c>
      <c r="D26">
        <v>0.85</v>
      </c>
      <c r="E26">
        <v>1.08</v>
      </c>
    </row>
    <row r="27" spans="1:5" x14ac:dyDescent="0.25">
      <c r="A27" t="s">
        <v>13</v>
      </c>
      <c r="B27" t="s">
        <v>54</v>
      </c>
      <c r="C27">
        <v>1.4652777777777799</v>
      </c>
      <c r="D27">
        <v>0.89</v>
      </c>
      <c r="E27">
        <v>0.89</v>
      </c>
    </row>
    <row r="28" spans="1:5" x14ac:dyDescent="0.25">
      <c r="A28" t="s">
        <v>13</v>
      </c>
      <c r="B28" t="s">
        <v>55</v>
      </c>
      <c r="C28">
        <v>1.4652777777777799</v>
      </c>
      <c r="D28">
        <v>0.77</v>
      </c>
      <c r="E28">
        <v>1.31</v>
      </c>
    </row>
    <row r="29" spans="1:5" x14ac:dyDescent="0.25">
      <c r="A29" t="s">
        <v>13</v>
      </c>
      <c r="B29" t="s">
        <v>15</v>
      </c>
      <c r="C29">
        <v>1.4652777777777799</v>
      </c>
      <c r="D29">
        <v>1.0900000000000001</v>
      </c>
      <c r="E29">
        <v>0.48</v>
      </c>
    </row>
    <row r="30" spans="1:5" x14ac:dyDescent="0.25">
      <c r="A30" t="s">
        <v>13</v>
      </c>
      <c r="B30" t="s">
        <v>52</v>
      </c>
      <c r="C30">
        <v>1.4652777777777799</v>
      </c>
      <c r="D30">
        <v>0.69</v>
      </c>
      <c r="E30">
        <v>1.46</v>
      </c>
    </row>
    <row r="31" spans="1:5" x14ac:dyDescent="0.25">
      <c r="A31" t="s">
        <v>13</v>
      </c>
      <c r="B31" t="s">
        <v>62</v>
      </c>
      <c r="C31">
        <v>1.4652777777777799</v>
      </c>
      <c r="D31">
        <v>1.31</v>
      </c>
      <c r="E31">
        <v>1.31</v>
      </c>
    </row>
    <row r="32" spans="1:5" x14ac:dyDescent="0.25">
      <c r="A32" t="s">
        <v>13</v>
      </c>
      <c r="B32" t="s">
        <v>60</v>
      </c>
      <c r="C32">
        <v>1.4652777777777799</v>
      </c>
      <c r="D32">
        <v>0.85</v>
      </c>
      <c r="E32">
        <v>0.62</v>
      </c>
    </row>
    <row r="33" spans="1:5" x14ac:dyDescent="0.25">
      <c r="A33" t="s">
        <v>13</v>
      </c>
      <c r="B33" t="s">
        <v>251</v>
      </c>
      <c r="C33">
        <v>1.4652777777777799</v>
      </c>
      <c r="D33">
        <v>0.46</v>
      </c>
      <c r="E33">
        <v>2.23</v>
      </c>
    </row>
    <row r="34" spans="1:5" x14ac:dyDescent="0.25">
      <c r="A34" t="s">
        <v>13</v>
      </c>
      <c r="B34" t="s">
        <v>61</v>
      </c>
      <c r="C34">
        <v>1.4652777777777799</v>
      </c>
      <c r="D34">
        <v>1.62</v>
      </c>
      <c r="E34">
        <v>0.69</v>
      </c>
    </row>
    <row r="35" spans="1:5" x14ac:dyDescent="0.25">
      <c r="A35" t="s">
        <v>13</v>
      </c>
      <c r="B35" t="s">
        <v>14</v>
      </c>
      <c r="C35">
        <v>1.4652777777777799</v>
      </c>
      <c r="D35">
        <v>1.05</v>
      </c>
      <c r="E35">
        <v>0.79</v>
      </c>
    </row>
    <row r="36" spans="1:5" x14ac:dyDescent="0.25">
      <c r="A36" t="s">
        <v>13</v>
      </c>
      <c r="B36" t="s">
        <v>57</v>
      </c>
      <c r="C36">
        <v>1.4652777777777799</v>
      </c>
      <c r="D36">
        <v>0.85</v>
      </c>
      <c r="E36">
        <v>0.92</v>
      </c>
    </row>
    <row r="37" spans="1:5" x14ac:dyDescent="0.25">
      <c r="A37" t="s">
        <v>13</v>
      </c>
      <c r="B37" t="s">
        <v>59</v>
      </c>
      <c r="C37">
        <v>1.4652777777777799</v>
      </c>
      <c r="D37">
        <v>0.77</v>
      </c>
      <c r="E37">
        <v>0.85</v>
      </c>
    </row>
    <row r="38" spans="1:5" x14ac:dyDescent="0.25">
      <c r="A38" t="s">
        <v>16</v>
      </c>
      <c r="B38" t="s">
        <v>63</v>
      </c>
      <c r="C38">
        <v>1.31944444444444</v>
      </c>
      <c r="D38">
        <v>0.95</v>
      </c>
      <c r="E38">
        <v>0.87</v>
      </c>
    </row>
    <row r="39" spans="1:5" x14ac:dyDescent="0.25">
      <c r="A39" t="s">
        <v>16</v>
      </c>
      <c r="B39" t="s">
        <v>20</v>
      </c>
      <c r="C39">
        <v>1.31944444444444</v>
      </c>
      <c r="D39">
        <v>0.46</v>
      </c>
      <c r="E39">
        <v>1.52</v>
      </c>
    </row>
    <row r="40" spans="1:5" x14ac:dyDescent="0.25">
      <c r="A40" t="s">
        <v>16</v>
      </c>
      <c r="B40" t="s">
        <v>253</v>
      </c>
      <c r="C40">
        <v>1.31944444444444</v>
      </c>
      <c r="D40">
        <v>1.1499999999999999</v>
      </c>
      <c r="E40">
        <v>1.35</v>
      </c>
    </row>
    <row r="41" spans="1:5" x14ac:dyDescent="0.25">
      <c r="A41" t="s">
        <v>16</v>
      </c>
      <c r="B41" t="s">
        <v>65</v>
      </c>
      <c r="C41">
        <v>1.31944444444444</v>
      </c>
      <c r="D41">
        <v>0.76</v>
      </c>
      <c r="E41">
        <v>0.84</v>
      </c>
    </row>
    <row r="42" spans="1:5" x14ac:dyDescent="0.25">
      <c r="A42" t="s">
        <v>16</v>
      </c>
      <c r="B42" t="s">
        <v>66</v>
      </c>
      <c r="C42">
        <v>1.31944444444444</v>
      </c>
      <c r="D42">
        <v>0.74</v>
      </c>
      <c r="E42">
        <v>0.95</v>
      </c>
    </row>
    <row r="43" spans="1:5" x14ac:dyDescent="0.25">
      <c r="A43" t="s">
        <v>16</v>
      </c>
      <c r="B43" t="s">
        <v>17</v>
      </c>
      <c r="C43">
        <v>1.31944444444444</v>
      </c>
      <c r="D43">
        <v>1.44</v>
      </c>
      <c r="E43">
        <v>0.68</v>
      </c>
    </row>
    <row r="44" spans="1:5" x14ac:dyDescent="0.25">
      <c r="A44" t="s">
        <v>16</v>
      </c>
      <c r="B44" t="s">
        <v>322</v>
      </c>
      <c r="C44">
        <v>1.31944444444444</v>
      </c>
      <c r="D44">
        <v>1.1299999999999999</v>
      </c>
      <c r="E44">
        <v>0.87</v>
      </c>
    </row>
    <row r="45" spans="1:5" x14ac:dyDescent="0.25">
      <c r="A45" t="s">
        <v>16</v>
      </c>
      <c r="B45" t="s">
        <v>67</v>
      </c>
      <c r="C45">
        <v>1.31944444444444</v>
      </c>
      <c r="D45">
        <v>0.46</v>
      </c>
      <c r="E45">
        <v>0.84</v>
      </c>
    </row>
    <row r="46" spans="1:5" x14ac:dyDescent="0.25">
      <c r="A46" t="s">
        <v>16</v>
      </c>
      <c r="B46" t="s">
        <v>252</v>
      </c>
      <c r="C46">
        <v>1.31944444444444</v>
      </c>
      <c r="D46">
        <v>0.52</v>
      </c>
      <c r="E46">
        <v>1.39</v>
      </c>
    </row>
    <row r="47" spans="1:5" x14ac:dyDescent="0.25">
      <c r="A47" t="s">
        <v>16</v>
      </c>
      <c r="B47" t="s">
        <v>254</v>
      </c>
      <c r="C47">
        <v>1.31944444444444</v>
      </c>
      <c r="D47">
        <v>1.04</v>
      </c>
      <c r="E47">
        <v>0.35</v>
      </c>
    </row>
    <row r="48" spans="1:5" x14ac:dyDescent="0.25">
      <c r="A48" t="s">
        <v>16</v>
      </c>
      <c r="B48" t="s">
        <v>255</v>
      </c>
      <c r="C48">
        <v>1.31944444444444</v>
      </c>
      <c r="D48">
        <v>1.1499999999999999</v>
      </c>
      <c r="E48">
        <v>0.95</v>
      </c>
    </row>
    <row r="49" spans="1:5" x14ac:dyDescent="0.25">
      <c r="A49" t="s">
        <v>16</v>
      </c>
      <c r="B49" t="s">
        <v>64</v>
      </c>
      <c r="C49">
        <v>1.31944444444444</v>
      </c>
      <c r="D49">
        <v>0.91</v>
      </c>
      <c r="E49">
        <v>0.99</v>
      </c>
    </row>
    <row r="50" spans="1:5" x14ac:dyDescent="0.25">
      <c r="A50" t="s">
        <v>16</v>
      </c>
      <c r="B50" t="s">
        <v>323</v>
      </c>
      <c r="C50">
        <v>1.31944444444444</v>
      </c>
      <c r="D50">
        <v>0.74</v>
      </c>
      <c r="E50">
        <v>0.88</v>
      </c>
    </row>
    <row r="51" spans="1:5" x14ac:dyDescent="0.25">
      <c r="A51" t="s">
        <v>16</v>
      </c>
      <c r="B51" t="s">
        <v>18</v>
      </c>
      <c r="C51">
        <v>1.31944444444444</v>
      </c>
      <c r="D51">
        <v>0.54</v>
      </c>
      <c r="E51">
        <v>0.61</v>
      </c>
    </row>
    <row r="52" spans="1:5" x14ac:dyDescent="0.25">
      <c r="A52" t="s">
        <v>16</v>
      </c>
      <c r="B52" t="s">
        <v>256</v>
      </c>
      <c r="C52">
        <v>1.31944444444444</v>
      </c>
      <c r="D52">
        <v>0.61</v>
      </c>
      <c r="E52">
        <v>0.95</v>
      </c>
    </row>
    <row r="53" spans="1:5" x14ac:dyDescent="0.25">
      <c r="A53" t="s">
        <v>16</v>
      </c>
      <c r="B53" t="s">
        <v>257</v>
      </c>
      <c r="C53">
        <v>1.31944444444444</v>
      </c>
      <c r="D53">
        <v>0.38</v>
      </c>
      <c r="E53">
        <v>1.52</v>
      </c>
    </row>
    <row r="54" spans="1:5" x14ac:dyDescent="0.25">
      <c r="A54" t="s">
        <v>16</v>
      </c>
      <c r="B54" t="s">
        <v>68</v>
      </c>
      <c r="C54">
        <v>1.31944444444444</v>
      </c>
      <c r="D54">
        <v>0.81</v>
      </c>
      <c r="E54">
        <v>1.08</v>
      </c>
    </row>
    <row r="55" spans="1:5" x14ac:dyDescent="0.25">
      <c r="A55" t="s">
        <v>16</v>
      </c>
      <c r="B55" t="s">
        <v>19</v>
      </c>
      <c r="C55">
        <v>1.31944444444444</v>
      </c>
      <c r="D55">
        <v>0.61</v>
      </c>
      <c r="E55">
        <v>1.39</v>
      </c>
    </row>
    <row r="56" spans="1:5" x14ac:dyDescent="0.25">
      <c r="A56" t="s">
        <v>69</v>
      </c>
      <c r="B56" t="s">
        <v>324</v>
      </c>
      <c r="C56">
        <v>1.36871508379888</v>
      </c>
      <c r="D56">
        <v>0.89</v>
      </c>
      <c r="E56">
        <v>0.65</v>
      </c>
    </row>
    <row r="57" spans="1:5" x14ac:dyDescent="0.25">
      <c r="A57" t="s">
        <v>69</v>
      </c>
      <c r="B57" t="s">
        <v>351</v>
      </c>
      <c r="C57">
        <v>1.36871508379888</v>
      </c>
      <c r="D57">
        <v>1.28</v>
      </c>
      <c r="E57">
        <v>0.46</v>
      </c>
    </row>
    <row r="58" spans="1:5" x14ac:dyDescent="0.25">
      <c r="A58" t="s">
        <v>69</v>
      </c>
      <c r="B58" t="s">
        <v>73</v>
      </c>
      <c r="C58">
        <v>1.36871508379888</v>
      </c>
      <c r="D58">
        <v>0.88</v>
      </c>
      <c r="E58">
        <v>1.02</v>
      </c>
    </row>
    <row r="59" spans="1:5" x14ac:dyDescent="0.25">
      <c r="A59" t="s">
        <v>69</v>
      </c>
      <c r="B59" t="s">
        <v>75</v>
      </c>
      <c r="C59">
        <v>1.36871508379888</v>
      </c>
      <c r="D59">
        <v>0.32</v>
      </c>
      <c r="E59">
        <v>1.1399999999999999</v>
      </c>
    </row>
    <row r="60" spans="1:5" x14ac:dyDescent="0.25">
      <c r="A60" t="s">
        <v>69</v>
      </c>
      <c r="B60" t="s">
        <v>77</v>
      </c>
      <c r="C60">
        <v>1.36871508379888</v>
      </c>
      <c r="D60">
        <v>1.1399999999999999</v>
      </c>
      <c r="E60">
        <v>0.81</v>
      </c>
    </row>
    <row r="61" spans="1:5" x14ac:dyDescent="0.25">
      <c r="A61" t="s">
        <v>69</v>
      </c>
      <c r="B61" t="s">
        <v>263</v>
      </c>
      <c r="C61">
        <v>1.36871508379888</v>
      </c>
      <c r="D61">
        <v>0.8</v>
      </c>
      <c r="E61">
        <v>1.32</v>
      </c>
    </row>
    <row r="62" spans="1:5" x14ac:dyDescent="0.25">
      <c r="A62" t="s">
        <v>69</v>
      </c>
      <c r="B62" t="s">
        <v>381</v>
      </c>
      <c r="C62">
        <v>1.36871508379888</v>
      </c>
      <c r="D62">
        <v>1.06</v>
      </c>
      <c r="E62">
        <v>0.73</v>
      </c>
    </row>
    <row r="63" spans="1:5" x14ac:dyDescent="0.25">
      <c r="A63" t="s">
        <v>69</v>
      </c>
      <c r="B63" t="s">
        <v>76</v>
      </c>
      <c r="C63">
        <v>1.36871508379888</v>
      </c>
      <c r="D63">
        <v>0.73</v>
      </c>
      <c r="E63">
        <v>1.1000000000000001</v>
      </c>
    </row>
    <row r="64" spans="1:5" x14ac:dyDescent="0.25">
      <c r="A64" t="s">
        <v>69</v>
      </c>
      <c r="B64" t="s">
        <v>72</v>
      </c>
      <c r="C64">
        <v>1.36871508379888</v>
      </c>
      <c r="D64">
        <v>1.38</v>
      </c>
      <c r="E64">
        <v>1.62</v>
      </c>
    </row>
    <row r="65" spans="1:5" x14ac:dyDescent="0.25">
      <c r="A65" t="s">
        <v>69</v>
      </c>
      <c r="B65" t="s">
        <v>78</v>
      </c>
      <c r="C65">
        <v>1.36871508379888</v>
      </c>
      <c r="D65">
        <v>1.62</v>
      </c>
      <c r="E65">
        <v>0.73</v>
      </c>
    </row>
    <row r="66" spans="1:5" x14ac:dyDescent="0.25">
      <c r="A66" t="s">
        <v>69</v>
      </c>
      <c r="B66" t="s">
        <v>260</v>
      </c>
      <c r="C66">
        <v>1.36871508379888</v>
      </c>
      <c r="D66">
        <v>1.3</v>
      </c>
      <c r="E66">
        <v>1.06</v>
      </c>
    </row>
    <row r="67" spans="1:5" x14ac:dyDescent="0.25">
      <c r="A67" t="s">
        <v>69</v>
      </c>
      <c r="B67" t="s">
        <v>262</v>
      </c>
      <c r="C67">
        <v>1.36871508379888</v>
      </c>
      <c r="D67">
        <v>0.91</v>
      </c>
      <c r="E67">
        <v>0.55000000000000004</v>
      </c>
    </row>
    <row r="68" spans="1:5" x14ac:dyDescent="0.25">
      <c r="A68" t="s">
        <v>69</v>
      </c>
      <c r="B68" t="s">
        <v>261</v>
      </c>
      <c r="C68">
        <v>1.36871508379888</v>
      </c>
      <c r="D68">
        <v>1.79</v>
      </c>
      <c r="E68">
        <v>0.89</v>
      </c>
    </row>
    <row r="69" spans="1:5" x14ac:dyDescent="0.25">
      <c r="A69" t="s">
        <v>69</v>
      </c>
      <c r="B69" t="s">
        <v>325</v>
      </c>
      <c r="C69">
        <v>1.36871508379888</v>
      </c>
      <c r="D69">
        <v>0.65</v>
      </c>
      <c r="E69">
        <v>1.22</v>
      </c>
    </row>
    <row r="70" spans="1:5" x14ac:dyDescent="0.25">
      <c r="A70" t="s">
        <v>69</v>
      </c>
      <c r="B70" t="s">
        <v>258</v>
      </c>
      <c r="C70">
        <v>1.36871508379888</v>
      </c>
      <c r="D70">
        <v>0.32</v>
      </c>
      <c r="E70">
        <v>1.38</v>
      </c>
    </row>
    <row r="71" spans="1:5" x14ac:dyDescent="0.25">
      <c r="A71" t="s">
        <v>69</v>
      </c>
      <c r="B71" t="s">
        <v>79</v>
      </c>
      <c r="C71">
        <v>1.36871508379888</v>
      </c>
      <c r="D71">
        <v>0.97</v>
      </c>
      <c r="E71">
        <v>0.97</v>
      </c>
    </row>
    <row r="72" spans="1:5" x14ac:dyDescent="0.25">
      <c r="A72" t="s">
        <v>69</v>
      </c>
      <c r="B72" t="s">
        <v>259</v>
      </c>
      <c r="C72">
        <v>1.36871508379888</v>
      </c>
      <c r="D72">
        <v>1.54</v>
      </c>
      <c r="E72">
        <v>0.65</v>
      </c>
    </row>
    <row r="73" spans="1:5" x14ac:dyDescent="0.25">
      <c r="A73" t="s">
        <v>69</v>
      </c>
      <c r="B73" t="s">
        <v>71</v>
      </c>
      <c r="C73">
        <v>1.36871508379888</v>
      </c>
      <c r="D73">
        <v>0.73</v>
      </c>
      <c r="E73">
        <v>1.38</v>
      </c>
    </row>
    <row r="74" spans="1:5" x14ac:dyDescent="0.25">
      <c r="A74" t="s">
        <v>69</v>
      </c>
      <c r="B74" t="s">
        <v>74</v>
      </c>
      <c r="C74">
        <v>1.36871508379888</v>
      </c>
      <c r="D74">
        <v>0.97</v>
      </c>
      <c r="E74">
        <v>0.89</v>
      </c>
    </row>
    <row r="75" spans="1:5" x14ac:dyDescent="0.25">
      <c r="A75" t="s">
        <v>69</v>
      </c>
      <c r="B75" t="s">
        <v>70</v>
      </c>
      <c r="C75">
        <v>1.36871508379888</v>
      </c>
      <c r="D75">
        <v>0.73</v>
      </c>
      <c r="E75">
        <v>1.3</v>
      </c>
    </row>
    <row r="76" spans="1:5" x14ac:dyDescent="0.25">
      <c r="A76" t="s">
        <v>80</v>
      </c>
      <c r="B76" t="s">
        <v>97</v>
      </c>
      <c r="C76">
        <v>1.02142857142857</v>
      </c>
      <c r="D76">
        <v>0.91</v>
      </c>
      <c r="E76">
        <v>1.27</v>
      </c>
    </row>
    <row r="77" spans="1:5" x14ac:dyDescent="0.25">
      <c r="A77" t="s">
        <v>80</v>
      </c>
      <c r="B77" t="s">
        <v>82</v>
      </c>
      <c r="C77">
        <v>1.02142857142857</v>
      </c>
      <c r="D77">
        <v>0.7</v>
      </c>
      <c r="E77">
        <v>0.56000000000000005</v>
      </c>
    </row>
    <row r="78" spans="1:5" x14ac:dyDescent="0.25">
      <c r="A78" t="s">
        <v>80</v>
      </c>
      <c r="B78" t="s">
        <v>83</v>
      </c>
      <c r="C78">
        <v>1.02142857142857</v>
      </c>
      <c r="D78">
        <v>1.41</v>
      </c>
      <c r="E78">
        <v>1.05</v>
      </c>
    </row>
    <row r="79" spans="1:5" x14ac:dyDescent="0.25">
      <c r="A79" t="s">
        <v>80</v>
      </c>
      <c r="B79" t="s">
        <v>85</v>
      </c>
      <c r="C79">
        <v>1.02142857142857</v>
      </c>
      <c r="D79">
        <v>1.19</v>
      </c>
      <c r="E79">
        <v>0.7</v>
      </c>
    </row>
    <row r="80" spans="1:5" x14ac:dyDescent="0.25">
      <c r="A80" t="s">
        <v>80</v>
      </c>
      <c r="B80" t="s">
        <v>359</v>
      </c>
      <c r="C80">
        <v>1.02142857142857</v>
      </c>
      <c r="D80">
        <v>1.38</v>
      </c>
      <c r="E80">
        <v>0.77</v>
      </c>
    </row>
    <row r="81" spans="1:5" x14ac:dyDescent="0.25">
      <c r="A81" t="s">
        <v>80</v>
      </c>
      <c r="B81" t="s">
        <v>87</v>
      </c>
      <c r="C81">
        <v>1.02142857142857</v>
      </c>
      <c r="D81">
        <v>1</v>
      </c>
      <c r="E81">
        <v>1.07</v>
      </c>
    </row>
    <row r="82" spans="1:5" x14ac:dyDescent="0.25">
      <c r="A82" t="s">
        <v>80</v>
      </c>
      <c r="B82" t="s">
        <v>89</v>
      </c>
      <c r="C82">
        <v>1.02142857142857</v>
      </c>
      <c r="D82">
        <v>0.84</v>
      </c>
      <c r="E82">
        <v>0.84</v>
      </c>
    </row>
    <row r="83" spans="1:5" x14ac:dyDescent="0.25">
      <c r="A83" t="s">
        <v>80</v>
      </c>
      <c r="B83" t="s">
        <v>369</v>
      </c>
      <c r="C83">
        <v>1.02142857142857</v>
      </c>
      <c r="D83">
        <v>0.7</v>
      </c>
      <c r="E83">
        <v>1.27</v>
      </c>
    </row>
    <row r="84" spans="1:5" x14ac:dyDescent="0.25">
      <c r="A84" t="s">
        <v>80</v>
      </c>
      <c r="B84" t="s">
        <v>91</v>
      </c>
      <c r="C84">
        <v>1.02142857142857</v>
      </c>
      <c r="D84">
        <v>0.69</v>
      </c>
      <c r="E84">
        <v>0.77</v>
      </c>
    </row>
    <row r="85" spans="1:5" x14ac:dyDescent="0.25">
      <c r="A85" t="s">
        <v>80</v>
      </c>
      <c r="B85" t="s">
        <v>96</v>
      </c>
      <c r="C85">
        <v>1.02142857142857</v>
      </c>
      <c r="D85">
        <v>0.77</v>
      </c>
      <c r="E85">
        <v>1.62</v>
      </c>
    </row>
    <row r="86" spans="1:5" x14ac:dyDescent="0.25">
      <c r="A86" t="s">
        <v>80</v>
      </c>
      <c r="B86" t="s">
        <v>86</v>
      </c>
      <c r="C86">
        <v>1.02142857142857</v>
      </c>
      <c r="D86">
        <v>0.42</v>
      </c>
      <c r="E86">
        <v>0.91</v>
      </c>
    </row>
    <row r="87" spans="1:5" x14ac:dyDescent="0.25">
      <c r="A87" t="s">
        <v>80</v>
      </c>
      <c r="B87" t="s">
        <v>81</v>
      </c>
      <c r="C87">
        <v>1.02142857142857</v>
      </c>
      <c r="D87">
        <v>0.91</v>
      </c>
      <c r="E87">
        <v>0.98</v>
      </c>
    </row>
    <row r="88" spans="1:5" x14ac:dyDescent="0.25">
      <c r="A88" t="s">
        <v>80</v>
      </c>
      <c r="B88" t="s">
        <v>94</v>
      </c>
      <c r="C88">
        <v>1.02142857142857</v>
      </c>
      <c r="D88">
        <v>0.77</v>
      </c>
      <c r="E88">
        <v>0.84</v>
      </c>
    </row>
    <row r="89" spans="1:5" x14ac:dyDescent="0.25">
      <c r="A89" t="s">
        <v>80</v>
      </c>
      <c r="B89" t="s">
        <v>90</v>
      </c>
      <c r="C89">
        <v>1.02142857142857</v>
      </c>
      <c r="D89">
        <v>1.27</v>
      </c>
      <c r="E89">
        <v>0.91</v>
      </c>
    </row>
    <row r="90" spans="1:5" x14ac:dyDescent="0.25">
      <c r="A90" t="s">
        <v>80</v>
      </c>
      <c r="B90" t="s">
        <v>93</v>
      </c>
      <c r="C90">
        <v>1.02142857142857</v>
      </c>
      <c r="D90">
        <v>0.42</v>
      </c>
      <c r="E90">
        <v>1.05</v>
      </c>
    </row>
    <row r="91" spans="1:5" x14ac:dyDescent="0.25">
      <c r="A91" t="s">
        <v>80</v>
      </c>
      <c r="B91" t="s">
        <v>88</v>
      </c>
      <c r="C91">
        <v>1.02142857142857</v>
      </c>
      <c r="D91">
        <v>1.41</v>
      </c>
      <c r="E91">
        <v>1.41</v>
      </c>
    </row>
    <row r="92" spans="1:5" x14ac:dyDescent="0.25">
      <c r="A92" t="s">
        <v>80</v>
      </c>
      <c r="B92" t="s">
        <v>410</v>
      </c>
      <c r="C92">
        <v>1.02142857142857</v>
      </c>
      <c r="D92">
        <v>0.77</v>
      </c>
      <c r="E92">
        <v>1.19</v>
      </c>
    </row>
    <row r="93" spans="1:5" x14ac:dyDescent="0.25">
      <c r="A93" t="s">
        <v>80</v>
      </c>
      <c r="B93" t="s">
        <v>412</v>
      </c>
      <c r="C93">
        <v>1.02142857142857</v>
      </c>
      <c r="D93">
        <v>1.27</v>
      </c>
      <c r="E93">
        <v>1.1200000000000001</v>
      </c>
    </row>
    <row r="94" spans="1:5" x14ac:dyDescent="0.25">
      <c r="A94" t="s">
        <v>80</v>
      </c>
      <c r="B94" t="s">
        <v>92</v>
      </c>
      <c r="C94">
        <v>1.02142857142857</v>
      </c>
      <c r="D94">
        <v>0.61</v>
      </c>
      <c r="E94">
        <v>1.3</v>
      </c>
    </row>
    <row r="95" spans="1:5" x14ac:dyDescent="0.25">
      <c r="A95" t="s">
        <v>80</v>
      </c>
      <c r="B95" t="s">
        <v>416</v>
      </c>
      <c r="C95">
        <v>1.02142857142857</v>
      </c>
      <c r="D95">
        <v>0.46</v>
      </c>
      <c r="E95">
        <v>1.1499999999999999</v>
      </c>
    </row>
    <row r="96" spans="1:5" x14ac:dyDescent="0.25">
      <c r="A96" t="s">
        <v>80</v>
      </c>
      <c r="B96" t="s">
        <v>84</v>
      </c>
      <c r="C96">
        <v>1.02142857142857</v>
      </c>
      <c r="D96">
        <v>0.7</v>
      </c>
      <c r="E96">
        <v>0.42</v>
      </c>
    </row>
    <row r="97" spans="1:5" x14ac:dyDescent="0.25">
      <c r="A97" t="s">
        <v>80</v>
      </c>
      <c r="B97" t="s">
        <v>98</v>
      </c>
      <c r="C97">
        <v>1.02142857142857</v>
      </c>
      <c r="D97">
        <v>0.98</v>
      </c>
      <c r="E97">
        <v>0.56000000000000005</v>
      </c>
    </row>
    <row r="98" spans="1:5" x14ac:dyDescent="0.25">
      <c r="A98" t="s">
        <v>80</v>
      </c>
      <c r="B98" t="s">
        <v>95</v>
      </c>
      <c r="C98">
        <v>1.02142857142857</v>
      </c>
      <c r="D98">
        <v>0.38</v>
      </c>
      <c r="E98">
        <v>0.61</v>
      </c>
    </row>
    <row r="99" spans="1:5" x14ac:dyDescent="0.25">
      <c r="A99" t="s">
        <v>80</v>
      </c>
      <c r="B99" t="s">
        <v>435</v>
      </c>
      <c r="C99">
        <v>1.02142857142857</v>
      </c>
      <c r="D99">
        <v>0.61</v>
      </c>
      <c r="E99">
        <v>1.61</v>
      </c>
    </row>
    <row r="100" spans="1:5" x14ac:dyDescent="0.25">
      <c r="A100" t="s">
        <v>99</v>
      </c>
      <c r="B100" t="s">
        <v>100</v>
      </c>
      <c r="C100">
        <v>1.3120000000000001</v>
      </c>
      <c r="D100">
        <v>0.74</v>
      </c>
      <c r="E100">
        <v>1.01</v>
      </c>
    </row>
    <row r="101" spans="1:5" x14ac:dyDescent="0.25">
      <c r="A101" t="s">
        <v>99</v>
      </c>
      <c r="B101" t="s">
        <v>102</v>
      </c>
      <c r="C101">
        <v>1.3120000000000001</v>
      </c>
      <c r="D101">
        <v>1.32</v>
      </c>
      <c r="E101">
        <v>0.91</v>
      </c>
    </row>
    <row r="102" spans="1:5" x14ac:dyDescent="0.25">
      <c r="A102" t="s">
        <v>99</v>
      </c>
      <c r="B102" t="s">
        <v>111</v>
      </c>
      <c r="C102">
        <v>1.3120000000000001</v>
      </c>
      <c r="D102">
        <v>0.62</v>
      </c>
      <c r="E102">
        <v>0.87</v>
      </c>
    </row>
    <row r="103" spans="1:5" x14ac:dyDescent="0.25">
      <c r="A103" t="s">
        <v>99</v>
      </c>
      <c r="B103" t="s">
        <v>104</v>
      </c>
      <c r="C103">
        <v>1.3120000000000001</v>
      </c>
      <c r="D103">
        <v>0.83</v>
      </c>
      <c r="E103">
        <v>0.99</v>
      </c>
    </row>
    <row r="104" spans="1:5" x14ac:dyDescent="0.25">
      <c r="A104" t="s">
        <v>99</v>
      </c>
      <c r="B104" t="s">
        <v>106</v>
      </c>
      <c r="C104">
        <v>1.3120000000000001</v>
      </c>
      <c r="D104">
        <v>0.74</v>
      </c>
      <c r="E104">
        <v>1.43</v>
      </c>
    </row>
    <row r="105" spans="1:5" x14ac:dyDescent="0.25">
      <c r="A105" t="s">
        <v>99</v>
      </c>
      <c r="B105" t="s">
        <v>105</v>
      </c>
      <c r="C105">
        <v>1.3120000000000001</v>
      </c>
      <c r="D105">
        <v>0.99</v>
      </c>
      <c r="E105">
        <v>0.74</v>
      </c>
    </row>
    <row r="106" spans="1:5" x14ac:dyDescent="0.25">
      <c r="A106" t="s">
        <v>99</v>
      </c>
      <c r="B106" t="s">
        <v>117</v>
      </c>
      <c r="C106">
        <v>1.3120000000000001</v>
      </c>
      <c r="D106">
        <v>0.81</v>
      </c>
      <c r="E106">
        <v>1.01</v>
      </c>
    </row>
    <row r="107" spans="1:5" x14ac:dyDescent="0.25">
      <c r="A107" t="s">
        <v>99</v>
      </c>
      <c r="B107" t="s">
        <v>121</v>
      </c>
      <c r="C107">
        <v>1.3120000000000001</v>
      </c>
      <c r="D107">
        <v>1.24</v>
      </c>
      <c r="E107">
        <v>0.83</v>
      </c>
    </row>
    <row r="108" spans="1:5" x14ac:dyDescent="0.25">
      <c r="A108" t="s">
        <v>99</v>
      </c>
      <c r="B108" t="s">
        <v>108</v>
      </c>
      <c r="C108">
        <v>1.3120000000000001</v>
      </c>
      <c r="D108">
        <v>0.89</v>
      </c>
      <c r="E108">
        <v>0.82</v>
      </c>
    </row>
    <row r="109" spans="1:5" x14ac:dyDescent="0.25">
      <c r="A109" t="s">
        <v>99</v>
      </c>
      <c r="B109" t="s">
        <v>103</v>
      </c>
      <c r="C109">
        <v>1.3120000000000001</v>
      </c>
      <c r="D109">
        <v>0.95</v>
      </c>
      <c r="E109">
        <v>0.88</v>
      </c>
    </row>
    <row r="110" spans="1:5" x14ac:dyDescent="0.25">
      <c r="A110" t="s">
        <v>99</v>
      </c>
      <c r="B110" t="s">
        <v>110</v>
      </c>
      <c r="C110">
        <v>1.3120000000000001</v>
      </c>
      <c r="D110">
        <v>1.49</v>
      </c>
      <c r="E110">
        <v>0.88</v>
      </c>
    </row>
    <row r="111" spans="1:5" x14ac:dyDescent="0.25">
      <c r="A111" t="s">
        <v>99</v>
      </c>
      <c r="B111" t="s">
        <v>107</v>
      </c>
      <c r="C111">
        <v>1.3120000000000001</v>
      </c>
      <c r="D111">
        <v>0.99</v>
      </c>
      <c r="E111">
        <v>0.83</v>
      </c>
    </row>
    <row r="112" spans="1:5" x14ac:dyDescent="0.25">
      <c r="A112" t="s">
        <v>99</v>
      </c>
      <c r="B112" t="s">
        <v>395</v>
      </c>
      <c r="C112">
        <v>1.3120000000000001</v>
      </c>
      <c r="D112">
        <v>1.1200000000000001</v>
      </c>
      <c r="E112">
        <v>0.37</v>
      </c>
    </row>
    <row r="113" spans="1:5" x14ac:dyDescent="0.25">
      <c r="A113" t="s">
        <v>99</v>
      </c>
      <c r="B113" t="s">
        <v>115</v>
      </c>
      <c r="C113">
        <v>1.3120000000000001</v>
      </c>
      <c r="D113">
        <v>0.74</v>
      </c>
      <c r="E113">
        <v>1.05</v>
      </c>
    </row>
    <row r="114" spans="1:5" x14ac:dyDescent="0.25">
      <c r="A114" t="s">
        <v>99</v>
      </c>
      <c r="B114" t="s">
        <v>112</v>
      </c>
      <c r="C114">
        <v>1.3120000000000001</v>
      </c>
      <c r="D114">
        <v>0.91</v>
      </c>
      <c r="E114">
        <v>1.57</v>
      </c>
    </row>
    <row r="115" spans="1:5" x14ac:dyDescent="0.25">
      <c r="A115" t="s">
        <v>99</v>
      </c>
      <c r="B115" t="s">
        <v>113</v>
      </c>
      <c r="C115">
        <v>1.3120000000000001</v>
      </c>
      <c r="D115">
        <v>1.08</v>
      </c>
      <c r="E115">
        <v>1.1499999999999999</v>
      </c>
    </row>
    <row r="116" spans="1:5" x14ac:dyDescent="0.25">
      <c r="A116" t="s">
        <v>99</v>
      </c>
      <c r="B116" t="s">
        <v>114</v>
      </c>
      <c r="C116">
        <v>1.3120000000000001</v>
      </c>
      <c r="D116">
        <v>0.68</v>
      </c>
      <c r="E116">
        <v>0.81</v>
      </c>
    </row>
    <row r="117" spans="1:5" x14ac:dyDescent="0.25">
      <c r="A117" t="s">
        <v>99</v>
      </c>
      <c r="B117" t="s">
        <v>116</v>
      </c>
      <c r="C117">
        <v>1.3120000000000001</v>
      </c>
      <c r="D117">
        <v>0.74</v>
      </c>
      <c r="E117">
        <v>1.74</v>
      </c>
    </row>
    <row r="118" spans="1:5" x14ac:dyDescent="0.25">
      <c r="A118" t="s">
        <v>99</v>
      </c>
      <c r="B118" t="s">
        <v>109</v>
      </c>
      <c r="C118">
        <v>1.3120000000000001</v>
      </c>
      <c r="D118">
        <v>1.41</v>
      </c>
      <c r="E118">
        <v>0.52</v>
      </c>
    </row>
    <row r="119" spans="1:5" x14ac:dyDescent="0.25">
      <c r="A119" t="s">
        <v>99</v>
      </c>
      <c r="B119" t="s">
        <v>118</v>
      </c>
      <c r="C119">
        <v>1.3120000000000001</v>
      </c>
      <c r="D119">
        <v>1.49</v>
      </c>
      <c r="E119">
        <v>1.41</v>
      </c>
    </row>
    <row r="120" spans="1:5" x14ac:dyDescent="0.25">
      <c r="A120" t="s">
        <v>99</v>
      </c>
      <c r="B120" t="s">
        <v>417</v>
      </c>
      <c r="C120">
        <v>1.3120000000000001</v>
      </c>
      <c r="D120">
        <v>0.68</v>
      </c>
      <c r="E120">
        <v>0.81</v>
      </c>
    </row>
    <row r="121" spans="1:5" x14ac:dyDescent="0.25">
      <c r="A121" t="s">
        <v>99</v>
      </c>
      <c r="B121" t="s">
        <v>101</v>
      </c>
      <c r="C121">
        <v>1.3120000000000001</v>
      </c>
      <c r="D121">
        <v>1.26</v>
      </c>
      <c r="E121">
        <v>0.3</v>
      </c>
    </row>
    <row r="122" spans="1:5" x14ac:dyDescent="0.25">
      <c r="A122" t="s">
        <v>99</v>
      </c>
      <c r="B122" t="s">
        <v>120</v>
      </c>
      <c r="C122">
        <v>1.3120000000000001</v>
      </c>
      <c r="D122">
        <v>1.1200000000000001</v>
      </c>
      <c r="E122">
        <v>1.86</v>
      </c>
    </row>
    <row r="123" spans="1:5" x14ac:dyDescent="0.25">
      <c r="A123" t="s">
        <v>99</v>
      </c>
      <c r="B123" t="s">
        <v>119</v>
      </c>
      <c r="C123">
        <v>1.3120000000000001</v>
      </c>
      <c r="D123">
        <v>0.81</v>
      </c>
      <c r="E123">
        <v>1.29</v>
      </c>
    </row>
    <row r="124" spans="1:5" x14ac:dyDescent="0.25">
      <c r="A124" t="s">
        <v>122</v>
      </c>
      <c r="B124" t="s">
        <v>123</v>
      </c>
      <c r="C124">
        <v>1.1766917293233099</v>
      </c>
      <c r="D124">
        <v>0.74</v>
      </c>
      <c r="E124">
        <v>1.08</v>
      </c>
    </row>
    <row r="125" spans="1:5" x14ac:dyDescent="0.25">
      <c r="A125" t="s">
        <v>122</v>
      </c>
      <c r="B125" t="s">
        <v>125</v>
      </c>
      <c r="C125">
        <v>1.1766917293233099</v>
      </c>
      <c r="D125">
        <v>1.01</v>
      </c>
      <c r="E125">
        <v>1.21</v>
      </c>
    </row>
    <row r="126" spans="1:5" x14ac:dyDescent="0.25">
      <c r="A126" t="s">
        <v>122</v>
      </c>
      <c r="B126" t="s">
        <v>127</v>
      </c>
      <c r="C126">
        <v>1.1766917293233099</v>
      </c>
      <c r="D126">
        <v>0.74</v>
      </c>
      <c r="E126">
        <v>1.04</v>
      </c>
    </row>
    <row r="127" spans="1:5" x14ac:dyDescent="0.25">
      <c r="A127" t="s">
        <v>122</v>
      </c>
      <c r="B127" t="s">
        <v>130</v>
      </c>
      <c r="C127">
        <v>1.1766917293233099</v>
      </c>
      <c r="D127">
        <v>1.1499999999999999</v>
      </c>
      <c r="E127">
        <v>0.74</v>
      </c>
    </row>
    <row r="128" spans="1:5" x14ac:dyDescent="0.25">
      <c r="A128" t="s">
        <v>122</v>
      </c>
      <c r="B128" t="s">
        <v>362</v>
      </c>
      <c r="C128">
        <v>1.1766917293233099</v>
      </c>
      <c r="D128">
        <v>0.61</v>
      </c>
      <c r="E128">
        <v>0.61</v>
      </c>
    </row>
    <row r="129" spans="1:5" x14ac:dyDescent="0.25">
      <c r="A129" t="s">
        <v>122</v>
      </c>
      <c r="B129" t="s">
        <v>126</v>
      </c>
      <c r="C129">
        <v>1.1766917293233099</v>
      </c>
      <c r="D129">
        <v>0.94</v>
      </c>
      <c r="E129">
        <v>0.67</v>
      </c>
    </row>
    <row r="130" spans="1:5" x14ac:dyDescent="0.25">
      <c r="A130" t="s">
        <v>122</v>
      </c>
      <c r="B130" t="s">
        <v>129</v>
      </c>
      <c r="C130">
        <v>1.1766917293233099</v>
      </c>
      <c r="D130">
        <v>0.67</v>
      </c>
      <c r="E130">
        <v>1.28</v>
      </c>
    </row>
    <row r="131" spans="1:5" x14ac:dyDescent="0.25">
      <c r="A131" t="s">
        <v>122</v>
      </c>
      <c r="B131" t="s">
        <v>128</v>
      </c>
      <c r="C131">
        <v>1.1766917293233099</v>
      </c>
      <c r="D131">
        <v>0.93</v>
      </c>
      <c r="E131">
        <v>1.05</v>
      </c>
    </row>
    <row r="132" spans="1:5" x14ac:dyDescent="0.25">
      <c r="A132" t="s">
        <v>122</v>
      </c>
      <c r="B132" t="s">
        <v>136</v>
      </c>
      <c r="C132">
        <v>1.1766917293233099</v>
      </c>
      <c r="D132">
        <v>1.48</v>
      </c>
      <c r="E132">
        <v>1.32</v>
      </c>
    </row>
    <row r="133" spans="1:5" x14ac:dyDescent="0.25">
      <c r="A133" t="s">
        <v>122</v>
      </c>
      <c r="B133" t="s">
        <v>131</v>
      </c>
      <c r="C133">
        <v>1.1766917293233099</v>
      </c>
      <c r="D133">
        <v>0.94</v>
      </c>
      <c r="E133">
        <v>0.61</v>
      </c>
    </row>
    <row r="134" spans="1:5" x14ac:dyDescent="0.25">
      <c r="A134" t="s">
        <v>122</v>
      </c>
      <c r="B134" t="s">
        <v>133</v>
      </c>
      <c r="C134">
        <v>1.1766917293233099</v>
      </c>
      <c r="D134">
        <v>0.68</v>
      </c>
      <c r="E134">
        <v>1.36</v>
      </c>
    </row>
    <row r="135" spans="1:5" x14ac:dyDescent="0.25">
      <c r="A135" t="s">
        <v>122</v>
      </c>
      <c r="B135" t="s">
        <v>135</v>
      </c>
      <c r="C135">
        <v>1.1766917293233099</v>
      </c>
      <c r="D135">
        <v>0.93</v>
      </c>
      <c r="E135">
        <v>0.8</v>
      </c>
    </row>
    <row r="136" spans="1:5" x14ac:dyDescent="0.25">
      <c r="A136" t="s">
        <v>122</v>
      </c>
      <c r="B136" t="s">
        <v>137</v>
      </c>
      <c r="C136">
        <v>1.1766917293233099</v>
      </c>
      <c r="D136">
        <v>0.88</v>
      </c>
      <c r="E136">
        <v>1.01</v>
      </c>
    </row>
    <row r="137" spans="1:5" x14ac:dyDescent="0.25">
      <c r="A137" t="s">
        <v>122</v>
      </c>
      <c r="B137" t="s">
        <v>401</v>
      </c>
      <c r="C137">
        <v>1.1766917293233099</v>
      </c>
      <c r="D137">
        <v>1.01</v>
      </c>
      <c r="E137">
        <v>0.88</v>
      </c>
    </row>
    <row r="138" spans="1:5" x14ac:dyDescent="0.25">
      <c r="A138" t="s">
        <v>122</v>
      </c>
      <c r="B138" t="s">
        <v>138</v>
      </c>
      <c r="C138">
        <v>1.1766917293233099</v>
      </c>
      <c r="D138">
        <v>0.94</v>
      </c>
      <c r="E138">
        <v>1.28</v>
      </c>
    </row>
    <row r="139" spans="1:5" x14ac:dyDescent="0.25">
      <c r="A139" t="s">
        <v>122</v>
      </c>
      <c r="B139" t="s">
        <v>139</v>
      </c>
      <c r="C139">
        <v>1.1766917293233099</v>
      </c>
      <c r="D139">
        <v>1.08</v>
      </c>
      <c r="E139">
        <v>0.74</v>
      </c>
    </row>
    <row r="140" spans="1:5" x14ac:dyDescent="0.25">
      <c r="A140" t="s">
        <v>122</v>
      </c>
      <c r="B140" t="s">
        <v>144</v>
      </c>
      <c r="C140">
        <v>1.1766917293233099</v>
      </c>
      <c r="D140">
        <v>1.35</v>
      </c>
      <c r="E140">
        <v>1.21</v>
      </c>
    </row>
    <row r="141" spans="1:5" x14ac:dyDescent="0.25">
      <c r="A141" t="s">
        <v>122</v>
      </c>
      <c r="B141" t="s">
        <v>132</v>
      </c>
      <c r="C141">
        <v>1.1766917293233099</v>
      </c>
      <c r="D141">
        <v>1.1100000000000001</v>
      </c>
      <c r="E141">
        <v>1.23</v>
      </c>
    </row>
    <row r="142" spans="1:5" x14ac:dyDescent="0.25">
      <c r="A142" t="s">
        <v>122</v>
      </c>
      <c r="B142" t="s">
        <v>140</v>
      </c>
      <c r="C142">
        <v>1.1766917293233099</v>
      </c>
      <c r="D142">
        <v>0.68</v>
      </c>
      <c r="E142">
        <v>0.62</v>
      </c>
    </row>
    <row r="143" spans="1:5" x14ac:dyDescent="0.25">
      <c r="A143" t="s">
        <v>122</v>
      </c>
      <c r="B143" t="s">
        <v>124</v>
      </c>
      <c r="C143">
        <v>1.1766917293233099</v>
      </c>
      <c r="D143">
        <v>0.74</v>
      </c>
      <c r="E143">
        <v>0.99</v>
      </c>
    </row>
    <row r="144" spans="1:5" x14ac:dyDescent="0.25">
      <c r="A144" t="s">
        <v>122</v>
      </c>
      <c r="B144" t="s">
        <v>134</v>
      </c>
      <c r="C144">
        <v>1.1766917293233099</v>
      </c>
      <c r="D144">
        <v>0.2</v>
      </c>
      <c r="E144">
        <v>1.1499999999999999</v>
      </c>
    </row>
    <row r="145" spans="1:5" x14ac:dyDescent="0.25">
      <c r="A145" t="s">
        <v>122</v>
      </c>
      <c r="B145" t="s">
        <v>141</v>
      </c>
      <c r="C145">
        <v>1.1766917293233099</v>
      </c>
      <c r="D145">
        <v>0.44</v>
      </c>
      <c r="E145">
        <v>1.04</v>
      </c>
    </row>
    <row r="146" spans="1:5" x14ac:dyDescent="0.25">
      <c r="A146" t="s">
        <v>122</v>
      </c>
      <c r="B146" t="s">
        <v>142</v>
      </c>
      <c r="C146">
        <v>1.1766917293233099</v>
      </c>
      <c r="D146">
        <v>0.74</v>
      </c>
      <c r="E146">
        <v>0.99</v>
      </c>
    </row>
    <row r="147" spans="1:5" x14ac:dyDescent="0.25">
      <c r="A147" t="s">
        <v>122</v>
      </c>
      <c r="B147" t="s">
        <v>143</v>
      </c>
      <c r="C147">
        <v>1.1766917293233099</v>
      </c>
      <c r="D147">
        <v>1.04</v>
      </c>
      <c r="E147">
        <v>1.19</v>
      </c>
    </row>
    <row r="148" spans="1:5" x14ac:dyDescent="0.25">
      <c r="A148" t="s">
        <v>145</v>
      </c>
      <c r="B148" t="s">
        <v>347</v>
      </c>
      <c r="C148">
        <v>1.29239766081871</v>
      </c>
      <c r="D148">
        <v>0.98</v>
      </c>
      <c r="E148">
        <v>0.9</v>
      </c>
    </row>
    <row r="149" spans="1:5" x14ac:dyDescent="0.25">
      <c r="A149" t="s">
        <v>145</v>
      </c>
      <c r="B149" t="s">
        <v>349</v>
      </c>
      <c r="C149">
        <v>1.29239766081871</v>
      </c>
      <c r="D149">
        <v>0.8</v>
      </c>
      <c r="E149">
        <v>0.8</v>
      </c>
    </row>
    <row r="150" spans="1:5" x14ac:dyDescent="0.25">
      <c r="A150" t="s">
        <v>145</v>
      </c>
      <c r="B150" t="s">
        <v>355</v>
      </c>
      <c r="C150">
        <v>1.29239766081871</v>
      </c>
      <c r="D150">
        <v>0.79</v>
      </c>
      <c r="E150">
        <v>2.25</v>
      </c>
    </row>
    <row r="151" spans="1:5" x14ac:dyDescent="0.25">
      <c r="A151" t="s">
        <v>145</v>
      </c>
      <c r="B151" t="s">
        <v>357</v>
      </c>
      <c r="C151">
        <v>1.29239766081871</v>
      </c>
      <c r="D151">
        <v>0.98</v>
      </c>
      <c r="E151">
        <v>0.53</v>
      </c>
    </row>
    <row r="152" spans="1:5" x14ac:dyDescent="0.25">
      <c r="A152" t="s">
        <v>145</v>
      </c>
      <c r="B152" t="s">
        <v>360</v>
      </c>
      <c r="C152">
        <v>1.29239766081871</v>
      </c>
      <c r="D152">
        <v>1.24</v>
      </c>
      <c r="E152">
        <v>0.45</v>
      </c>
    </row>
    <row r="153" spans="1:5" x14ac:dyDescent="0.25">
      <c r="A153" t="s">
        <v>145</v>
      </c>
      <c r="B153" t="s">
        <v>366</v>
      </c>
      <c r="C153">
        <v>1.29239766081871</v>
      </c>
      <c r="D153">
        <v>0.97</v>
      </c>
      <c r="E153">
        <v>1.06</v>
      </c>
    </row>
    <row r="154" spans="1:5" x14ac:dyDescent="0.25">
      <c r="A154" t="s">
        <v>145</v>
      </c>
      <c r="B154" t="s">
        <v>371</v>
      </c>
      <c r="C154">
        <v>1.29239766081871</v>
      </c>
      <c r="D154">
        <v>0.68</v>
      </c>
      <c r="E154">
        <v>0.83</v>
      </c>
    </row>
    <row r="155" spans="1:5" x14ac:dyDescent="0.25">
      <c r="A155" t="s">
        <v>145</v>
      </c>
      <c r="B155" t="s">
        <v>149</v>
      </c>
      <c r="C155">
        <v>1.29239766081871</v>
      </c>
      <c r="D155">
        <v>0.27</v>
      </c>
      <c r="E155">
        <v>1.89</v>
      </c>
    </row>
    <row r="156" spans="1:5" x14ac:dyDescent="0.25">
      <c r="A156" t="s">
        <v>145</v>
      </c>
      <c r="B156" t="s">
        <v>375</v>
      </c>
      <c r="C156">
        <v>1.29239766081871</v>
      </c>
      <c r="D156">
        <v>1.35</v>
      </c>
      <c r="E156">
        <v>0.97</v>
      </c>
    </row>
    <row r="157" spans="1:5" x14ac:dyDescent="0.25">
      <c r="A157" t="s">
        <v>145</v>
      </c>
      <c r="B157" t="s">
        <v>388</v>
      </c>
      <c r="C157">
        <v>1.29239766081871</v>
      </c>
      <c r="D157">
        <v>0.9</v>
      </c>
      <c r="E157">
        <v>0.83</v>
      </c>
    </row>
    <row r="158" spans="1:5" x14ac:dyDescent="0.25">
      <c r="A158" t="s">
        <v>145</v>
      </c>
      <c r="B158" t="s">
        <v>389</v>
      </c>
      <c r="C158">
        <v>1.29239766081871</v>
      </c>
      <c r="D158">
        <v>0.97</v>
      </c>
      <c r="E158">
        <v>0.68</v>
      </c>
    </row>
    <row r="159" spans="1:5" x14ac:dyDescent="0.25">
      <c r="A159" t="s">
        <v>145</v>
      </c>
      <c r="B159" t="s">
        <v>391</v>
      </c>
      <c r="C159">
        <v>1.29239766081871</v>
      </c>
      <c r="D159">
        <v>0.79</v>
      </c>
      <c r="E159">
        <v>1.8</v>
      </c>
    </row>
    <row r="160" spans="1:5" x14ac:dyDescent="0.25">
      <c r="A160" t="s">
        <v>145</v>
      </c>
      <c r="B160" t="s">
        <v>146</v>
      </c>
      <c r="C160">
        <v>1.29239766081871</v>
      </c>
      <c r="D160">
        <v>0.68</v>
      </c>
      <c r="E160">
        <v>0.84</v>
      </c>
    </row>
    <row r="161" spans="1:5" x14ac:dyDescent="0.25">
      <c r="A161" t="s">
        <v>145</v>
      </c>
      <c r="B161" t="s">
        <v>404</v>
      </c>
      <c r="C161">
        <v>1.29239766081871</v>
      </c>
      <c r="D161">
        <v>0.56000000000000005</v>
      </c>
      <c r="E161">
        <v>0.56000000000000005</v>
      </c>
    </row>
    <row r="162" spans="1:5" x14ac:dyDescent="0.25">
      <c r="A162" t="s">
        <v>145</v>
      </c>
      <c r="B162" t="s">
        <v>419</v>
      </c>
      <c r="C162">
        <v>1.29239766081871</v>
      </c>
      <c r="D162">
        <v>0.56000000000000005</v>
      </c>
      <c r="E162">
        <v>1.1299999999999999</v>
      </c>
    </row>
    <row r="163" spans="1:5" x14ac:dyDescent="0.25">
      <c r="A163" t="s">
        <v>145</v>
      </c>
      <c r="B163" t="s">
        <v>423</v>
      </c>
      <c r="C163">
        <v>1.29239766081871</v>
      </c>
      <c r="D163">
        <v>1.01</v>
      </c>
      <c r="E163">
        <v>0.93</v>
      </c>
    </row>
    <row r="164" spans="1:5" x14ac:dyDescent="0.25">
      <c r="A164" t="s">
        <v>145</v>
      </c>
      <c r="B164" t="s">
        <v>425</v>
      </c>
      <c r="C164">
        <v>1.29239766081871</v>
      </c>
      <c r="D164">
        <v>1.01</v>
      </c>
      <c r="E164">
        <v>1.01</v>
      </c>
    </row>
    <row r="165" spans="1:5" x14ac:dyDescent="0.25">
      <c r="A165" t="s">
        <v>145</v>
      </c>
      <c r="B165" t="s">
        <v>427</v>
      </c>
      <c r="C165">
        <v>1.29239766081871</v>
      </c>
      <c r="D165">
        <v>1.58</v>
      </c>
      <c r="E165">
        <v>0.83</v>
      </c>
    </row>
    <row r="166" spans="1:5" x14ac:dyDescent="0.25">
      <c r="A166" t="s">
        <v>145</v>
      </c>
      <c r="B166" t="s">
        <v>432</v>
      </c>
      <c r="C166">
        <v>1.29239766081871</v>
      </c>
      <c r="D166">
        <v>0.53</v>
      </c>
      <c r="E166">
        <v>1.28</v>
      </c>
    </row>
    <row r="167" spans="1:5" x14ac:dyDescent="0.25">
      <c r="A167" t="s">
        <v>145</v>
      </c>
      <c r="B167" t="s">
        <v>433</v>
      </c>
      <c r="C167">
        <v>1.29239766081871</v>
      </c>
      <c r="D167">
        <v>0.56000000000000005</v>
      </c>
      <c r="E167">
        <v>0.79</v>
      </c>
    </row>
    <row r="168" spans="1:5" x14ac:dyDescent="0.25">
      <c r="A168" t="s">
        <v>145</v>
      </c>
      <c r="B168" t="s">
        <v>434</v>
      </c>
      <c r="C168">
        <v>1.29239766081871</v>
      </c>
      <c r="D168">
        <v>0.77</v>
      </c>
      <c r="E168">
        <v>1.26</v>
      </c>
    </row>
    <row r="169" spans="1:5" x14ac:dyDescent="0.25">
      <c r="A169" t="s">
        <v>145</v>
      </c>
      <c r="B169" t="s">
        <v>148</v>
      </c>
      <c r="C169">
        <v>1.29239766081871</v>
      </c>
      <c r="D169">
        <v>0.84</v>
      </c>
      <c r="E169">
        <v>1.1000000000000001</v>
      </c>
    </row>
    <row r="170" spans="1:5" x14ac:dyDescent="0.25">
      <c r="A170" t="s">
        <v>145</v>
      </c>
      <c r="B170" t="s">
        <v>147</v>
      </c>
      <c r="C170">
        <v>1.29239766081871</v>
      </c>
      <c r="D170">
        <v>0.97</v>
      </c>
      <c r="E170">
        <v>1.06</v>
      </c>
    </row>
    <row r="171" spans="1:5" x14ac:dyDescent="0.25">
      <c r="A171" t="s">
        <v>21</v>
      </c>
      <c r="B171" t="s">
        <v>152</v>
      </c>
      <c r="C171">
        <v>1.3401015228426401</v>
      </c>
      <c r="D171">
        <v>1.1299999999999999</v>
      </c>
      <c r="E171">
        <v>1.28</v>
      </c>
    </row>
    <row r="172" spans="1:5" x14ac:dyDescent="0.25">
      <c r="A172" t="s">
        <v>21</v>
      </c>
      <c r="B172" t="s">
        <v>269</v>
      </c>
      <c r="C172">
        <v>1.3401015228426401</v>
      </c>
      <c r="D172">
        <v>0.92</v>
      </c>
      <c r="E172">
        <v>0.92</v>
      </c>
    </row>
    <row r="173" spans="1:5" x14ac:dyDescent="0.25">
      <c r="A173" t="s">
        <v>21</v>
      </c>
      <c r="B173" t="s">
        <v>264</v>
      </c>
      <c r="C173">
        <v>1.3401015228426401</v>
      </c>
      <c r="D173">
        <v>0.78</v>
      </c>
      <c r="E173">
        <v>1.42</v>
      </c>
    </row>
    <row r="174" spans="1:5" x14ac:dyDescent="0.25">
      <c r="A174" t="s">
        <v>21</v>
      </c>
      <c r="B174" t="s">
        <v>372</v>
      </c>
      <c r="C174">
        <v>1.3401015228426401</v>
      </c>
      <c r="D174">
        <v>0.71</v>
      </c>
      <c r="E174">
        <v>1.26</v>
      </c>
    </row>
    <row r="175" spans="1:5" x14ac:dyDescent="0.25">
      <c r="A175" t="s">
        <v>21</v>
      </c>
      <c r="B175" t="s">
        <v>267</v>
      </c>
      <c r="C175">
        <v>1.3401015228426401</v>
      </c>
      <c r="D175">
        <v>0.99</v>
      </c>
      <c r="E175">
        <v>1.06</v>
      </c>
    </row>
    <row r="176" spans="1:5" x14ac:dyDescent="0.25">
      <c r="A176" t="s">
        <v>21</v>
      </c>
      <c r="B176" t="s">
        <v>272</v>
      </c>
      <c r="C176">
        <v>1.3401015228426401</v>
      </c>
      <c r="D176">
        <v>1.18</v>
      </c>
      <c r="E176">
        <v>0.63</v>
      </c>
    </row>
    <row r="177" spans="1:5" x14ac:dyDescent="0.25">
      <c r="A177" t="s">
        <v>21</v>
      </c>
      <c r="B177" t="s">
        <v>397</v>
      </c>
      <c r="C177">
        <v>1.3401015228426401</v>
      </c>
      <c r="D177">
        <v>0.64</v>
      </c>
      <c r="E177">
        <v>1.49</v>
      </c>
    </row>
    <row r="178" spans="1:5" x14ac:dyDescent="0.25">
      <c r="A178" t="s">
        <v>21</v>
      </c>
      <c r="B178" t="s">
        <v>274</v>
      </c>
      <c r="C178">
        <v>1.3401015228426401</v>
      </c>
      <c r="D178">
        <v>1.2</v>
      </c>
      <c r="E178">
        <v>0.71</v>
      </c>
    </row>
    <row r="179" spans="1:5" x14ac:dyDescent="0.25">
      <c r="A179" t="s">
        <v>21</v>
      </c>
      <c r="B179" t="s">
        <v>150</v>
      </c>
      <c r="C179">
        <v>1.3401015228426401</v>
      </c>
      <c r="D179">
        <v>0.87</v>
      </c>
      <c r="E179">
        <v>0.55000000000000004</v>
      </c>
    </row>
    <row r="180" spans="1:5" x14ac:dyDescent="0.25">
      <c r="A180" t="s">
        <v>21</v>
      </c>
      <c r="B180" t="s">
        <v>275</v>
      </c>
      <c r="C180">
        <v>1.3401015228426401</v>
      </c>
      <c r="D180">
        <v>0.64</v>
      </c>
      <c r="E180">
        <v>0.56999999999999995</v>
      </c>
    </row>
    <row r="181" spans="1:5" x14ac:dyDescent="0.25">
      <c r="A181" t="s">
        <v>21</v>
      </c>
      <c r="B181" t="s">
        <v>23</v>
      </c>
      <c r="C181">
        <v>1.3401015228426401</v>
      </c>
      <c r="D181">
        <v>1.1299999999999999</v>
      </c>
      <c r="E181">
        <v>1.1299999999999999</v>
      </c>
    </row>
    <row r="182" spans="1:5" x14ac:dyDescent="0.25">
      <c r="A182" t="s">
        <v>21</v>
      </c>
      <c r="B182" t="s">
        <v>22</v>
      </c>
      <c r="C182">
        <v>1.3401015228426401</v>
      </c>
      <c r="D182">
        <v>1.1000000000000001</v>
      </c>
      <c r="E182">
        <v>0.94</v>
      </c>
    </row>
    <row r="183" spans="1:5" x14ac:dyDescent="0.25">
      <c r="A183" t="s">
        <v>21</v>
      </c>
      <c r="B183" t="s">
        <v>266</v>
      </c>
      <c r="C183">
        <v>1.3401015228426401</v>
      </c>
      <c r="D183">
        <v>0.64</v>
      </c>
      <c r="E183">
        <v>1.2</v>
      </c>
    </row>
    <row r="184" spans="1:5" x14ac:dyDescent="0.25">
      <c r="A184" t="s">
        <v>21</v>
      </c>
      <c r="B184" t="s">
        <v>268</v>
      </c>
      <c r="C184">
        <v>1.3401015228426401</v>
      </c>
      <c r="D184">
        <v>0.94</v>
      </c>
      <c r="E184">
        <v>0.55000000000000004</v>
      </c>
    </row>
    <row r="185" spans="1:5" x14ac:dyDescent="0.25">
      <c r="A185" t="s">
        <v>21</v>
      </c>
      <c r="B185" t="s">
        <v>151</v>
      </c>
      <c r="C185">
        <v>1.3401015228426401</v>
      </c>
      <c r="D185">
        <v>0.5</v>
      </c>
      <c r="E185">
        <v>1.28</v>
      </c>
    </row>
    <row r="186" spans="1:5" x14ac:dyDescent="0.25">
      <c r="A186" t="s">
        <v>21</v>
      </c>
      <c r="B186" t="s">
        <v>153</v>
      </c>
      <c r="C186">
        <v>1.3401015228426401</v>
      </c>
      <c r="D186">
        <v>1.35</v>
      </c>
      <c r="E186">
        <v>0.43</v>
      </c>
    </row>
    <row r="187" spans="1:5" x14ac:dyDescent="0.25">
      <c r="A187" t="s">
        <v>21</v>
      </c>
      <c r="B187" t="s">
        <v>273</v>
      </c>
      <c r="C187">
        <v>1.3401015228426401</v>
      </c>
      <c r="D187">
        <v>1.22</v>
      </c>
      <c r="E187">
        <v>1.29</v>
      </c>
    </row>
    <row r="188" spans="1:5" x14ac:dyDescent="0.25">
      <c r="A188" t="s">
        <v>21</v>
      </c>
      <c r="B188" t="s">
        <v>265</v>
      </c>
      <c r="C188">
        <v>1.3401015228426401</v>
      </c>
      <c r="D188">
        <v>1.1299999999999999</v>
      </c>
      <c r="E188">
        <v>0.64</v>
      </c>
    </row>
    <row r="189" spans="1:5" x14ac:dyDescent="0.25">
      <c r="A189" t="s">
        <v>21</v>
      </c>
      <c r="B189" t="s">
        <v>271</v>
      </c>
      <c r="C189">
        <v>1.3401015228426401</v>
      </c>
      <c r="D189">
        <v>0.71</v>
      </c>
      <c r="E189">
        <v>1.22</v>
      </c>
    </row>
    <row r="190" spans="1:5" x14ac:dyDescent="0.25">
      <c r="A190" t="s">
        <v>21</v>
      </c>
      <c r="B190" t="s">
        <v>270</v>
      </c>
      <c r="C190">
        <v>1.3401015228426401</v>
      </c>
      <c r="D190">
        <v>1.2</v>
      </c>
      <c r="E190">
        <v>1.28</v>
      </c>
    </row>
    <row r="191" spans="1:5" x14ac:dyDescent="0.25">
      <c r="A191" t="s">
        <v>154</v>
      </c>
      <c r="B191" t="s">
        <v>159</v>
      </c>
      <c r="C191">
        <v>1.0355329949238601</v>
      </c>
      <c r="D191">
        <v>0.61</v>
      </c>
      <c r="E191">
        <v>1.07</v>
      </c>
    </row>
    <row r="192" spans="1:5" x14ac:dyDescent="0.25">
      <c r="A192" t="s">
        <v>154</v>
      </c>
      <c r="B192" t="s">
        <v>161</v>
      </c>
      <c r="C192">
        <v>1.0355329949238601</v>
      </c>
      <c r="D192">
        <v>0.92</v>
      </c>
      <c r="E192">
        <v>0.69</v>
      </c>
    </row>
    <row r="193" spans="1:5" x14ac:dyDescent="0.25">
      <c r="A193" t="s">
        <v>154</v>
      </c>
      <c r="B193" t="s">
        <v>163</v>
      </c>
      <c r="C193">
        <v>1.0355329949238601</v>
      </c>
      <c r="D193">
        <v>1.19</v>
      </c>
      <c r="E193">
        <v>1.1100000000000001</v>
      </c>
    </row>
    <row r="194" spans="1:5" x14ac:dyDescent="0.25">
      <c r="A194" t="s">
        <v>154</v>
      </c>
      <c r="B194" t="s">
        <v>160</v>
      </c>
      <c r="C194">
        <v>1.0355329949238601</v>
      </c>
      <c r="D194">
        <v>0.77</v>
      </c>
      <c r="E194">
        <v>1</v>
      </c>
    </row>
    <row r="195" spans="1:5" x14ac:dyDescent="0.25">
      <c r="A195" t="s">
        <v>154</v>
      </c>
      <c r="B195" t="s">
        <v>165</v>
      </c>
      <c r="C195">
        <v>1.0355329949238601</v>
      </c>
      <c r="D195">
        <v>1.02</v>
      </c>
      <c r="E195">
        <v>1.28</v>
      </c>
    </row>
    <row r="196" spans="1:5" x14ac:dyDescent="0.25">
      <c r="A196" t="s">
        <v>154</v>
      </c>
      <c r="B196" t="s">
        <v>164</v>
      </c>
      <c r="C196">
        <v>1.0355329949238601</v>
      </c>
      <c r="D196">
        <v>0.54</v>
      </c>
      <c r="E196">
        <v>1.23</v>
      </c>
    </row>
    <row r="197" spans="1:5" x14ac:dyDescent="0.25">
      <c r="A197" t="s">
        <v>154</v>
      </c>
      <c r="B197" t="s">
        <v>167</v>
      </c>
      <c r="C197">
        <v>1.0355329949238601</v>
      </c>
      <c r="D197">
        <v>0.77</v>
      </c>
      <c r="E197">
        <v>0.38</v>
      </c>
    </row>
    <row r="198" spans="1:5" x14ac:dyDescent="0.25">
      <c r="A198" t="s">
        <v>154</v>
      </c>
      <c r="B198" t="s">
        <v>168</v>
      </c>
      <c r="C198">
        <v>1.0355329949238601</v>
      </c>
      <c r="D198">
        <v>0.46</v>
      </c>
      <c r="E198">
        <v>1.3</v>
      </c>
    </row>
    <row r="199" spans="1:5" x14ac:dyDescent="0.25">
      <c r="A199" t="s">
        <v>154</v>
      </c>
      <c r="B199" t="s">
        <v>156</v>
      </c>
      <c r="C199">
        <v>1.0355329949238601</v>
      </c>
      <c r="D199">
        <v>0.49</v>
      </c>
      <c r="E199">
        <v>0.77</v>
      </c>
    </row>
    <row r="200" spans="1:5" x14ac:dyDescent="0.25">
      <c r="A200" t="s">
        <v>154</v>
      </c>
      <c r="B200" t="s">
        <v>169</v>
      </c>
      <c r="C200">
        <v>1.0355329949238601</v>
      </c>
      <c r="D200">
        <v>0.84</v>
      </c>
      <c r="E200">
        <v>1.1499999999999999</v>
      </c>
    </row>
    <row r="201" spans="1:5" x14ac:dyDescent="0.25">
      <c r="A201" t="s">
        <v>154</v>
      </c>
      <c r="B201" t="s">
        <v>162</v>
      </c>
      <c r="C201">
        <v>1.0355329949238601</v>
      </c>
      <c r="D201">
        <v>0.77</v>
      </c>
      <c r="E201">
        <v>1.18</v>
      </c>
    </row>
    <row r="202" spans="1:5" x14ac:dyDescent="0.25">
      <c r="A202" t="s">
        <v>154</v>
      </c>
      <c r="B202" t="s">
        <v>170</v>
      </c>
      <c r="C202">
        <v>1.0355329949238601</v>
      </c>
      <c r="D202">
        <v>0.56000000000000005</v>
      </c>
      <c r="E202">
        <v>0.84</v>
      </c>
    </row>
    <row r="203" spans="1:5" x14ac:dyDescent="0.25">
      <c r="A203" t="s">
        <v>154</v>
      </c>
      <c r="B203" t="s">
        <v>166</v>
      </c>
      <c r="C203">
        <v>1.0355329949238601</v>
      </c>
      <c r="D203">
        <v>0.77</v>
      </c>
      <c r="E203">
        <v>1.62</v>
      </c>
    </row>
    <row r="204" spans="1:5" x14ac:dyDescent="0.25">
      <c r="A204" t="s">
        <v>154</v>
      </c>
      <c r="B204" t="s">
        <v>174</v>
      </c>
      <c r="C204">
        <v>1.0355329949238601</v>
      </c>
      <c r="D204">
        <v>1.1100000000000001</v>
      </c>
      <c r="E204">
        <v>0.85</v>
      </c>
    </row>
    <row r="205" spans="1:5" x14ac:dyDescent="0.25">
      <c r="A205" t="s">
        <v>154</v>
      </c>
      <c r="B205" t="s">
        <v>172</v>
      </c>
      <c r="C205">
        <v>1.0355329949238601</v>
      </c>
      <c r="D205">
        <v>0.49</v>
      </c>
      <c r="E205">
        <v>1.32</v>
      </c>
    </row>
    <row r="206" spans="1:5" x14ac:dyDescent="0.25">
      <c r="A206" t="s">
        <v>154</v>
      </c>
      <c r="B206" t="s">
        <v>171</v>
      </c>
      <c r="C206">
        <v>1.0355329949238601</v>
      </c>
      <c r="D206">
        <v>0.68</v>
      </c>
      <c r="E206">
        <v>1.28</v>
      </c>
    </row>
    <row r="207" spans="1:5" x14ac:dyDescent="0.25">
      <c r="A207" t="s">
        <v>154</v>
      </c>
      <c r="B207" t="s">
        <v>158</v>
      </c>
      <c r="C207">
        <v>1.0355329949238601</v>
      </c>
      <c r="D207">
        <v>0.69</v>
      </c>
      <c r="E207">
        <v>0.46</v>
      </c>
    </row>
    <row r="208" spans="1:5" x14ac:dyDescent="0.25">
      <c r="A208" t="s">
        <v>154</v>
      </c>
      <c r="B208" t="s">
        <v>155</v>
      </c>
      <c r="C208">
        <v>1.0355329949238601</v>
      </c>
      <c r="D208">
        <v>1.53</v>
      </c>
      <c r="E208">
        <v>0.85</v>
      </c>
    </row>
    <row r="209" spans="1:5" x14ac:dyDescent="0.25">
      <c r="A209" t="s">
        <v>154</v>
      </c>
      <c r="B209" t="s">
        <v>157</v>
      </c>
      <c r="C209">
        <v>1.0355329949238601</v>
      </c>
      <c r="D209">
        <v>0.92</v>
      </c>
      <c r="E209">
        <v>0.69</v>
      </c>
    </row>
    <row r="210" spans="1:5" x14ac:dyDescent="0.25">
      <c r="A210" t="s">
        <v>154</v>
      </c>
      <c r="B210" t="s">
        <v>173</v>
      </c>
      <c r="C210">
        <v>1.0355329949238601</v>
      </c>
      <c r="D210">
        <v>1.02</v>
      </c>
      <c r="E210">
        <v>1.02</v>
      </c>
    </row>
    <row r="211" spans="1:5" x14ac:dyDescent="0.25">
      <c r="A211" t="s">
        <v>175</v>
      </c>
      <c r="B211" t="s">
        <v>284</v>
      </c>
      <c r="C211">
        <v>1.1196581196581199</v>
      </c>
      <c r="D211">
        <v>1.1200000000000001</v>
      </c>
      <c r="E211">
        <v>0.82</v>
      </c>
    </row>
    <row r="212" spans="1:5" x14ac:dyDescent="0.25">
      <c r="A212" t="s">
        <v>175</v>
      </c>
      <c r="B212" t="s">
        <v>179</v>
      </c>
      <c r="C212">
        <v>1.1196581196581199</v>
      </c>
      <c r="D212">
        <v>0.82</v>
      </c>
      <c r="E212">
        <v>0.64</v>
      </c>
    </row>
    <row r="213" spans="1:5" x14ac:dyDescent="0.25">
      <c r="A213" t="s">
        <v>175</v>
      </c>
      <c r="B213" t="s">
        <v>282</v>
      </c>
      <c r="C213">
        <v>1.1196581196581199</v>
      </c>
      <c r="D213">
        <v>1.1200000000000001</v>
      </c>
      <c r="E213">
        <v>0.41</v>
      </c>
    </row>
    <row r="214" spans="1:5" x14ac:dyDescent="0.25">
      <c r="A214" t="s">
        <v>175</v>
      </c>
      <c r="B214" t="s">
        <v>176</v>
      </c>
      <c r="C214">
        <v>1.1196581196581199</v>
      </c>
      <c r="D214">
        <v>0.82</v>
      </c>
      <c r="E214">
        <v>1.0900000000000001</v>
      </c>
    </row>
    <row r="215" spans="1:5" x14ac:dyDescent="0.25">
      <c r="A215" t="s">
        <v>175</v>
      </c>
      <c r="B215" t="s">
        <v>285</v>
      </c>
      <c r="C215">
        <v>1.1196581196581199</v>
      </c>
      <c r="D215">
        <v>0.51</v>
      </c>
      <c r="E215">
        <v>1.23</v>
      </c>
    </row>
    <row r="216" spans="1:5" x14ac:dyDescent="0.25">
      <c r="A216" t="s">
        <v>175</v>
      </c>
      <c r="B216" t="s">
        <v>277</v>
      </c>
      <c r="C216">
        <v>1.1196581196581199</v>
      </c>
      <c r="D216">
        <v>0.82</v>
      </c>
      <c r="E216">
        <v>1.0900000000000001</v>
      </c>
    </row>
    <row r="217" spans="1:5" x14ac:dyDescent="0.25">
      <c r="A217" t="s">
        <v>175</v>
      </c>
      <c r="B217" t="s">
        <v>281</v>
      </c>
      <c r="C217">
        <v>1.1196581196581199</v>
      </c>
      <c r="D217">
        <v>0.41</v>
      </c>
      <c r="E217">
        <v>1.77</v>
      </c>
    </row>
    <row r="218" spans="1:5" x14ac:dyDescent="0.25">
      <c r="A218" t="s">
        <v>175</v>
      </c>
      <c r="B218" t="s">
        <v>178</v>
      </c>
      <c r="C218">
        <v>1.1196581196581199</v>
      </c>
      <c r="D218">
        <v>0.61</v>
      </c>
      <c r="E218">
        <v>1.74</v>
      </c>
    </row>
    <row r="219" spans="1:5" x14ac:dyDescent="0.25">
      <c r="A219" t="s">
        <v>175</v>
      </c>
      <c r="B219" t="s">
        <v>278</v>
      </c>
      <c r="C219">
        <v>1.1196581196581199</v>
      </c>
      <c r="D219">
        <v>0.92</v>
      </c>
      <c r="E219">
        <v>1.02</v>
      </c>
    </row>
    <row r="220" spans="1:5" x14ac:dyDescent="0.25">
      <c r="A220" t="s">
        <v>175</v>
      </c>
      <c r="B220" t="s">
        <v>276</v>
      </c>
      <c r="C220">
        <v>1.1196581196581199</v>
      </c>
      <c r="D220">
        <v>1.94</v>
      </c>
      <c r="E220">
        <v>0.51</v>
      </c>
    </row>
    <row r="221" spans="1:5" x14ac:dyDescent="0.25">
      <c r="A221" t="s">
        <v>175</v>
      </c>
      <c r="B221" t="s">
        <v>279</v>
      </c>
      <c r="C221">
        <v>1.1196581196581199</v>
      </c>
      <c r="D221">
        <v>1.36</v>
      </c>
      <c r="E221">
        <v>0.73</v>
      </c>
    </row>
    <row r="222" spans="1:5" x14ac:dyDescent="0.25">
      <c r="A222" t="s">
        <v>175</v>
      </c>
      <c r="B222" t="s">
        <v>283</v>
      </c>
      <c r="C222">
        <v>1.1196581196581199</v>
      </c>
      <c r="D222">
        <v>0.91</v>
      </c>
      <c r="E222">
        <v>0.73</v>
      </c>
    </row>
    <row r="223" spans="1:5" x14ac:dyDescent="0.25">
      <c r="A223" t="s">
        <v>175</v>
      </c>
      <c r="B223" t="s">
        <v>177</v>
      </c>
      <c r="C223">
        <v>1.1196581196581199</v>
      </c>
      <c r="D223">
        <v>0.18</v>
      </c>
      <c r="E223">
        <v>0.91</v>
      </c>
    </row>
    <row r="224" spans="1:5" x14ac:dyDescent="0.25">
      <c r="A224" t="s">
        <v>175</v>
      </c>
      <c r="B224" t="s">
        <v>280</v>
      </c>
      <c r="C224">
        <v>1.1196581196581199</v>
      </c>
      <c r="D224">
        <v>1.18</v>
      </c>
      <c r="E224">
        <v>1.55</v>
      </c>
    </row>
    <row r="225" spans="1:5" x14ac:dyDescent="0.25">
      <c r="A225" t="s">
        <v>24</v>
      </c>
      <c r="B225" t="s">
        <v>292</v>
      </c>
      <c r="C225">
        <v>1.4748603351955301</v>
      </c>
      <c r="D225">
        <v>1.39</v>
      </c>
      <c r="E225">
        <v>0.93</v>
      </c>
    </row>
    <row r="226" spans="1:5" x14ac:dyDescent="0.25">
      <c r="A226" t="s">
        <v>24</v>
      </c>
      <c r="B226" t="s">
        <v>289</v>
      </c>
      <c r="C226">
        <v>1.4748603351955301</v>
      </c>
      <c r="D226">
        <v>0.82</v>
      </c>
      <c r="E226">
        <v>1.1000000000000001</v>
      </c>
    </row>
    <row r="227" spans="1:5" x14ac:dyDescent="0.25">
      <c r="A227" t="s">
        <v>24</v>
      </c>
      <c r="B227" t="s">
        <v>180</v>
      </c>
      <c r="C227">
        <v>1.4748603351955301</v>
      </c>
      <c r="D227">
        <v>0.48</v>
      </c>
      <c r="E227">
        <v>0.96</v>
      </c>
    </row>
    <row r="228" spans="1:5" x14ac:dyDescent="0.25">
      <c r="A228" t="s">
        <v>24</v>
      </c>
      <c r="B228" t="s">
        <v>326</v>
      </c>
      <c r="C228">
        <v>1.4748603351955301</v>
      </c>
      <c r="D228">
        <v>0.75</v>
      </c>
      <c r="E228">
        <v>1.23</v>
      </c>
    </row>
    <row r="229" spans="1:5" x14ac:dyDescent="0.25">
      <c r="A229" t="s">
        <v>24</v>
      </c>
      <c r="B229" t="s">
        <v>288</v>
      </c>
      <c r="C229">
        <v>1.4748603351955301</v>
      </c>
      <c r="D229">
        <v>0.55000000000000004</v>
      </c>
      <c r="E229">
        <v>1.65</v>
      </c>
    </row>
    <row r="230" spans="1:5" x14ac:dyDescent="0.25">
      <c r="A230" t="s">
        <v>24</v>
      </c>
      <c r="B230" t="s">
        <v>287</v>
      </c>
      <c r="C230">
        <v>1.4748603351955301</v>
      </c>
      <c r="D230">
        <v>0.62</v>
      </c>
      <c r="E230">
        <v>1.44</v>
      </c>
    </row>
    <row r="231" spans="1:5" x14ac:dyDescent="0.25">
      <c r="A231" t="s">
        <v>24</v>
      </c>
      <c r="B231" t="s">
        <v>293</v>
      </c>
      <c r="C231">
        <v>1.4748603351955301</v>
      </c>
      <c r="D231">
        <v>0.34</v>
      </c>
      <c r="E231">
        <v>0.96</v>
      </c>
    </row>
    <row r="232" spans="1:5" x14ac:dyDescent="0.25">
      <c r="A232" t="s">
        <v>24</v>
      </c>
      <c r="B232" t="s">
        <v>294</v>
      </c>
      <c r="C232">
        <v>1.4748603351955301</v>
      </c>
      <c r="D232">
        <v>1.37</v>
      </c>
      <c r="E232">
        <v>0.69</v>
      </c>
    </row>
    <row r="233" spans="1:5" x14ac:dyDescent="0.25">
      <c r="A233" t="s">
        <v>24</v>
      </c>
      <c r="B233" t="s">
        <v>295</v>
      </c>
      <c r="C233">
        <v>1.4748603351955301</v>
      </c>
      <c r="D233">
        <v>1.3</v>
      </c>
      <c r="E233">
        <v>0.69</v>
      </c>
    </row>
    <row r="234" spans="1:5" x14ac:dyDescent="0.25">
      <c r="A234" t="s">
        <v>24</v>
      </c>
      <c r="B234" t="s">
        <v>25</v>
      </c>
      <c r="C234">
        <v>1.4748603351955301</v>
      </c>
      <c r="D234">
        <v>1.1000000000000001</v>
      </c>
      <c r="E234">
        <v>0.82</v>
      </c>
    </row>
    <row r="235" spans="1:5" x14ac:dyDescent="0.25">
      <c r="A235" t="s">
        <v>24</v>
      </c>
      <c r="B235" t="s">
        <v>327</v>
      </c>
      <c r="C235">
        <v>1.4748603351955301</v>
      </c>
      <c r="D235">
        <v>1.3</v>
      </c>
      <c r="E235">
        <v>0.48</v>
      </c>
    </row>
    <row r="236" spans="1:5" x14ac:dyDescent="0.25">
      <c r="A236" t="s">
        <v>24</v>
      </c>
      <c r="B236" t="s">
        <v>286</v>
      </c>
      <c r="C236">
        <v>1.4748603351955301</v>
      </c>
      <c r="D236">
        <v>1.03</v>
      </c>
      <c r="E236">
        <v>0.62</v>
      </c>
    </row>
    <row r="237" spans="1:5" x14ac:dyDescent="0.25">
      <c r="A237" t="s">
        <v>24</v>
      </c>
      <c r="B237" t="s">
        <v>291</v>
      </c>
      <c r="C237">
        <v>1.4748603351955301</v>
      </c>
      <c r="D237">
        <v>0.75</v>
      </c>
      <c r="E237">
        <v>1.44</v>
      </c>
    </row>
    <row r="238" spans="1:5" x14ac:dyDescent="0.25">
      <c r="A238" t="s">
        <v>24</v>
      </c>
      <c r="B238" t="s">
        <v>26</v>
      </c>
      <c r="C238">
        <v>1.4748603351955301</v>
      </c>
      <c r="D238">
        <v>1.1000000000000001</v>
      </c>
      <c r="E238">
        <v>1.17</v>
      </c>
    </row>
    <row r="239" spans="1:5" x14ac:dyDescent="0.25">
      <c r="A239" t="s">
        <v>24</v>
      </c>
      <c r="B239" t="s">
        <v>184</v>
      </c>
      <c r="C239">
        <v>1.4748603351955301</v>
      </c>
      <c r="D239">
        <v>0.75</v>
      </c>
      <c r="E239">
        <v>1.03</v>
      </c>
    </row>
    <row r="240" spans="1:5" x14ac:dyDescent="0.25">
      <c r="A240" t="s">
        <v>24</v>
      </c>
      <c r="B240" t="s">
        <v>290</v>
      </c>
      <c r="C240">
        <v>1.4748603351955301</v>
      </c>
      <c r="D240">
        <v>1.23</v>
      </c>
      <c r="E240">
        <v>1.03</v>
      </c>
    </row>
    <row r="241" spans="1:5" x14ac:dyDescent="0.25">
      <c r="A241" t="s">
        <v>24</v>
      </c>
      <c r="B241" t="s">
        <v>183</v>
      </c>
      <c r="C241">
        <v>1.4748603351955301</v>
      </c>
      <c r="D241">
        <v>0.89</v>
      </c>
      <c r="E241">
        <v>0.96</v>
      </c>
    </row>
    <row r="242" spans="1:5" x14ac:dyDescent="0.25">
      <c r="A242" t="s">
        <v>24</v>
      </c>
      <c r="B242" t="s">
        <v>182</v>
      </c>
      <c r="C242">
        <v>1.4748603351955301</v>
      </c>
      <c r="D242">
        <v>0.89</v>
      </c>
      <c r="E242">
        <v>1.17</v>
      </c>
    </row>
    <row r="243" spans="1:5" x14ac:dyDescent="0.25">
      <c r="A243" t="s">
        <v>24</v>
      </c>
      <c r="B243" t="s">
        <v>185</v>
      </c>
      <c r="C243">
        <v>1.4748603351955301</v>
      </c>
      <c r="D243">
        <v>0.89</v>
      </c>
      <c r="E243">
        <v>1.1000000000000001</v>
      </c>
    </row>
    <row r="244" spans="1:5" x14ac:dyDescent="0.25">
      <c r="A244" t="s">
        <v>24</v>
      </c>
      <c r="B244" t="s">
        <v>181</v>
      </c>
      <c r="C244">
        <v>1.4748603351955301</v>
      </c>
      <c r="D244">
        <v>0.69</v>
      </c>
      <c r="E244">
        <v>0.55000000000000004</v>
      </c>
    </row>
    <row r="245" spans="1:5" x14ac:dyDescent="0.25">
      <c r="A245" t="s">
        <v>27</v>
      </c>
      <c r="B245" t="s">
        <v>187</v>
      </c>
      <c r="C245">
        <v>1.10734463276836</v>
      </c>
      <c r="D245">
        <v>0.6</v>
      </c>
      <c r="E245">
        <v>1.21</v>
      </c>
    </row>
    <row r="246" spans="1:5" x14ac:dyDescent="0.25">
      <c r="A246" t="s">
        <v>27</v>
      </c>
      <c r="B246" t="s">
        <v>191</v>
      </c>
      <c r="C246">
        <v>1.10734463276836</v>
      </c>
      <c r="D246">
        <v>0.84</v>
      </c>
      <c r="E246">
        <v>1.17</v>
      </c>
    </row>
    <row r="247" spans="1:5" x14ac:dyDescent="0.25">
      <c r="A247" t="s">
        <v>27</v>
      </c>
      <c r="B247" t="s">
        <v>28</v>
      </c>
      <c r="C247">
        <v>1.10734463276836</v>
      </c>
      <c r="D247">
        <v>0.94</v>
      </c>
      <c r="E247">
        <v>0.66</v>
      </c>
    </row>
    <row r="248" spans="1:5" x14ac:dyDescent="0.25">
      <c r="A248" t="s">
        <v>27</v>
      </c>
      <c r="B248" t="s">
        <v>186</v>
      </c>
      <c r="C248">
        <v>1.10734463276836</v>
      </c>
      <c r="D248">
        <v>1.22</v>
      </c>
      <c r="E248">
        <v>0.75</v>
      </c>
    </row>
    <row r="249" spans="1:5" x14ac:dyDescent="0.25">
      <c r="A249" t="s">
        <v>27</v>
      </c>
      <c r="B249" t="s">
        <v>189</v>
      </c>
      <c r="C249">
        <v>1.10734463276836</v>
      </c>
      <c r="D249">
        <v>0.75</v>
      </c>
      <c r="E249">
        <v>0.59</v>
      </c>
    </row>
    <row r="250" spans="1:5" x14ac:dyDescent="0.25">
      <c r="A250" t="s">
        <v>27</v>
      </c>
      <c r="B250" t="s">
        <v>297</v>
      </c>
      <c r="C250">
        <v>1.10734463276836</v>
      </c>
      <c r="D250">
        <v>0.75</v>
      </c>
      <c r="E250">
        <v>0.84</v>
      </c>
    </row>
    <row r="251" spans="1:5" x14ac:dyDescent="0.25">
      <c r="A251" t="s">
        <v>27</v>
      </c>
      <c r="B251" t="s">
        <v>298</v>
      </c>
      <c r="C251">
        <v>1.10734463276836</v>
      </c>
      <c r="D251">
        <v>1.42</v>
      </c>
      <c r="E251">
        <v>0.75</v>
      </c>
    </row>
    <row r="252" spans="1:5" x14ac:dyDescent="0.25">
      <c r="A252" t="s">
        <v>27</v>
      </c>
      <c r="B252" t="s">
        <v>31</v>
      </c>
      <c r="C252">
        <v>1.10734463276836</v>
      </c>
      <c r="D252">
        <v>0.94</v>
      </c>
      <c r="E252">
        <v>0.66</v>
      </c>
    </row>
    <row r="253" spans="1:5" x14ac:dyDescent="0.25">
      <c r="A253" t="s">
        <v>27</v>
      </c>
      <c r="B253" t="s">
        <v>195</v>
      </c>
      <c r="C253">
        <v>1.10734463276836</v>
      </c>
      <c r="D253">
        <v>1.17</v>
      </c>
      <c r="E253">
        <v>0.84</v>
      </c>
    </row>
    <row r="254" spans="1:5" x14ac:dyDescent="0.25">
      <c r="A254" t="s">
        <v>27</v>
      </c>
      <c r="B254" t="s">
        <v>188</v>
      </c>
      <c r="C254">
        <v>1.10734463276836</v>
      </c>
      <c r="D254">
        <v>0.84</v>
      </c>
      <c r="E254">
        <v>0.75</v>
      </c>
    </row>
    <row r="255" spans="1:5" x14ac:dyDescent="0.25">
      <c r="A255" t="s">
        <v>27</v>
      </c>
      <c r="B255" t="s">
        <v>296</v>
      </c>
      <c r="C255">
        <v>1.10734463276836</v>
      </c>
      <c r="D255">
        <v>0.47</v>
      </c>
      <c r="E255">
        <v>1.41</v>
      </c>
    </row>
    <row r="256" spans="1:5" x14ac:dyDescent="0.25">
      <c r="A256" t="s">
        <v>27</v>
      </c>
      <c r="B256" t="s">
        <v>190</v>
      </c>
      <c r="C256">
        <v>1.10734463276836</v>
      </c>
      <c r="D256">
        <v>1.26</v>
      </c>
      <c r="E256">
        <v>1.67</v>
      </c>
    </row>
    <row r="257" spans="1:5" x14ac:dyDescent="0.25">
      <c r="A257" t="s">
        <v>27</v>
      </c>
      <c r="B257" t="s">
        <v>192</v>
      </c>
      <c r="C257">
        <v>1.10734463276836</v>
      </c>
      <c r="D257">
        <v>0.67</v>
      </c>
      <c r="E257">
        <v>0.42</v>
      </c>
    </row>
    <row r="258" spans="1:5" x14ac:dyDescent="0.25">
      <c r="A258" t="s">
        <v>27</v>
      </c>
      <c r="B258" t="s">
        <v>329</v>
      </c>
      <c r="C258">
        <v>1.10734463276836</v>
      </c>
      <c r="D258">
        <v>0.5</v>
      </c>
      <c r="E258">
        <v>1.67</v>
      </c>
    </row>
    <row r="259" spans="1:5" x14ac:dyDescent="0.25">
      <c r="A259" t="s">
        <v>27</v>
      </c>
      <c r="B259" t="s">
        <v>194</v>
      </c>
      <c r="C259">
        <v>1.10734463276836</v>
      </c>
      <c r="D259">
        <v>0.59</v>
      </c>
      <c r="E259">
        <v>1.17</v>
      </c>
    </row>
    <row r="260" spans="1:5" x14ac:dyDescent="0.25">
      <c r="A260" t="s">
        <v>27</v>
      </c>
      <c r="B260" t="s">
        <v>299</v>
      </c>
      <c r="C260">
        <v>1.10734463276836</v>
      </c>
      <c r="D260">
        <v>0.59</v>
      </c>
      <c r="E260">
        <v>1.34</v>
      </c>
    </row>
    <row r="261" spans="1:5" x14ac:dyDescent="0.25">
      <c r="A261" t="s">
        <v>27</v>
      </c>
      <c r="B261" t="s">
        <v>328</v>
      </c>
      <c r="C261">
        <v>1.10734463276836</v>
      </c>
      <c r="D261">
        <v>0.67</v>
      </c>
      <c r="E261">
        <v>0.84</v>
      </c>
    </row>
    <row r="262" spans="1:5" x14ac:dyDescent="0.25">
      <c r="A262" t="s">
        <v>27</v>
      </c>
      <c r="B262" t="s">
        <v>193</v>
      </c>
      <c r="C262">
        <v>1.10734463276836</v>
      </c>
      <c r="D262">
        <v>0.84</v>
      </c>
      <c r="E262">
        <v>0.84</v>
      </c>
    </row>
    <row r="263" spans="1:5" x14ac:dyDescent="0.25">
      <c r="A263" t="s">
        <v>27</v>
      </c>
      <c r="B263" t="s">
        <v>30</v>
      </c>
      <c r="C263">
        <v>1.10734463276836</v>
      </c>
      <c r="D263">
        <v>1.0900000000000001</v>
      </c>
      <c r="E263">
        <v>1.17</v>
      </c>
    </row>
    <row r="264" spans="1:5" x14ac:dyDescent="0.25">
      <c r="A264" t="s">
        <v>27</v>
      </c>
      <c r="B264" t="s">
        <v>29</v>
      </c>
      <c r="C264">
        <v>1.10734463276836</v>
      </c>
      <c r="D264">
        <v>0.59</v>
      </c>
      <c r="E264">
        <v>1.17</v>
      </c>
    </row>
    <row r="265" spans="1:5" x14ac:dyDescent="0.25">
      <c r="A265" t="s">
        <v>196</v>
      </c>
      <c r="B265" t="s">
        <v>205</v>
      </c>
      <c r="C265">
        <v>1.5882352941176501</v>
      </c>
      <c r="D265">
        <v>1.57</v>
      </c>
      <c r="E265">
        <v>1.02</v>
      </c>
    </row>
    <row r="266" spans="1:5" x14ac:dyDescent="0.25">
      <c r="A266" t="s">
        <v>196</v>
      </c>
      <c r="B266" t="s">
        <v>306</v>
      </c>
      <c r="C266">
        <v>1.5882352941176501</v>
      </c>
      <c r="D266">
        <v>2.2999999999999998</v>
      </c>
      <c r="E266">
        <v>0.38</v>
      </c>
    </row>
    <row r="267" spans="1:5" x14ac:dyDescent="0.25">
      <c r="A267" t="s">
        <v>196</v>
      </c>
      <c r="B267" t="s">
        <v>206</v>
      </c>
      <c r="C267">
        <v>1.5882352941176501</v>
      </c>
      <c r="D267">
        <v>0.55000000000000004</v>
      </c>
      <c r="E267">
        <v>1.43</v>
      </c>
    </row>
    <row r="268" spans="1:5" x14ac:dyDescent="0.25">
      <c r="A268" t="s">
        <v>196</v>
      </c>
      <c r="B268" t="s">
        <v>197</v>
      </c>
      <c r="C268">
        <v>1.5882352941176501</v>
      </c>
      <c r="D268">
        <v>0.31</v>
      </c>
      <c r="E268">
        <v>1.31</v>
      </c>
    </row>
    <row r="269" spans="1:5" x14ac:dyDescent="0.25">
      <c r="A269" t="s">
        <v>196</v>
      </c>
      <c r="B269" t="s">
        <v>307</v>
      </c>
      <c r="C269">
        <v>1.5882352941176501</v>
      </c>
      <c r="D269">
        <v>1.3</v>
      </c>
      <c r="E269">
        <v>0.55000000000000004</v>
      </c>
    </row>
    <row r="270" spans="1:5" x14ac:dyDescent="0.25">
      <c r="A270" t="s">
        <v>196</v>
      </c>
      <c r="B270" t="s">
        <v>204</v>
      </c>
      <c r="C270">
        <v>1.5882352941176501</v>
      </c>
      <c r="D270">
        <v>0.82</v>
      </c>
      <c r="E270">
        <v>1.0900000000000001</v>
      </c>
    </row>
    <row r="271" spans="1:5" x14ac:dyDescent="0.25">
      <c r="A271" t="s">
        <v>196</v>
      </c>
      <c r="B271" t="s">
        <v>302</v>
      </c>
      <c r="C271">
        <v>1.5882352941176501</v>
      </c>
      <c r="D271">
        <v>1.1499999999999999</v>
      </c>
      <c r="E271">
        <v>1</v>
      </c>
    </row>
    <row r="272" spans="1:5" x14ac:dyDescent="0.25">
      <c r="A272" t="s">
        <v>196</v>
      </c>
      <c r="B272" t="s">
        <v>305</v>
      </c>
      <c r="C272">
        <v>1.5882352941176501</v>
      </c>
      <c r="D272">
        <v>0.89</v>
      </c>
      <c r="E272">
        <v>1.02</v>
      </c>
    </row>
    <row r="273" spans="1:5" x14ac:dyDescent="0.25">
      <c r="A273" t="s">
        <v>196</v>
      </c>
      <c r="B273" t="s">
        <v>202</v>
      </c>
      <c r="C273">
        <v>1.5882352941176501</v>
      </c>
      <c r="D273">
        <v>0.41</v>
      </c>
      <c r="E273">
        <v>1.3</v>
      </c>
    </row>
    <row r="274" spans="1:5" x14ac:dyDescent="0.25">
      <c r="A274" t="s">
        <v>196</v>
      </c>
      <c r="B274" t="s">
        <v>200</v>
      </c>
      <c r="C274">
        <v>1.5882352941176501</v>
      </c>
      <c r="D274">
        <v>1.5</v>
      </c>
      <c r="E274">
        <v>0.89</v>
      </c>
    </row>
    <row r="275" spans="1:5" x14ac:dyDescent="0.25">
      <c r="A275" t="s">
        <v>196</v>
      </c>
      <c r="B275" t="s">
        <v>199</v>
      </c>
      <c r="C275">
        <v>1.5882352941176501</v>
      </c>
      <c r="D275">
        <v>0.69</v>
      </c>
      <c r="E275">
        <v>0.69</v>
      </c>
    </row>
    <row r="276" spans="1:5" x14ac:dyDescent="0.25">
      <c r="A276" t="s">
        <v>196</v>
      </c>
      <c r="B276" t="s">
        <v>303</v>
      </c>
      <c r="C276">
        <v>1.5882352941176501</v>
      </c>
      <c r="D276">
        <v>1.46</v>
      </c>
      <c r="E276">
        <v>0.77</v>
      </c>
    </row>
    <row r="277" spans="1:5" x14ac:dyDescent="0.25">
      <c r="A277" t="s">
        <v>196</v>
      </c>
      <c r="B277" t="s">
        <v>201</v>
      </c>
      <c r="C277">
        <v>1.5882352941176501</v>
      </c>
      <c r="D277">
        <v>0.61</v>
      </c>
      <c r="E277">
        <v>0.92</v>
      </c>
    </row>
    <row r="278" spans="1:5" x14ac:dyDescent="0.25">
      <c r="A278" t="s">
        <v>196</v>
      </c>
      <c r="B278" t="s">
        <v>304</v>
      </c>
      <c r="C278">
        <v>1.5882352941176501</v>
      </c>
      <c r="D278">
        <v>1.23</v>
      </c>
      <c r="E278">
        <v>1.38</v>
      </c>
    </row>
    <row r="279" spans="1:5" x14ac:dyDescent="0.25">
      <c r="A279" t="s">
        <v>196</v>
      </c>
      <c r="B279" t="s">
        <v>198</v>
      </c>
      <c r="C279">
        <v>1.5882352941176501</v>
      </c>
      <c r="D279">
        <v>1.0900000000000001</v>
      </c>
      <c r="E279">
        <v>0.68</v>
      </c>
    </row>
    <row r="280" spans="1:5" x14ac:dyDescent="0.25">
      <c r="A280" t="s">
        <v>196</v>
      </c>
      <c r="B280" t="s">
        <v>300</v>
      </c>
      <c r="C280">
        <v>1.5882352941176501</v>
      </c>
      <c r="D280">
        <v>0.46</v>
      </c>
      <c r="E280">
        <v>1.08</v>
      </c>
    </row>
    <row r="281" spans="1:5" x14ac:dyDescent="0.25">
      <c r="A281" t="s">
        <v>196</v>
      </c>
      <c r="B281" t="s">
        <v>301</v>
      </c>
      <c r="C281">
        <v>1.5882352941176501</v>
      </c>
      <c r="D281">
        <v>0.55000000000000004</v>
      </c>
      <c r="E281">
        <v>1.23</v>
      </c>
    </row>
    <row r="282" spans="1:5" x14ac:dyDescent="0.25">
      <c r="A282" t="s">
        <v>196</v>
      </c>
      <c r="B282" t="s">
        <v>203</v>
      </c>
      <c r="C282">
        <v>1.5882352941176501</v>
      </c>
      <c r="D282">
        <v>0.69</v>
      </c>
      <c r="E282">
        <v>1.23</v>
      </c>
    </row>
    <row r="283" spans="1:5" x14ac:dyDescent="0.25">
      <c r="A283" t="s">
        <v>32</v>
      </c>
      <c r="B283" t="s">
        <v>331</v>
      </c>
      <c r="C283">
        <v>1.12903225806452</v>
      </c>
      <c r="D283">
        <v>0.11</v>
      </c>
      <c r="E283">
        <v>0.45</v>
      </c>
    </row>
    <row r="284" spans="1:5" x14ac:dyDescent="0.25">
      <c r="A284" t="s">
        <v>32</v>
      </c>
      <c r="B284" t="s">
        <v>36</v>
      </c>
      <c r="C284">
        <v>1.12903225806452</v>
      </c>
      <c r="D284">
        <v>1.57</v>
      </c>
      <c r="E284">
        <v>0.78</v>
      </c>
    </row>
    <row r="285" spans="1:5" x14ac:dyDescent="0.25">
      <c r="A285" t="s">
        <v>32</v>
      </c>
      <c r="B285" t="s">
        <v>212</v>
      </c>
      <c r="C285">
        <v>1.12903225806452</v>
      </c>
      <c r="D285">
        <v>0.88</v>
      </c>
      <c r="E285">
        <v>1.28</v>
      </c>
    </row>
    <row r="286" spans="1:5" x14ac:dyDescent="0.25">
      <c r="A286" t="s">
        <v>32</v>
      </c>
      <c r="B286" t="s">
        <v>311</v>
      </c>
      <c r="C286">
        <v>1.12903225806452</v>
      </c>
      <c r="D286">
        <v>0.78</v>
      </c>
      <c r="E286">
        <v>1.01</v>
      </c>
    </row>
    <row r="287" spans="1:5" x14ac:dyDescent="0.25">
      <c r="A287" t="s">
        <v>32</v>
      </c>
      <c r="B287" t="s">
        <v>210</v>
      </c>
      <c r="C287">
        <v>1.12903225806452</v>
      </c>
      <c r="D287">
        <v>0.39</v>
      </c>
      <c r="E287">
        <v>1.31</v>
      </c>
    </row>
    <row r="288" spans="1:5" x14ac:dyDescent="0.25">
      <c r="A288" t="s">
        <v>32</v>
      </c>
      <c r="B288" t="s">
        <v>312</v>
      </c>
      <c r="C288">
        <v>1.12903225806452</v>
      </c>
      <c r="D288">
        <v>0.56000000000000005</v>
      </c>
      <c r="E288">
        <v>1.1200000000000001</v>
      </c>
    </row>
    <row r="289" spans="1:5" x14ac:dyDescent="0.25">
      <c r="A289" t="s">
        <v>32</v>
      </c>
      <c r="B289" t="s">
        <v>209</v>
      </c>
      <c r="C289">
        <v>1.12903225806452</v>
      </c>
      <c r="D289">
        <v>1.44</v>
      </c>
      <c r="E289">
        <v>0.39</v>
      </c>
    </row>
    <row r="290" spans="1:5" x14ac:dyDescent="0.25">
      <c r="A290" t="s">
        <v>32</v>
      </c>
      <c r="B290" t="s">
        <v>313</v>
      </c>
      <c r="C290">
        <v>1.12903225806452</v>
      </c>
      <c r="D290">
        <v>1.08</v>
      </c>
      <c r="E290">
        <v>1.28</v>
      </c>
    </row>
    <row r="291" spans="1:5" x14ac:dyDescent="0.25">
      <c r="A291" t="s">
        <v>32</v>
      </c>
      <c r="B291" t="s">
        <v>309</v>
      </c>
      <c r="C291">
        <v>1.12903225806452</v>
      </c>
      <c r="D291">
        <v>0.22</v>
      </c>
      <c r="E291">
        <v>1.01</v>
      </c>
    </row>
    <row r="292" spans="1:5" x14ac:dyDescent="0.25">
      <c r="A292" t="s">
        <v>32</v>
      </c>
      <c r="B292" t="s">
        <v>308</v>
      </c>
      <c r="C292">
        <v>1.12903225806452</v>
      </c>
      <c r="D292">
        <v>0.31</v>
      </c>
      <c r="E292">
        <v>0.78</v>
      </c>
    </row>
    <row r="293" spans="1:5" x14ac:dyDescent="0.25">
      <c r="A293" t="s">
        <v>32</v>
      </c>
      <c r="B293" t="s">
        <v>207</v>
      </c>
      <c r="C293">
        <v>1.12903225806452</v>
      </c>
      <c r="D293">
        <v>0.78</v>
      </c>
      <c r="E293">
        <v>0.67</v>
      </c>
    </row>
    <row r="294" spans="1:5" x14ac:dyDescent="0.25">
      <c r="A294" t="s">
        <v>32</v>
      </c>
      <c r="B294" t="s">
        <v>330</v>
      </c>
      <c r="C294">
        <v>1.12903225806452</v>
      </c>
      <c r="D294">
        <v>0.45</v>
      </c>
      <c r="E294">
        <v>1.35</v>
      </c>
    </row>
    <row r="295" spans="1:5" x14ac:dyDescent="0.25">
      <c r="A295" t="s">
        <v>32</v>
      </c>
      <c r="B295" t="s">
        <v>35</v>
      </c>
      <c r="C295">
        <v>1.12903225806452</v>
      </c>
      <c r="D295">
        <v>2.2200000000000002</v>
      </c>
      <c r="E295">
        <v>1.05</v>
      </c>
    </row>
    <row r="296" spans="1:5" x14ac:dyDescent="0.25">
      <c r="A296" t="s">
        <v>32</v>
      </c>
      <c r="B296" t="s">
        <v>34</v>
      </c>
      <c r="C296">
        <v>1.12903225806452</v>
      </c>
      <c r="D296">
        <v>0.39</v>
      </c>
      <c r="E296">
        <v>0.98</v>
      </c>
    </row>
    <row r="297" spans="1:5" x14ac:dyDescent="0.25">
      <c r="A297" t="s">
        <v>32</v>
      </c>
      <c r="B297" t="s">
        <v>310</v>
      </c>
      <c r="C297">
        <v>1.12903225806452</v>
      </c>
      <c r="D297">
        <v>0.9</v>
      </c>
      <c r="E297">
        <v>0.9</v>
      </c>
    </row>
    <row r="298" spans="1:5" x14ac:dyDescent="0.25">
      <c r="A298" t="s">
        <v>32</v>
      </c>
      <c r="B298" t="s">
        <v>208</v>
      </c>
      <c r="C298">
        <v>1.12903225806452</v>
      </c>
      <c r="D298">
        <v>1.37</v>
      </c>
      <c r="E298">
        <v>1.18</v>
      </c>
    </row>
    <row r="299" spans="1:5" x14ac:dyDescent="0.25">
      <c r="A299" t="s">
        <v>32</v>
      </c>
      <c r="B299" t="s">
        <v>33</v>
      </c>
      <c r="C299">
        <v>1.12903225806452</v>
      </c>
      <c r="D299">
        <v>1.79</v>
      </c>
      <c r="E299">
        <v>0.45</v>
      </c>
    </row>
    <row r="300" spans="1:5" x14ac:dyDescent="0.25">
      <c r="A300" t="s">
        <v>32</v>
      </c>
      <c r="B300" t="s">
        <v>211</v>
      </c>
      <c r="C300">
        <v>1.12903225806452</v>
      </c>
      <c r="D300">
        <v>0.65</v>
      </c>
      <c r="E300">
        <v>1.96</v>
      </c>
    </row>
    <row r="301" spans="1:5" x14ac:dyDescent="0.25">
      <c r="A301" t="s">
        <v>213</v>
      </c>
      <c r="B301" t="s">
        <v>221</v>
      </c>
      <c r="C301">
        <v>1.18978102189781</v>
      </c>
      <c r="D301">
        <v>0.8</v>
      </c>
      <c r="E301">
        <v>0.8</v>
      </c>
    </row>
    <row r="302" spans="1:5" x14ac:dyDescent="0.25">
      <c r="A302" t="s">
        <v>213</v>
      </c>
      <c r="B302" t="s">
        <v>214</v>
      </c>
      <c r="C302">
        <v>1.18978102189781</v>
      </c>
      <c r="D302">
        <v>1.83</v>
      </c>
      <c r="E302">
        <v>0.72</v>
      </c>
    </row>
    <row r="303" spans="1:5" x14ac:dyDescent="0.25">
      <c r="A303" t="s">
        <v>213</v>
      </c>
      <c r="B303" t="s">
        <v>217</v>
      </c>
      <c r="C303">
        <v>1.18978102189781</v>
      </c>
      <c r="D303">
        <v>0.33</v>
      </c>
      <c r="E303">
        <v>1.06</v>
      </c>
    </row>
    <row r="304" spans="1:5" x14ac:dyDescent="0.25">
      <c r="A304" t="s">
        <v>213</v>
      </c>
      <c r="B304" t="s">
        <v>216</v>
      </c>
      <c r="C304">
        <v>1.18978102189781</v>
      </c>
      <c r="D304">
        <v>0.87</v>
      </c>
      <c r="E304">
        <v>1.96</v>
      </c>
    </row>
    <row r="305" spans="1:5" x14ac:dyDescent="0.25">
      <c r="A305" t="s">
        <v>213</v>
      </c>
      <c r="B305" t="s">
        <v>218</v>
      </c>
      <c r="C305">
        <v>1.18978102189781</v>
      </c>
      <c r="D305">
        <v>1.19</v>
      </c>
      <c r="E305">
        <v>0.53</v>
      </c>
    </row>
    <row r="306" spans="1:5" x14ac:dyDescent="0.25">
      <c r="A306" t="s">
        <v>213</v>
      </c>
      <c r="B306" t="s">
        <v>219</v>
      </c>
      <c r="C306">
        <v>1.18978102189781</v>
      </c>
      <c r="D306">
        <v>0.6</v>
      </c>
      <c r="E306">
        <v>1.06</v>
      </c>
    </row>
    <row r="307" spans="1:5" x14ac:dyDescent="0.25">
      <c r="A307" t="s">
        <v>213</v>
      </c>
      <c r="B307" t="s">
        <v>215</v>
      </c>
      <c r="C307">
        <v>1.18978102189781</v>
      </c>
      <c r="D307">
        <v>1.1299999999999999</v>
      </c>
      <c r="E307">
        <v>0.93</v>
      </c>
    </row>
    <row r="308" spans="1:5" x14ac:dyDescent="0.25">
      <c r="A308" t="s">
        <v>213</v>
      </c>
      <c r="B308" t="s">
        <v>314</v>
      </c>
      <c r="C308">
        <v>1.18978102189781</v>
      </c>
      <c r="D308">
        <v>0.72</v>
      </c>
      <c r="E308">
        <v>1.04</v>
      </c>
    </row>
    <row r="309" spans="1:5" x14ac:dyDescent="0.25">
      <c r="A309" t="s">
        <v>213</v>
      </c>
      <c r="B309" t="s">
        <v>315</v>
      </c>
      <c r="C309">
        <v>1.18978102189781</v>
      </c>
      <c r="D309">
        <v>1.65</v>
      </c>
      <c r="E309">
        <v>0.37</v>
      </c>
    </row>
    <row r="310" spans="1:5" x14ac:dyDescent="0.25">
      <c r="A310" t="s">
        <v>213</v>
      </c>
      <c r="B310" t="s">
        <v>220</v>
      </c>
      <c r="C310">
        <v>1.18978102189781</v>
      </c>
      <c r="D310">
        <v>0.53</v>
      </c>
      <c r="E310">
        <v>1.33</v>
      </c>
    </row>
    <row r="311" spans="1:5" x14ac:dyDescent="0.25">
      <c r="A311" t="s">
        <v>213</v>
      </c>
      <c r="B311" t="s">
        <v>222</v>
      </c>
      <c r="C311">
        <v>1.18978102189781</v>
      </c>
      <c r="D311">
        <v>1.1299999999999999</v>
      </c>
      <c r="E311">
        <v>1.46</v>
      </c>
    </row>
    <row r="312" spans="1:5" x14ac:dyDescent="0.25">
      <c r="A312" t="s">
        <v>213</v>
      </c>
      <c r="B312" t="s">
        <v>223</v>
      </c>
      <c r="C312">
        <v>1.18978102189781</v>
      </c>
      <c r="D312">
        <v>0.57999999999999996</v>
      </c>
      <c r="E312">
        <v>0.8</v>
      </c>
    </row>
    <row r="313" spans="1:5" x14ac:dyDescent="0.25">
      <c r="A313" t="s">
        <v>37</v>
      </c>
      <c r="B313" t="s">
        <v>224</v>
      </c>
      <c r="C313">
        <v>1.3518518518518501</v>
      </c>
      <c r="D313">
        <v>0.22</v>
      </c>
      <c r="E313">
        <v>0.97</v>
      </c>
    </row>
    <row r="314" spans="1:5" x14ac:dyDescent="0.25">
      <c r="A314" t="s">
        <v>37</v>
      </c>
      <c r="B314" t="s">
        <v>229</v>
      </c>
      <c r="C314">
        <v>1.3518518518518501</v>
      </c>
      <c r="D314">
        <v>0.36</v>
      </c>
      <c r="E314">
        <v>1.17</v>
      </c>
    </row>
    <row r="315" spans="1:5" x14ac:dyDescent="0.25">
      <c r="A315" t="s">
        <v>37</v>
      </c>
      <c r="B315" t="s">
        <v>227</v>
      </c>
      <c r="C315">
        <v>1.3518518518518501</v>
      </c>
      <c r="D315">
        <v>0.99</v>
      </c>
      <c r="E315">
        <v>1.26</v>
      </c>
    </row>
    <row r="316" spans="1:5" x14ac:dyDescent="0.25">
      <c r="A316" t="s">
        <v>37</v>
      </c>
      <c r="B316" t="s">
        <v>226</v>
      </c>
      <c r="C316">
        <v>1.3518518518518501</v>
      </c>
      <c r="D316">
        <v>1.08</v>
      </c>
      <c r="E316">
        <v>1.51</v>
      </c>
    </row>
    <row r="317" spans="1:5" x14ac:dyDescent="0.25">
      <c r="A317" t="s">
        <v>37</v>
      </c>
      <c r="B317" t="s">
        <v>39</v>
      </c>
      <c r="C317">
        <v>1.3518518518518501</v>
      </c>
      <c r="D317">
        <v>0.9</v>
      </c>
      <c r="E317">
        <v>0.63</v>
      </c>
    </row>
    <row r="318" spans="1:5" x14ac:dyDescent="0.25">
      <c r="A318" t="s">
        <v>37</v>
      </c>
      <c r="B318" t="s">
        <v>225</v>
      </c>
      <c r="C318">
        <v>1.3518518518518501</v>
      </c>
      <c r="D318">
        <v>0.86</v>
      </c>
      <c r="E318">
        <v>0.65</v>
      </c>
    </row>
    <row r="319" spans="1:5" x14ac:dyDescent="0.25">
      <c r="A319" t="s">
        <v>37</v>
      </c>
      <c r="B319" t="s">
        <v>231</v>
      </c>
      <c r="C319">
        <v>1.3518518518518501</v>
      </c>
      <c r="D319">
        <v>0.81</v>
      </c>
      <c r="E319">
        <v>0.95</v>
      </c>
    </row>
    <row r="320" spans="1:5" x14ac:dyDescent="0.25">
      <c r="A320" t="s">
        <v>37</v>
      </c>
      <c r="B320" t="s">
        <v>38</v>
      </c>
      <c r="C320">
        <v>1.3518518518518501</v>
      </c>
      <c r="D320">
        <v>0.36</v>
      </c>
      <c r="E320">
        <v>0.81</v>
      </c>
    </row>
    <row r="321" spans="1:5" x14ac:dyDescent="0.25">
      <c r="A321" t="s">
        <v>37</v>
      </c>
      <c r="B321" t="s">
        <v>228</v>
      </c>
      <c r="C321">
        <v>1.3518518518518501</v>
      </c>
      <c r="D321">
        <v>0.63</v>
      </c>
      <c r="E321">
        <v>1.26</v>
      </c>
    </row>
    <row r="322" spans="1:5" x14ac:dyDescent="0.25">
      <c r="A322" t="s">
        <v>37</v>
      </c>
      <c r="B322" t="s">
        <v>230</v>
      </c>
      <c r="C322">
        <v>1.3518518518518501</v>
      </c>
      <c r="D322">
        <v>1.19</v>
      </c>
      <c r="E322">
        <v>0.76</v>
      </c>
    </row>
    <row r="323" spans="1:5" x14ac:dyDescent="0.25">
      <c r="A323" t="s">
        <v>337</v>
      </c>
      <c r="B323" t="s">
        <v>338</v>
      </c>
      <c r="C323">
        <v>1.1000000000000001</v>
      </c>
      <c r="D323">
        <v>1.41</v>
      </c>
      <c r="E323">
        <v>1.0900000000000001</v>
      </c>
    </row>
    <row r="324" spans="1:5" x14ac:dyDescent="0.25">
      <c r="A324" t="s">
        <v>337</v>
      </c>
      <c r="B324" t="s">
        <v>367</v>
      </c>
      <c r="C324">
        <v>1.1000000000000001</v>
      </c>
      <c r="D324">
        <v>0.78</v>
      </c>
      <c r="E324">
        <v>2.08</v>
      </c>
    </row>
    <row r="325" spans="1:5" x14ac:dyDescent="0.25">
      <c r="A325" t="s">
        <v>337</v>
      </c>
      <c r="B325" t="s">
        <v>368</v>
      </c>
      <c r="C325">
        <v>1.1000000000000001</v>
      </c>
      <c r="D325">
        <v>0.62</v>
      </c>
      <c r="E325">
        <v>0.47</v>
      </c>
    </row>
    <row r="326" spans="1:5" x14ac:dyDescent="0.25">
      <c r="A326" t="s">
        <v>337</v>
      </c>
      <c r="B326" t="s">
        <v>373</v>
      </c>
      <c r="C326">
        <v>1.1000000000000001</v>
      </c>
      <c r="D326">
        <v>0.39</v>
      </c>
      <c r="E326">
        <v>0.91</v>
      </c>
    </row>
    <row r="327" spans="1:5" x14ac:dyDescent="0.25">
      <c r="A327" t="s">
        <v>337</v>
      </c>
      <c r="B327" t="s">
        <v>374</v>
      </c>
      <c r="C327">
        <v>1.1000000000000001</v>
      </c>
      <c r="D327">
        <v>0.39</v>
      </c>
      <c r="E327">
        <v>1.76</v>
      </c>
    </row>
    <row r="328" spans="1:5" x14ac:dyDescent="0.25">
      <c r="A328" t="s">
        <v>337</v>
      </c>
      <c r="B328" t="s">
        <v>382</v>
      </c>
      <c r="C328">
        <v>1.1000000000000001</v>
      </c>
      <c r="D328">
        <v>1.87</v>
      </c>
      <c r="E328">
        <v>0.78</v>
      </c>
    </row>
    <row r="329" spans="1:5" x14ac:dyDescent="0.25">
      <c r="A329" t="s">
        <v>337</v>
      </c>
      <c r="B329" t="s">
        <v>383</v>
      </c>
      <c r="C329">
        <v>1.1000000000000001</v>
      </c>
      <c r="D329">
        <v>0.31</v>
      </c>
      <c r="E329">
        <v>0.94</v>
      </c>
    </row>
    <row r="330" spans="1:5" x14ac:dyDescent="0.25">
      <c r="A330" t="s">
        <v>337</v>
      </c>
      <c r="B330" t="s">
        <v>403</v>
      </c>
      <c r="C330">
        <v>1.1000000000000001</v>
      </c>
      <c r="D330">
        <v>1.43</v>
      </c>
      <c r="E330">
        <v>1.17</v>
      </c>
    </row>
    <row r="331" spans="1:5" x14ac:dyDescent="0.25">
      <c r="A331" t="s">
        <v>337</v>
      </c>
      <c r="B331" t="s">
        <v>407</v>
      </c>
      <c r="C331">
        <v>1.1000000000000001</v>
      </c>
      <c r="D331">
        <v>0.47</v>
      </c>
      <c r="E331">
        <v>0.31</v>
      </c>
    </row>
    <row r="332" spans="1:5" x14ac:dyDescent="0.25">
      <c r="A332" t="s">
        <v>337</v>
      </c>
      <c r="B332" t="s">
        <v>408</v>
      </c>
      <c r="C332">
        <v>1.1000000000000001</v>
      </c>
      <c r="D332">
        <v>0.78</v>
      </c>
      <c r="E332">
        <v>1.04</v>
      </c>
    </row>
    <row r="333" spans="1:5" x14ac:dyDescent="0.25">
      <c r="A333" t="s">
        <v>344</v>
      </c>
      <c r="B333" t="s">
        <v>345</v>
      </c>
      <c r="C333">
        <v>1.51111111111111</v>
      </c>
      <c r="D333">
        <v>0.85</v>
      </c>
      <c r="E333">
        <v>2.2200000000000002</v>
      </c>
    </row>
    <row r="334" spans="1:5" x14ac:dyDescent="0.25">
      <c r="A334" t="s">
        <v>344</v>
      </c>
      <c r="B334" t="s">
        <v>350</v>
      </c>
      <c r="C334">
        <v>1.51111111111111</v>
      </c>
      <c r="D334">
        <v>0.56999999999999995</v>
      </c>
      <c r="E334">
        <v>0.56999999999999995</v>
      </c>
    </row>
    <row r="335" spans="1:5" x14ac:dyDescent="0.25">
      <c r="A335" t="s">
        <v>344</v>
      </c>
      <c r="B335" t="s">
        <v>358</v>
      </c>
      <c r="C335">
        <v>1.51111111111111</v>
      </c>
      <c r="D335">
        <v>0.41</v>
      </c>
      <c r="E335">
        <v>1.36</v>
      </c>
    </row>
    <row r="336" spans="1:5" x14ac:dyDescent="0.25">
      <c r="A336" t="s">
        <v>344</v>
      </c>
      <c r="B336" t="s">
        <v>370</v>
      </c>
      <c r="C336">
        <v>1.51111111111111</v>
      </c>
      <c r="D336">
        <v>0.51</v>
      </c>
      <c r="E336">
        <v>1.36</v>
      </c>
    </row>
    <row r="337" spans="1:5" x14ac:dyDescent="0.25">
      <c r="A337" t="s">
        <v>344</v>
      </c>
      <c r="B337" t="s">
        <v>376</v>
      </c>
      <c r="C337">
        <v>1.51111111111111</v>
      </c>
      <c r="D337">
        <v>2.0499999999999998</v>
      </c>
      <c r="E337">
        <v>1.02</v>
      </c>
    </row>
    <row r="338" spans="1:5" x14ac:dyDescent="0.25">
      <c r="A338" t="s">
        <v>344</v>
      </c>
      <c r="B338" t="s">
        <v>379</v>
      </c>
      <c r="C338">
        <v>1.51111111111111</v>
      </c>
      <c r="D338">
        <v>1.19</v>
      </c>
      <c r="E338">
        <v>1.02</v>
      </c>
    </row>
    <row r="339" spans="1:5" x14ac:dyDescent="0.25">
      <c r="A339" t="s">
        <v>344</v>
      </c>
      <c r="B339" t="s">
        <v>411</v>
      </c>
      <c r="C339">
        <v>1.51111111111111</v>
      </c>
      <c r="D339">
        <v>0.95</v>
      </c>
      <c r="E339">
        <v>0.14000000000000001</v>
      </c>
    </row>
    <row r="340" spans="1:5" x14ac:dyDescent="0.25">
      <c r="A340" t="s">
        <v>344</v>
      </c>
      <c r="B340" t="s">
        <v>421</v>
      </c>
      <c r="C340">
        <v>1.51111111111111</v>
      </c>
      <c r="D340">
        <v>0.85</v>
      </c>
      <c r="E340">
        <v>1.19</v>
      </c>
    </row>
    <row r="341" spans="1:5" x14ac:dyDescent="0.25">
      <c r="A341" t="s">
        <v>344</v>
      </c>
      <c r="B341" t="s">
        <v>422</v>
      </c>
      <c r="C341">
        <v>1.51111111111111</v>
      </c>
      <c r="D341">
        <v>1.77</v>
      </c>
      <c r="E341">
        <v>0.82</v>
      </c>
    </row>
    <row r="342" spans="1:5" x14ac:dyDescent="0.25">
      <c r="A342" t="s">
        <v>344</v>
      </c>
      <c r="B342" t="s">
        <v>424</v>
      </c>
      <c r="C342">
        <v>1.51111111111111</v>
      </c>
      <c r="D342">
        <v>1.36</v>
      </c>
      <c r="E342">
        <v>0.68</v>
      </c>
    </row>
    <row r="343" spans="1:5" x14ac:dyDescent="0.25">
      <c r="A343" t="s">
        <v>340</v>
      </c>
      <c r="B343" t="s">
        <v>341</v>
      </c>
      <c r="C343">
        <v>1.1016949152542399</v>
      </c>
      <c r="D343">
        <v>0.76</v>
      </c>
      <c r="E343">
        <v>1.19</v>
      </c>
    </row>
    <row r="344" spans="1:5" x14ac:dyDescent="0.25">
      <c r="A344" t="s">
        <v>340</v>
      </c>
      <c r="B344" t="s">
        <v>352</v>
      </c>
      <c r="C344">
        <v>1.1016949152542399</v>
      </c>
      <c r="D344">
        <v>0.68</v>
      </c>
      <c r="E344">
        <v>1.19</v>
      </c>
    </row>
    <row r="345" spans="1:5" x14ac:dyDescent="0.25">
      <c r="A345" t="s">
        <v>340</v>
      </c>
      <c r="B345" t="s">
        <v>353</v>
      </c>
      <c r="C345">
        <v>1.1016949152542399</v>
      </c>
      <c r="D345">
        <v>1.0900000000000001</v>
      </c>
      <c r="E345">
        <v>0.44</v>
      </c>
    </row>
    <row r="346" spans="1:5" x14ac:dyDescent="0.25">
      <c r="A346" t="s">
        <v>340</v>
      </c>
      <c r="B346" t="s">
        <v>354</v>
      </c>
      <c r="C346">
        <v>1.1016949152542399</v>
      </c>
      <c r="D346">
        <v>1.36</v>
      </c>
      <c r="E346">
        <v>0.59</v>
      </c>
    </row>
    <row r="347" spans="1:5" x14ac:dyDescent="0.25">
      <c r="A347" t="s">
        <v>340</v>
      </c>
      <c r="B347" t="s">
        <v>356</v>
      </c>
      <c r="C347">
        <v>1.1016949152542399</v>
      </c>
      <c r="D347">
        <v>0.92</v>
      </c>
      <c r="E347">
        <v>1.53</v>
      </c>
    </row>
    <row r="348" spans="1:5" x14ac:dyDescent="0.25">
      <c r="A348" t="s">
        <v>340</v>
      </c>
      <c r="B348" t="s">
        <v>361</v>
      </c>
      <c r="C348">
        <v>1.1016949152542399</v>
      </c>
      <c r="D348">
        <v>0.68</v>
      </c>
      <c r="E348">
        <v>0.93</v>
      </c>
    </row>
    <row r="349" spans="1:5" x14ac:dyDescent="0.25">
      <c r="A349" t="s">
        <v>340</v>
      </c>
      <c r="B349" t="s">
        <v>365</v>
      </c>
      <c r="C349">
        <v>1.1016949152542399</v>
      </c>
      <c r="D349">
        <v>0.68</v>
      </c>
      <c r="E349">
        <v>1.02</v>
      </c>
    </row>
    <row r="350" spans="1:5" x14ac:dyDescent="0.25">
      <c r="A350" t="s">
        <v>340</v>
      </c>
      <c r="B350" t="s">
        <v>377</v>
      </c>
      <c r="C350">
        <v>1.1016949152542399</v>
      </c>
      <c r="D350">
        <v>0.93</v>
      </c>
      <c r="E350">
        <v>0.85</v>
      </c>
    </row>
    <row r="351" spans="1:5" x14ac:dyDescent="0.25">
      <c r="A351" t="s">
        <v>340</v>
      </c>
      <c r="B351" t="s">
        <v>378</v>
      </c>
      <c r="C351">
        <v>1.1016949152542399</v>
      </c>
      <c r="D351">
        <v>0.65</v>
      </c>
      <c r="E351">
        <v>0.87</v>
      </c>
    </row>
    <row r="352" spans="1:5" x14ac:dyDescent="0.25">
      <c r="A352" t="s">
        <v>340</v>
      </c>
      <c r="B352" t="s">
        <v>385</v>
      </c>
      <c r="C352">
        <v>1.1016949152542399</v>
      </c>
      <c r="D352">
        <v>0.67</v>
      </c>
      <c r="E352">
        <v>0.95</v>
      </c>
    </row>
    <row r="353" spans="1:5" x14ac:dyDescent="0.25">
      <c r="A353" t="s">
        <v>340</v>
      </c>
      <c r="B353" t="s">
        <v>387</v>
      </c>
      <c r="C353">
        <v>1.1016949152542399</v>
      </c>
      <c r="D353">
        <v>0.48</v>
      </c>
      <c r="E353">
        <v>1.53</v>
      </c>
    </row>
    <row r="354" spans="1:5" x14ac:dyDescent="0.25">
      <c r="A354" t="s">
        <v>340</v>
      </c>
      <c r="B354" t="s">
        <v>390</v>
      </c>
      <c r="C354">
        <v>1.1016949152542399</v>
      </c>
      <c r="D354">
        <v>0.76</v>
      </c>
      <c r="E354">
        <v>1.53</v>
      </c>
    </row>
    <row r="355" spans="1:5" x14ac:dyDescent="0.25">
      <c r="A355" t="s">
        <v>340</v>
      </c>
      <c r="B355" t="s">
        <v>394</v>
      </c>
      <c r="C355">
        <v>1.1016949152542399</v>
      </c>
      <c r="D355">
        <v>0.76</v>
      </c>
      <c r="E355">
        <v>1.19</v>
      </c>
    </row>
    <row r="356" spans="1:5" x14ac:dyDescent="0.25">
      <c r="A356" t="s">
        <v>340</v>
      </c>
      <c r="B356" t="s">
        <v>405</v>
      </c>
      <c r="C356">
        <v>1.1016949152542399</v>
      </c>
      <c r="D356">
        <v>0.59</v>
      </c>
      <c r="E356">
        <v>1.19</v>
      </c>
    </row>
    <row r="357" spans="1:5" x14ac:dyDescent="0.25">
      <c r="A357" t="s">
        <v>340</v>
      </c>
      <c r="B357" t="s">
        <v>413</v>
      </c>
      <c r="C357">
        <v>1.1016949152542399</v>
      </c>
      <c r="D357">
        <v>1.1399999999999999</v>
      </c>
      <c r="E357">
        <v>0.76</v>
      </c>
    </row>
    <row r="358" spans="1:5" x14ac:dyDescent="0.25">
      <c r="A358" t="s">
        <v>340</v>
      </c>
      <c r="B358" t="s">
        <v>415</v>
      </c>
      <c r="C358">
        <v>1.1016949152542399</v>
      </c>
      <c r="D358">
        <v>0.76</v>
      </c>
      <c r="E358">
        <v>0.68</v>
      </c>
    </row>
    <row r="359" spans="1:5" x14ac:dyDescent="0.25">
      <c r="A359" t="s">
        <v>340</v>
      </c>
      <c r="B359" t="s">
        <v>418</v>
      </c>
      <c r="C359">
        <v>1.1016949152542399</v>
      </c>
      <c r="D359">
        <v>1.3</v>
      </c>
      <c r="E359">
        <v>0.69</v>
      </c>
    </row>
    <row r="360" spans="1:5" x14ac:dyDescent="0.25">
      <c r="A360" t="s">
        <v>340</v>
      </c>
      <c r="B360" t="s">
        <v>428</v>
      </c>
      <c r="C360">
        <v>1.1016949152542399</v>
      </c>
      <c r="D360">
        <v>0.85</v>
      </c>
      <c r="E360">
        <v>1.02</v>
      </c>
    </row>
    <row r="361" spans="1:5" x14ac:dyDescent="0.25">
      <c r="A361" t="s">
        <v>340</v>
      </c>
      <c r="B361" t="s">
        <v>429</v>
      </c>
      <c r="C361">
        <v>1.1016949152542399</v>
      </c>
      <c r="D361">
        <v>0.59</v>
      </c>
      <c r="E361">
        <v>0.93</v>
      </c>
    </row>
    <row r="362" spans="1:5" x14ac:dyDescent="0.25">
      <c r="A362" t="s">
        <v>340</v>
      </c>
      <c r="B362" t="s">
        <v>431</v>
      </c>
      <c r="C362">
        <v>1.1016949152542399</v>
      </c>
      <c r="D362">
        <v>1.02</v>
      </c>
      <c r="E362">
        <v>0.85</v>
      </c>
    </row>
    <row r="363" spans="1:5" x14ac:dyDescent="0.25">
      <c r="A363" t="s">
        <v>342</v>
      </c>
      <c r="B363" t="s">
        <v>343</v>
      </c>
      <c r="C363">
        <v>0.820175438596491</v>
      </c>
      <c r="D363">
        <v>0.26</v>
      </c>
      <c r="E363">
        <v>1.22</v>
      </c>
    </row>
    <row r="364" spans="1:5" x14ac:dyDescent="0.25">
      <c r="A364" t="s">
        <v>342</v>
      </c>
      <c r="B364" t="s">
        <v>346</v>
      </c>
      <c r="C364">
        <v>0.820175438596491</v>
      </c>
      <c r="D364">
        <v>0.44</v>
      </c>
      <c r="E364">
        <v>0.7</v>
      </c>
    </row>
    <row r="365" spans="1:5" x14ac:dyDescent="0.25">
      <c r="A365" t="s">
        <v>342</v>
      </c>
      <c r="B365" t="s">
        <v>348</v>
      </c>
      <c r="C365">
        <v>0.820175438596491</v>
      </c>
      <c r="D365">
        <v>1.1299999999999999</v>
      </c>
      <c r="E365">
        <v>0.78</v>
      </c>
    </row>
    <row r="366" spans="1:5" x14ac:dyDescent="0.25">
      <c r="A366" t="s">
        <v>342</v>
      </c>
      <c r="B366" t="s">
        <v>363</v>
      </c>
      <c r="C366">
        <v>0.820175438596491</v>
      </c>
      <c r="D366">
        <v>0.79</v>
      </c>
      <c r="E366">
        <v>1.42</v>
      </c>
    </row>
    <row r="367" spans="1:5" x14ac:dyDescent="0.25">
      <c r="A367" t="s">
        <v>342</v>
      </c>
      <c r="B367" t="s">
        <v>364</v>
      </c>
      <c r="C367">
        <v>0.820175438596491</v>
      </c>
      <c r="D367">
        <v>0.71</v>
      </c>
      <c r="E367">
        <v>1.5</v>
      </c>
    </row>
    <row r="368" spans="1:5" x14ac:dyDescent="0.25">
      <c r="A368" t="s">
        <v>342</v>
      </c>
      <c r="B368" t="s">
        <v>380</v>
      </c>
      <c r="C368">
        <v>0.820175438596491</v>
      </c>
      <c r="D368">
        <v>1.1299999999999999</v>
      </c>
      <c r="E368">
        <v>0.52</v>
      </c>
    </row>
    <row r="369" spans="1:5" x14ac:dyDescent="0.25">
      <c r="A369" t="s">
        <v>342</v>
      </c>
      <c r="B369" t="s">
        <v>384</v>
      </c>
      <c r="C369">
        <v>0.820175438596491</v>
      </c>
      <c r="D369">
        <v>1.19</v>
      </c>
      <c r="E369">
        <v>1.27</v>
      </c>
    </row>
    <row r="370" spans="1:5" x14ac:dyDescent="0.25">
      <c r="A370" t="s">
        <v>342</v>
      </c>
      <c r="B370" t="s">
        <v>386</v>
      </c>
      <c r="C370">
        <v>0.820175438596491</v>
      </c>
      <c r="D370">
        <v>0.71</v>
      </c>
      <c r="E370">
        <v>0.95</v>
      </c>
    </row>
    <row r="371" spans="1:5" x14ac:dyDescent="0.25">
      <c r="A371" t="s">
        <v>342</v>
      </c>
      <c r="B371" t="s">
        <v>392</v>
      </c>
      <c r="C371">
        <v>0.820175438596491</v>
      </c>
      <c r="D371">
        <v>0.55000000000000004</v>
      </c>
      <c r="E371">
        <v>1.1100000000000001</v>
      </c>
    </row>
    <row r="372" spans="1:5" x14ac:dyDescent="0.25">
      <c r="A372" t="s">
        <v>342</v>
      </c>
      <c r="B372" t="s">
        <v>393</v>
      </c>
      <c r="C372">
        <v>0.820175438596491</v>
      </c>
      <c r="D372">
        <v>0.61</v>
      </c>
      <c r="E372">
        <v>0.87</v>
      </c>
    </row>
    <row r="373" spans="1:5" x14ac:dyDescent="0.25">
      <c r="A373" t="s">
        <v>342</v>
      </c>
      <c r="B373" t="s">
        <v>396</v>
      </c>
      <c r="C373">
        <v>0.820175438596491</v>
      </c>
      <c r="D373">
        <v>0.55000000000000004</v>
      </c>
      <c r="E373">
        <v>1.19</v>
      </c>
    </row>
    <row r="374" spans="1:5" x14ac:dyDescent="0.25">
      <c r="A374" t="s">
        <v>342</v>
      </c>
      <c r="B374" t="s">
        <v>398</v>
      </c>
      <c r="C374">
        <v>0.820175438596491</v>
      </c>
      <c r="D374">
        <v>0.79</v>
      </c>
      <c r="E374">
        <v>1.1100000000000001</v>
      </c>
    </row>
    <row r="375" spans="1:5" x14ac:dyDescent="0.25">
      <c r="A375" t="s">
        <v>342</v>
      </c>
      <c r="B375" t="s">
        <v>399</v>
      </c>
      <c r="C375">
        <v>0.820175438596491</v>
      </c>
      <c r="D375">
        <v>0.95</v>
      </c>
      <c r="E375">
        <v>1.27</v>
      </c>
    </row>
    <row r="376" spans="1:5" x14ac:dyDescent="0.25">
      <c r="A376" t="s">
        <v>342</v>
      </c>
      <c r="B376" t="s">
        <v>400</v>
      </c>
      <c r="C376">
        <v>0.820175438596491</v>
      </c>
      <c r="D376">
        <v>0.87</v>
      </c>
      <c r="E376">
        <v>0.26</v>
      </c>
    </row>
    <row r="377" spans="1:5" x14ac:dyDescent="0.25">
      <c r="A377" t="s">
        <v>342</v>
      </c>
      <c r="B377" t="s">
        <v>402</v>
      </c>
      <c r="C377">
        <v>0.820175438596491</v>
      </c>
      <c r="D377">
        <v>0.87</v>
      </c>
      <c r="E377">
        <v>0.87</v>
      </c>
    </row>
    <row r="378" spans="1:5" x14ac:dyDescent="0.25">
      <c r="A378" t="s">
        <v>342</v>
      </c>
      <c r="B378" t="s">
        <v>406</v>
      </c>
      <c r="C378">
        <v>0.820175438596491</v>
      </c>
      <c r="D378">
        <v>0.78</v>
      </c>
      <c r="E378">
        <v>0.78</v>
      </c>
    </row>
    <row r="379" spans="1:5" x14ac:dyDescent="0.25">
      <c r="A379" t="s">
        <v>342</v>
      </c>
      <c r="B379" t="s">
        <v>409</v>
      </c>
      <c r="C379">
        <v>0.820175438596491</v>
      </c>
      <c r="D379">
        <v>0.78</v>
      </c>
      <c r="E379">
        <v>1.1299999999999999</v>
      </c>
    </row>
    <row r="380" spans="1:5" x14ac:dyDescent="0.25">
      <c r="A380" t="s">
        <v>342</v>
      </c>
      <c r="B380" t="s">
        <v>414</v>
      </c>
      <c r="C380">
        <v>0.820175438596491</v>
      </c>
      <c r="D380">
        <v>0.78</v>
      </c>
      <c r="E380">
        <v>1.04</v>
      </c>
    </row>
    <row r="381" spans="1:5" x14ac:dyDescent="0.25">
      <c r="A381" t="s">
        <v>342</v>
      </c>
      <c r="B381" t="s">
        <v>420</v>
      </c>
      <c r="C381">
        <v>0.820175438596491</v>
      </c>
      <c r="D381">
        <v>0.52</v>
      </c>
      <c r="E381">
        <v>0.78</v>
      </c>
    </row>
    <row r="382" spans="1:5" x14ac:dyDescent="0.25">
      <c r="A382" t="s">
        <v>342</v>
      </c>
      <c r="B382" t="s">
        <v>426</v>
      </c>
      <c r="C382">
        <v>0.820175438596491</v>
      </c>
      <c r="D382">
        <v>0.61</v>
      </c>
      <c r="E382">
        <v>1.22</v>
      </c>
    </row>
    <row r="383" spans="1:5" x14ac:dyDescent="0.25">
      <c r="A383" t="s">
        <v>342</v>
      </c>
      <c r="B383" t="s">
        <v>430</v>
      </c>
      <c r="C383">
        <v>0.820175438596491</v>
      </c>
      <c r="D383">
        <v>0.44</v>
      </c>
      <c r="E383">
        <v>0.87</v>
      </c>
    </row>
    <row r="384" spans="1:5" x14ac:dyDescent="0.25">
      <c r="A384" t="s">
        <v>342</v>
      </c>
      <c r="B384" t="s">
        <v>436</v>
      </c>
      <c r="C384">
        <v>0.820175438596491</v>
      </c>
      <c r="D384">
        <v>0.17</v>
      </c>
      <c r="E384">
        <v>0.96</v>
      </c>
    </row>
    <row r="385" spans="1:5" x14ac:dyDescent="0.25">
      <c r="A385" t="s">
        <v>40</v>
      </c>
      <c r="B385" t="s">
        <v>339</v>
      </c>
      <c r="C385">
        <v>1.2052631578947399</v>
      </c>
      <c r="D385">
        <v>0.72</v>
      </c>
      <c r="E385">
        <v>0.79</v>
      </c>
    </row>
    <row r="386" spans="1:5" x14ac:dyDescent="0.25">
      <c r="A386" t="s">
        <v>40</v>
      </c>
      <c r="B386" t="s">
        <v>333</v>
      </c>
      <c r="C386">
        <v>1.2052631578947399</v>
      </c>
      <c r="D386">
        <v>0.56999999999999995</v>
      </c>
      <c r="E386">
        <v>1.22</v>
      </c>
    </row>
    <row r="387" spans="1:5" x14ac:dyDescent="0.25">
      <c r="A387" t="s">
        <v>40</v>
      </c>
      <c r="B387" t="s">
        <v>238</v>
      </c>
      <c r="C387">
        <v>1.2052631578947399</v>
      </c>
      <c r="D387">
        <v>0.56999999999999995</v>
      </c>
      <c r="E387">
        <v>0.93</v>
      </c>
    </row>
    <row r="388" spans="1:5" x14ac:dyDescent="0.25">
      <c r="A388" t="s">
        <v>40</v>
      </c>
      <c r="B388" t="s">
        <v>320</v>
      </c>
      <c r="C388">
        <v>1.2052631578947399</v>
      </c>
      <c r="D388">
        <v>1.29</v>
      </c>
      <c r="E388">
        <v>1.22</v>
      </c>
    </row>
    <row r="389" spans="1:5" x14ac:dyDescent="0.25">
      <c r="A389" t="s">
        <v>40</v>
      </c>
      <c r="B389" t="s">
        <v>234</v>
      </c>
      <c r="C389">
        <v>1.2052631578947399</v>
      </c>
      <c r="D389">
        <v>0.72</v>
      </c>
      <c r="E389">
        <v>1.22</v>
      </c>
    </row>
    <row r="390" spans="1:5" x14ac:dyDescent="0.25">
      <c r="A390" t="s">
        <v>40</v>
      </c>
      <c r="B390" t="s">
        <v>316</v>
      </c>
      <c r="C390">
        <v>1.2052631578947399</v>
      </c>
      <c r="D390">
        <v>0.93</v>
      </c>
      <c r="E390">
        <v>1.36</v>
      </c>
    </row>
    <row r="391" spans="1:5" x14ac:dyDescent="0.25">
      <c r="A391" t="s">
        <v>40</v>
      </c>
      <c r="B391" t="s">
        <v>335</v>
      </c>
      <c r="C391">
        <v>1.2052631578947399</v>
      </c>
      <c r="D391">
        <v>0.71</v>
      </c>
      <c r="E391">
        <v>1.29</v>
      </c>
    </row>
    <row r="392" spans="1:5" x14ac:dyDescent="0.25">
      <c r="A392" t="s">
        <v>40</v>
      </c>
      <c r="B392" t="s">
        <v>332</v>
      </c>
      <c r="C392">
        <v>1.2052631578947399</v>
      </c>
      <c r="D392">
        <v>1.51</v>
      </c>
      <c r="E392">
        <v>0.56999999999999995</v>
      </c>
    </row>
    <row r="393" spans="1:5" x14ac:dyDescent="0.25">
      <c r="A393" t="s">
        <v>40</v>
      </c>
      <c r="B393" t="s">
        <v>321</v>
      </c>
      <c r="C393">
        <v>1.2052631578947399</v>
      </c>
      <c r="D393">
        <v>1.1499999999999999</v>
      </c>
      <c r="E393">
        <v>0.79</v>
      </c>
    </row>
    <row r="394" spans="1:5" x14ac:dyDescent="0.25">
      <c r="A394" t="s">
        <v>40</v>
      </c>
      <c r="B394" t="s">
        <v>236</v>
      </c>
      <c r="C394">
        <v>1.2052631578947399</v>
      </c>
      <c r="D394">
        <v>1.01</v>
      </c>
      <c r="E394">
        <v>0.79</v>
      </c>
    </row>
    <row r="395" spans="1:5" x14ac:dyDescent="0.25">
      <c r="A395" t="s">
        <v>40</v>
      </c>
      <c r="B395" t="s">
        <v>41</v>
      </c>
      <c r="C395">
        <v>1.2052631578947399</v>
      </c>
      <c r="D395">
        <v>0.43</v>
      </c>
      <c r="E395">
        <v>1.29</v>
      </c>
    </row>
    <row r="396" spans="1:5" x14ac:dyDescent="0.25">
      <c r="A396" t="s">
        <v>40</v>
      </c>
      <c r="B396" t="s">
        <v>233</v>
      </c>
      <c r="C396">
        <v>1.2052631578947399</v>
      </c>
      <c r="D396">
        <v>0.65</v>
      </c>
      <c r="E396">
        <v>0.79</v>
      </c>
    </row>
    <row r="397" spans="1:5" x14ac:dyDescent="0.25">
      <c r="A397" t="s">
        <v>40</v>
      </c>
      <c r="B397" t="s">
        <v>317</v>
      </c>
      <c r="C397">
        <v>1.2052631578947399</v>
      </c>
      <c r="D397">
        <v>0.79</v>
      </c>
      <c r="E397">
        <v>1.01</v>
      </c>
    </row>
    <row r="398" spans="1:5" x14ac:dyDescent="0.25">
      <c r="A398" t="s">
        <v>40</v>
      </c>
      <c r="B398" t="s">
        <v>42</v>
      </c>
      <c r="C398">
        <v>1.2052631578947399</v>
      </c>
      <c r="D398">
        <v>0.79</v>
      </c>
      <c r="E398">
        <v>1.1499999999999999</v>
      </c>
    </row>
    <row r="399" spans="1:5" x14ac:dyDescent="0.25">
      <c r="A399" t="s">
        <v>40</v>
      </c>
      <c r="B399" t="s">
        <v>334</v>
      </c>
      <c r="C399">
        <v>1.2052631578947399</v>
      </c>
      <c r="D399">
        <v>0.72</v>
      </c>
      <c r="E399">
        <v>1.1499999999999999</v>
      </c>
    </row>
    <row r="400" spans="1:5" x14ac:dyDescent="0.25">
      <c r="A400" t="s">
        <v>40</v>
      </c>
      <c r="B400" t="s">
        <v>237</v>
      </c>
      <c r="C400">
        <v>1.2052631578947399</v>
      </c>
      <c r="D400">
        <v>0.5</v>
      </c>
      <c r="E400">
        <v>0.86</v>
      </c>
    </row>
    <row r="401" spans="1:5" x14ac:dyDescent="0.25">
      <c r="A401" t="s">
        <v>40</v>
      </c>
      <c r="B401" t="s">
        <v>232</v>
      </c>
      <c r="C401">
        <v>1.2052631578947399</v>
      </c>
      <c r="D401">
        <v>0.65</v>
      </c>
      <c r="E401">
        <v>0.79</v>
      </c>
    </row>
    <row r="402" spans="1:5" x14ac:dyDescent="0.25">
      <c r="A402" t="s">
        <v>40</v>
      </c>
      <c r="B402" t="s">
        <v>319</v>
      </c>
      <c r="C402">
        <v>1.2052631578947399</v>
      </c>
      <c r="D402">
        <v>0.56999999999999995</v>
      </c>
      <c r="E402">
        <v>1.36</v>
      </c>
    </row>
    <row r="403" spans="1:5" x14ac:dyDescent="0.25">
      <c r="A403" t="s">
        <v>40</v>
      </c>
      <c r="B403" t="s">
        <v>235</v>
      </c>
      <c r="C403">
        <v>1.2052631578947399</v>
      </c>
      <c r="D403">
        <v>0.86</v>
      </c>
      <c r="E403">
        <v>0.79</v>
      </c>
    </row>
    <row r="404" spans="1:5" x14ac:dyDescent="0.25">
      <c r="A404" t="s">
        <v>40</v>
      </c>
      <c r="B404" t="s">
        <v>239</v>
      </c>
      <c r="C404">
        <v>1.2052631578947399</v>
      </c>
      <c r="D404">
        <v>0.56999999999999995</v>
      </c>
      <c r="E404">
        <v>0.5</v>
      </c>
    </row>
    <row r="405" spans="1:5" x14ac:dyDescent="0.25">
      <c r="A405" t="s">
        <v>40</v>
      </c>
      <c r="B405" t="s">
        <v>318</v>
      </c>
      <c r="C405">
        <v>1.2052631578947399</v>
      </c>
      <c r="D405">
        <v>0.65</v>
      </c>
      <c r="E405">
        <v>1.08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30"/>
  <sheetViews>
    <sheetView tabSelected="1" zoomScale="80" zoomScaleNormal="80" workbookViewId="0">
      <pane xSplit="12" ySplit="1" topLeftCell="BF188" activePane="bottomRight" state="frozen"/>
      <selection pane="topRight" activeCell="M1" sqref="M1"/>
      <selection pane="bottomLeft" activeCell="A2" sqref="A2"/>
      <selection pane="bottomRight" activeCell="BL238" sqref="BL238"/>
    </sheetView>
  </sheetViews>
  <sheetFormatPr defaultRowHeight="15" x14ac:dyDescent="0.25"/>
  <cols>
    <col min="2" max="2" width="13.140625" customWidth="1"/>
    <col min="3" max="3" width="14.140625" customWidth="1"/>
    <col min="4" max="4" width="12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443</v>
      </c>
      <c r="N1" s="6" t="s">
        <v>444</v>
      </c>
      <c r="O1" s="4" t="s">
        <v>445</v>
      </c>
      <c r="P1" s="6" t="s">
        <v>446</v>
      </c>
      <c r="Q1" s="6" t="s">
        <v>447</v>
      </c>
      <c r="R1" s="6" t="s">
        <v>448</v>
      </c>
      <c r="S1" s="6" t="s">
        <v>449</v>
      </c>
      <c r="T1" s="6" t="s">
        <v>450</v>
      </c>
      <c r="U1" s="6" t="s">
        <v>451</v>
      </c>
      <c r="V1" s="6" t="s">
        <v>452</v>
      </c>
      <c r="W1" s="6" t="s">
        <v>457</v>
      </c>
      <c r="X1" s="6" t="s">
        <v>453</v>
      </c>
      <c r="Y1" s="6" t="s">
        <v>459</v>
      </c>
      <c r="Z1" s="6" t="s">
        <v>458</v>
      </c>
      <c r="AA1" s="6" t="s">
        <v>454</v>
      </c>
      <c r="AB1" s="6" t="s">
        <v>460</v>
      </c>
      <c r="AC1" s="6" t="s">
        <v>455</v>
      </c>
      <c r="AD1" s="6" t="s">
        <v>461</v>
      </c>
      <c r="AE1" s="6" t="s">
        <v>456</v>
      </c>
      <c r="AF1" s="6" t="s">
        <v>462</v>
      </c>
      <c r="AG1" s="6" t="s">
        <v>463</v>
      </c>
      <c r="AH1" s="6" t="s">
        <v>464</v>
      </c>
      <c r="AI1" s="6" t="s">
        <v>465</v>
      </c>
      <c r="AJ1" s="6" t="s">
        <v>466</v>
      </c>
      <c r="AK1" s="6" t="s">
        <v>467</v>
      </c>
      <c r="AL1" s="7" t="s">
        <v>468</v>
      </c>
      <c r="AM1" s="7" t="s">
        <v>469</v>
      </c>
      <c r="AN1" s="7" t="s">
        <v>470</v>
      </c>
      <c r="AO1" s="7" t="s">
        <v>471</v>
      </c>
      <c r="AP1" s="7" t="s">
        <v>472</v>
      </c>
      <c r="AQ1" s="7" t="s">
        <v>473</v>
      </c>
      <c r="AR1" s="7" t="s">
        <v>474</v>
      </c>
      <c r="AS1" s="7" t="s">
        <v>475</v>
      </c>
      <c r="AT1" s="7" t="s">
        <v>476</v>
      </c>
      <c r="AU1" s="7" t="s">
        <v>477</v>
      </c>
      <c r="AV1" s="7" t="s">
        <v>478</v>
      </c>
      <c r="AW1" s="6" t="s">
        <v>479</v>
      </c>
      <c r="AX1" s="6" t="s">
        <v>481</v>
      </c>
      <c r="AY1" s="6" t="s">
        <v>480</v>
      </c>
      <c r="AZ1" s="6" t="s">
        <v>482</v>
      </c>
      <c r="BA1" s="6" t="s">
        <v>483</v>
      </c>
      <c r="BB1" s="6" t="s">
        <v>484</v>
      </c>
      <c r="BC1" s="6" t="s">
        <v>485</v>
      </c>
      <c r="BD1" s="6" t="s">
        <v>486</v>
      </c>
      <c r="BE1" s="6" t="s">
        <v>487</v>
      </c>
      <c r="BF1" s="6" t="s">
        <v>488</v>
      </c>
      <c r="BG1" s="6" t="s">
        <v>489</v>
      </c>
      <c r="BH1" s="6" t="s">
        <v>490</v>
      </c>
      <c r="BI1" s="6" t="s">
        <v>491</v>
      </c>
      <c r="BJ1" s="9" t="s">
        <v>492</v>
      </c>
      <c r="BK1" s="9" t="s">
        <v>493</v>
      </c>
      <c r="BL1" s="9" t="s">
        <v>494</v>
      </c>
      <c r="BM1" s="9" t="s">
        <v>495</v>
      </c>
      <c r="BN1" s="9" t="s">
        <v>496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10</v>
      </c>
      <c r="B2" t="s">
        <v>11</v>
      </c>
      <c r="C2" t="s">
        <v>12</v>
      </c>
      <c r="D2" t="s">
        <v>439</v>
      </c>
      <c r="E2" s="1">
        <f>VLOOKUP(A2,home!$A$2:$E$405,3,FALSE)</f>
        <v>1.55555555555556</v>
      </c>
      <c r="F2">
        <f>VLOOKUP(B2,home!$B$2:$E$405,3,FALSE)</f>
        <v>0.9</v>
      </c>
      <c r="G2">
        <f>VLOOKUP(C2,away!$B$2:$E$405,4,FALSE)</f>
        <v>1.1100000000000001</v>
      </c>
      <c r="H2">
        <f>VLOOKUP(A2,away!$A$2:$E$405,3,FALSE)</f>
        <v>1.4074074074074101</v>
      </c>
      <c r="I2">
        <f>VLOOKUP(C2,away!$B$2:$E$405,3,FALSE)</f>
        <v>0.88</v>
      </c>
      <c r="J2">
        <f>VLOOKUP(B2,home!$B$2:$E$405,4,FALSE)</f>
        <v>1.28</v>
      </c>
      <c r="K2" s="3">
        <f>E2*F2*G2</f>
        <v>1.5540000000000047</v>
      </c>
      <c r="L2" s="3">
        <f>H2*I2*J2</f>
        <v>1.5853037037037065</v>
      </c>
      <c r="M2" s="5">
        <f>_xlfn.POISSON.DIST(0,$K2,FALSE) * _xlfn.POISSON.DIST(0,$L2,FALSE)</f>
        <v>4.3312946048641429E-2</v>
      </c>
      <c r="N2" s="5">
        <f>_xlfn.POISSON.DIST(1,K2,FALSE) * _xlfn.POISSON.DIST(0,L2,FALSE)</f>
        <v>6.7308318159588987E-2</v>
      </c>
      <c r="O2" s="5">
        <f>_xlfn.POISSON.DIST(0,K2,FALSE) * _xlfn.POISSON.DIST(1,L2,FALSE)</f>
        <v>6.8664173789230079E-2</v>
      </c>
      <c r="P2" s="5">
        <f>_xlfn.POISSON.DIST(1,K2,FALSE) * _xlfn.POISSON.DIST(1,L2,FALSE)</f>
        <v>0.10670412606846387</v>
      </c>
      <c r="Q2" s="5">
        <f>_xlfn.POISSON.DIST(2,K2,FALSE) * _xlfn.POISSON.DIST(0,L2,FALSE)</f>
        <v>5.2298563210000808E-2</v>
      </c>
      <c r="R2" s="5">
        <f>_xlfn.POISSON.DIST(0,K2,FALSE) * _xlfn.POISSON.DIST(2,L2,FALSE)</f>
        <v>5.4426784509910724E-2</v>
      </c>
      <c r="S2" s="5">
        <f>_xlfn.POISSON.DIST(2,K2,FALSE) * _xlfn.POISSON.DIST(2,L2,FALSE)</f>
        <v>6.5718056370768191E-2</v>
      </c>
      <c r="T2" s="5">
        <f>_xlfn.POISSON.DIST(2,K2,FALSE) * _xlfn.POISSON.DIST(1,L2,FALSE)</f>
        <v>8.2909105955196682E-2</v>
      </c>
      <c r="U2" s="5">
        <f>_xlfn.POISSON.DIST(1,K2,FALSE) * _xlfn.POISSON.DIST(2,L2,FALSE)</f>
        <v>8.4579223128401507E-2</v>
      </c>
      <c r="V2" s="5">
        <f>_xlfn.POISSON.DIST(3,K2,FALSE) * _xlfn.POISSON.DIST(3,L2,FALSE)</f>
        <v>1.7988944829786749E-2</v>
      </c>
      <c r="W2" s="5">
        <f>_xlfn.POISSON.DIST(3,K2,FALSE) * _xlfn.POISSON.DIST(0,L2,FALSE)</f>
        <v>2.7090655742780509E-2</v>
      </c>
      <c r="X2" s="5">
        <f>_xlfn.POISSON.DIST(3,K2,FALSE) * _xlfn.POISSON.DIST(1,L2,FALSE)</f>
        <v>4.2946916884792026E-2</v>
      </c>
      <c r="Y2" s="5">
        <f>_xlfn.POISSON.DIST(3,K2,FALSE) * _xlfn.POISSON.DIST(2,L2,FALSE)</f>
        <v>3.4041953200058032E-2</v>
      </c>
      <c r="Z2" s="5">
        <f>_xlfn.POISSON.DIST(0,K2,FALSE) * _xlfn.POISSON.DIST(3,L2,FALSE)</f>
        <v>2.8760994354748333E-2</v>
      </c>
      <c r="AA2" s="5">
        <f>_xlfn.POISSON.DIST(1,K2,FALSE) * _xlfn.POISSON.DIST(3,L2,FALSE)</f>
        <v>4.4694585227279045E-2</v>
      </c>
      <c r="AB2" s="5">
        <f>_xlfn.POISSON.DIST(2,K2,FALSE) * _xlfn.POISSON.DIST(3,L2,FALSE)</f>
        <v>3.4727692721595926E-2</v>
      </c>
      <c r="AC2" s="5">
        <f>_xlfn.POISSON.DIST(4,K2,FALSE) * _xlfn.POISSON.DIST(4,L2,FALSE)</f>
        <v>2.7698050064531659E-3</v>
      </c>
      <c r="AD2" s="5">
        <f>_xlfn.POISSON.DIST(4,K2,FALSE) * _xlfn.POISSON.DIST(0,L2,FALSE)</f>
        <v>1.052471975607026E-2</v>
      </c>
      <c r="AE2" s="5">
        <f>_xlfn.POISSON.DIST(4,K2,FALSE) * _xlfn.POISSON.DIST(1,L2,FALSE)</f>
        <v>1.6684877209741752E-2</v>
      </c>
      <c r="AF2" s="5">
        <f>_xlfn.POISSON.DIST(4,K2,FALSE) * _xlfn.POISSON.DIST(2,L2,FALSE)</f>
        <v>1.3225298818222587E-2</v>
      </c>
      <c r="AG2" s="5">
        <f>_xlfn.POISSON.DIST(4,K2,FALSE) * _xlfn.POISSON.DIST(3,L2,FALSE)</f>
        <v>6.9887050663721738E-3</v>
      </c>
      <c r="AH2" s="5">
        <f>_xlfn.POISSON.DIST(0,K2,FALSE) * _xlfn.POISSON.DIST(4,L2,FALSE)</f>
        <v>1.1398727718195981E-2</v>
      </c>
      <c r="AI2" s="5">
        <f>_xlfn.POISSON.DIST(1,K2,FALSE) * _xlfn.POISSON.DIST(4,L2,FALSE)</f>
        <v>1.7713622874076605E-2</v>
      </c>
      <c r="AJ2" s="5">
        <f>_xlfn.POISSON.DIST(2,K2,FALSE) * _xlfn.POISSON.DIST(4,L2,FALSE)</f>
        <v>1.3763484973157566E-2</v>
      </c>
      <c r="AK2" s="5">
        <f>_xlfn.POISSON.DIST(3,K2,FALSE) * _xlfn.POISSON.DIST(4,L2,FALSE)</f>
        <v>7.1294852160956428E-3</v>
      </c>
      <c r="AL2" s="5">
        <f>_xlfn.POISSON.DIST(5,K2,FALSE) * _xlfn.POISSON.DIST(5,L2,FALSE)</f>
        <v>2.7294344952821423E-4</v>
      </c>
      <c r="AM2" s="5">
        <f>_xlfn.POISSON.DIST(5,K2,FALSE) * _xlfn.POISSON.DIST(0,L2,FALSE)</f>
        <v>3.2710829001866442E-3</v>
      </c>
      <c r="AN2" s="5">
        <f>_xlfn.POISSON.DIST(5,K2,FALSE) * _xlfn.POISSON.DIST(1,L2,FALSE)</f>
        <v>5.1856598367877489E-3</v>
      </c>
      <c r="AO2" s="5">
        <f>_xlfn.POISSON.DIST(5,K2,FALSE) * _xlfn.POISSON.DIST(2,L2,FALSE)</f>
        <v>4.1104228727035889E-3</v>
      </c>
      <c r="AP2" s="5">
        <f>_xlfn.POISSON.DIST(5,K2,FALSE) * _xlfn.POISSON.DIST(3,L2,FALSE)</f>
        <v>2.1720895346284763E-3</v>
      </c>
      <c r="AQ2" s="5">
        <f>_xlfn.POISSON.DIST(5,K2,FALSE) * _xlfn.POISSON.DIST(4,L2,FALSE)</f>
        <v>8.6085539600564592E-4</v>
      </c>
      <c r="AR2" s="5">
        <f>_xlfn.POISSON.DIST(0,K2,FALSE) * _xlfn.POISSON.DIST(5,L2,FALSE)</f>
        <v>3.6140890538332365E-3</v>
      </c>
      <c r="AS2" s="5">
        <f>_xlfn.POISSON.DIST(1,K2,FALSE) * _xlfn.POISSON.DIST(5,L2,FALSE)</f>
        <v>5.6162943896568666E-3</v>
      </c>
      <c r="AT2" s="5">
        <f>_xlfn.POISSON.DIST(2,K2,FALSE) * _xlfn.POISSON.DIST(5,L2,FALSE)</f>
        <v>4.3638607407633992E-3</v>
      </c>
      <c r="AU2" s="5">
        <f>_xlfn.POISSON.DIST(3,K2,FALSE) * _xlfn.POISSON.DIST(5,L2,FALSE)</f>
        <v>2.2604798637154478E-3</v>
      </c>
      <c r="AV2" s="5">
        <f>_xlfn.POISSON.DIST(4,K2,FALSE) * _xlfn.POISSON.DIST(5,L2,FALSE)</f>
        <v>8.7819642705345437E-4</v>
      </c>
      <c r="AW2" s="5">
        <f>_xlfn.POISSON.DIST(6,K2,FALSE) * _xlfn.POISSON.DIST(6,L2,FALSE)</f>
        <v>1.8678141618772481E-5</v>
      </c>
      <c r="AX2" s="5">
        <f>_xlfn.POISSON.DIST(6,K2,FALSE) * _xlfn.POISSON.DIST(0,L2,FALSE)</f>
        <v>8.4721047114834282E-4</v>
      </c>
      <c r="AY2" s="5">
        <f>_xlfn.POISSON.DIST(6,K2,FALSE) * _xlfn.POISSON.DIST(1,L2,FALSE)</f>
        <v>1.3430858977280301E-3</v>
      </c>
      <c r="AZ2" s="5">
        <f>_xlfn.POISSON.DIST(6,K2,FALSE) * _xlfn.POISSON.DIST(2,L2,FALSE)</f>
        <v>1.064599524030232E-3</v>
      </c>
      <c r="BA2" s="5">
        <f>_xlfn.POISSON.DIST(6,K2,FALSE) * _xlfn.POISSON.DIST(3,L2,FALSE)</f>
        <v>5.6257118946877671E-4</v>
      </c>
      <c r="BB2" s="5">
        <f>_xlfn.POISSON.DIST(6,K2,FALSE) * _xlfn.POISSON.DIST(4,L2,FALSE)</f>
        <v>2.2296154756546279E-4</v>
      </c>
      <c r="BC2" s="5">
        <f>_xlfn.POISSON.DIST(6,K2,FALSE) * _xlfn.POISSON.DIST(5,L2,FALSE)</f>
        <v>7.0692353427807643E-5</v>
      </c>
      <c r="BD2" s="5">
        <f>_xlfn.POISSON.DIST(0,K2,FALSE) * _xlfn.POISSON.DIST(6,L2,FALSE)</f>
        <v>9.5490479375947581E-4</v>
      </c>
      <c r="BE2" s="5">
        <f>_xlfn.POISSON.DIST(1,K2,FALSE) * _xlfn.POISSON.DIST(6,L2,FALSE)</f>
        <v>1.4839220495022299E-3</v>
      </c>
      <c r="BF2" s="5">
        <f>_xlfn.POISSON.DIST(2,K2,FALSE) * _xlfn.POISSON.DIST(6,L2,FALSE)</f>
        <v>1.1530074324632364E-3</v>
      </c>
      <c r="BG2" s="5">
        <f>_xlfn.POISSON.DIST(3,K2,FALSE) * _xlfn.POISSON.DIST(6,L2,FALSE)</f>
        <v>5.9725785001595835E-4</v>
      </c>
      <c r="BH2" s="5">
        <f>_xlfn.POISSON.DIST(4,K2,FALSE) * _xlfn.POISSON.DIST(6,L2,FALSE)</f>
        <v>2.3203467473120054E-4</v>
      </c>
      <c r="BI2" s="5">
        <f>_xlfn.POISSON.DIST(5,K2,FALSE) * _xlfn.POISSON.DIST(6,L2,FALSE)</f>
        <v>7.2116376906457296E-5</v>
      </c>
      <c r="BJ2" s="8">
        <f>SUM(N2,Q2,T2,W2,X2,Y2,AD2,AE2,AF2,AG2,AM2,AN2,AO2,AP2,AQ2,AX2,AY2,AZ2,BA2,BB2,BC2)</f>
        <v>0.37373034552650464</v>
      </c>
      <c r="BK2" s="8">
        <f>SUM(M2,P2,S2,V2,AC2,AL2,AY2)</f>
        <v>0.23810990767136964</v>
      </c>
      <c r="BL2" s="8">
        <f>SUM(O2,R2,U2,AA2,AB2,AH2,AI2,AJ2,AK2,AR2,AS2,AT2,AU2,AV2,BD2,BE2,BF2,BG2,BH2,BI2)</f>
        <v>0.35832394381034405</v>
      </c>
      <c r="BM2" s="8">
        <f>SUM(S2:BI2)</f>
        <v>0.6048858718210216</v>
      </c>
      <c r="BN2" s="8">
        <f>SUM(M2:R2)</f>
        <v>0.3927149117858359</v>
      </c>
    </row>
    <row r="3" spans="1:88" x14ac:dyDescent="0.25">
      <c r="A3" t="s">
        <v>13</v>
      </c>
      <c r="B3" t="s">
        <v>14</v>
      </c>
      <c r="C3" t="s">
        <v>15</v>
      </c>
      <c r="D3" t="s">
        <v>439</v>
      </c>
      <c r="E3">
        <f>VLOOKUP(A3,home!$A$2:$E$405,3,FALSE)</f>
        <v>1.625</v>
      </c>
      <c r="F3">
        <f>VLOOKUP(B3,home!$B$2:$E$405,3,FALSE)</f>
        <v>1.37</v>
      </c>
      <c r="G3">
        <f>VLOOKUP(C3,away!$B$2:$E$405,4,FALSE)</f>
        <v>0.48</v>
      </c>
      <c r="H3">
        <f>VLOOKUP(A3,away!$A$2:$E$405,3,FALSE)</f>
        <v>1.4652777777777799</v>
      </c>
      <c r="I3">
        <f>VLOOKUP(C3,away!$B$2:$E$405,3,FALSE)</f>
        <v>1.0900000000000001</v>
      </c>
      <c r="J3">
        <f>VLOOKUP(B3,home!$B$2:$E$405,4,FALSE)</f>
        <v>0.83</v>
      </c>
      <c r="K3" s="3">
        <f t="shared" ref="K3:K11" si="0">E3*F3*G3</f>
        <v>1.0686</v>
      </c>
      <c r="L3" s="3">
        <f t="shared" ref="L3:L11" si="1">H3*I3*J3</f>
        <v>1.3256368055555576</v>
      </c>
      <c r="M3" s="5">
        <f>_xlfn.POISSON.DIST(0,K3,FALSE) * _xlfn.POISSON.DIST(0,L3,FALSE)</f>
        <v>9.1242287963874555E-2</v>
      </c>
      <c r="N3" s="5">
        <f>_xlfn.POISSON.DIST(1,K3,FALSE) * _xlfn.POISSON.DIST(0,L3,FALSE)</f>
        <v>9.7501508918196353E-2</v>
      </c>
      <c r="O3" s="5">
        <f>_xlfn.POISSON.DIST(0,K3,FALSE) * _xlfn.POISSON.DIST(1,L3,FALSE)</f>
        <v>0.12095413514801097</v>
      </c>
      <c r="P3" s="5">
        <f>_xlfn.POISSON.DIST(1,K3,FALSE) * _xlfn.POISSON.DIST(1,L3,FALSE)</f>
        <v>0.12925158881916451</v>
      </c>
      <c r="Q3" s="5">
        <f>_xlfn.POISSON.DIST(2,K3,FALSE) * _xlfn.POISSON.DIST(0,L3,FALSE)</f>
        <v>5.2095056214992309E-2</v>
      </c>
      <c r="R3" s="5">
        <f>_xlfn.POISSON.DIST(0,K3,FALSE) * _xlfn.POISSON.DIST(2,L3,FALSE)</f>
        <v>8.0170626668172262E-2</v>
      </c>
      <c r="S3" s="5">
        <f>_xlfn.POISSON.DIST(2,K3,FALSE) * _xlfn.POISSON.DIST(2,L3,FALSE)</f>
        <v>4.5773658204660415E-2</v>
      </c>
      <c r="T3" s="5">
        <f>_xlfn.POISSON.DIST(2,K3,FALSE) * _xlfn.POISSON.DIST(1,L3,FALSE)</f>
        <v>6.90591239060796E-2</v>
      </c>
      <c r="U3" s="5">
        <f>_xlfn.POISSON.DIST(1,K3,FALSE) * _xlfn.POISSON.DIST(2,L3,FALSE)</f>
        <v>8.5670331657608872E-2</v>
      </c>
      <c r="V3" s="5">
        <f>_xlfn.POISSON.DIST(3,K3,FALSE) * _xlfn.POISSON.DIST(3,L3,FALSE)</f>
        <v>7.2046491466035327E-3</v>
      </c>
      <c r="W3" s="5">
        <f>_xlfn.POISSON.DIST(3,K3,FALSE) * _xlfn.POISSON.DIST(0,L3,FALSE)</f>
        <v>1.8556259023780261E-2</v>
      </c>
      <c r="X3" s="5">
        <f>_xlfn.POISSON.DIST(3,K3,FALSE) * _xlfn.POISSON.DIST(1,L3,FALSE)</f>
        <v>2.4598859935345555E-2</v>
      </c>
      <c r="Y3" s="5">
        <f>_xlfn.POISSON.DIST(3,K3,FALSE) * _xlfn.POISSON.DIST(2,L3,FALSE)</f>
        <v>1.6304577052500043E-2</v>
      </c>
      <c r="Z3" s="5">
        <f>_xlfn.POISSON.DIST(0,K3,FALSE) * _xlfn.POISSON.DIST(3,L3,FALSE)</f>
        <v>3.542571114526101E-2</v>
      </c>
      <c r="AA3" s="5">
        <f>_xlfn.POISSON.DIST(1,K3,FALSE) * _xlfn.POISSON.DIST(3,L3,FALSE)</f>
        <v>3.7855914929825915E-2</v>
      </c>
      <c r="AB3" s="5">
        <f>_xlfn.POISSON.DIST(2,K3,FALSE) * _xlfn.POISSON.DIST(3,L3,FALSE)</f>
        <v>2.0226415347005984E-2</v>
      </c>
      <c r="AC3" s="5">
        <f>_xlfn.POISSON.DIST(4,K3,FALSE) * _xlfn.POISSON.DIST(4,L3,FALSE)</f>
        <v>6.3787058738312089E-4</v>
      </c>
      <c r="AD3" s="5">
        <f>_xlfn.POISSON.DIST(4,K3,FALSE) * _xlfn.POISSON.DIST(0,L3,FALSE)</f>
        <v>4.9573045982028961E-3</v>
      </c>
      <c r="AE3" s="5">
        <f>_xlfn.POISSON.DIST(4,K3,FALSE) * _xlfn.POISSON.DIST(1,L3,FALSE)</f>
        <v>6.5715854317275639E-3</v>
      </c>
      <c r="AF3" s="5">
        <f>_xlfn.POISSON.DIST(4,K3,FALSE) * _xlfn.POISSON.DIST(2,L3,FALSE)</f>
        <v>4.3557677595753861E-3</v>
      </c>
      <c r="AG3" s="5">
        <f>_xlfn.POISSON.DIST(4,K3,FALSE) * _xlfn.POISSON.DIST(3,L3,FALSE)</f>
        <v>1.9247220195151335E-3</v>
      </c>
      <c r="AH3" s="5">
        <f>_xlfn.POISSON.DIST(0,K3,FALSE) * _xlfn.POISSON.DIST(4,L3,FALSE)</f>
        <v>1.1740406639284433E-2</v>
      </c>
      <c r="AI3" s="5">
        <f>_xlfn.POISSON.DIST(1,K3,FALSE) * _xlfn.POISSON.DIST(4,L3,FALSE)</f>
        <v>1.2545798534739343E-2</v>
      </c>
      <c r="AJ3" s="5">
        <f>_xlfn.POISSON.DIST(2,K3,FALSE) * _xlfn.POISSON.DIST(4,L3,FALSE)</f>
        <v>6.7032201571112313E-3</v>
      </c>
      <c r="AK3" s="5">
        <f>_xlfn.POISSON.DIST(3,K3,FALSE) * _xlfn.POISSON.DIST(4,L3,FALSE)</f>
        <v>2.3876870199630211E-3</v>
      </c>
      <c r="AL3" s="5">
        <f>_xlfn.POISSON.DIST(5,K3,FALSE) * _xlfn.POISSON.DIST(5,L3,FALSE)</f>
        <v>3.6143673605784551E-5</v>
      </c>
      <c r="AM3" s="5">
        <f>_xlfn.POISSON.DIST(5,K3,FALSE) * _xlfn.POISSON.DIST(0,L3,FALSE)</f>
        <v>1.0594751387279235E-3</v>
      </c>
      <c r="AN3" s="5">
        <f>_xlfn.POISSON.DIST(5,K3,FALSE) * _xlfn.POISSON.DIST(1,L3,FALSE)</f>
        <v>1.4044792384688156E-3</v>
      </c>
      <c r="AO3" s="5">
        <f>_xlfn.POISSON.DIST(5,K3,FALSE) * _xlfn.POISSON.DIST(2,L3,FALSE)</f>
        <v>9.3091468557645186E-4</v>
      </c>
      <c r="AP3" s="5">
        <f>_xlfn.POISSON.DIST(5,K3,FALSE) * _xlfn.POISSON.DIST(3,L3,FALSE)</f>
        <v>4.1135159001077452E-4</v>
      </c>
      <c r="AQ3" s="5">
        <f>_xlfn.POISSON.DIST(5,K3,FALSE) * _xlfn.POISSON.DIST(4,L3,FALSE)</f>
        <v>1.3632570193552066E-4</v>
      </c>
      <c r="AR3" s="5">
        <f>_xlfn.POISSON.DIST(0,K3,FALSE) * _xlfn.POISSON.DIST(5,L3,FALSE)</f>
        <v>3.1127030306448557E-3</v>
      </c>
      <c r="AS3" s="5">
        <f>_xlfn.POISSON.DIST(1,K3,FALSE) * _xlfn.POISSON.DIST(5,L3,FALSE)</f>
        <v>3.3262344585470922E-3</v>
      </c>
      <c r="AT3" s="5">
        <f>_xlfn.POISSON.DIST(2,K3,FALSE) * _xlfn.POISSON.DIST(5,L3,FALSE)</f>
        <v>1.7772070712017115E-3</v>
      </c>
      <c r="AU3" s="5">
        <f>_xlfn.POISSON.DIST(3,K3,FALSE) * _xlfn.POISSON.DIST(5,L3,FALSE)</f>
        <v>6.3304115876204972E-4</v>
      </c>
      <c r="AV3" s="5">
        <f>_xlfn.POISSON.DIST(4,K3,FALSE) * _xlfn.POISSON.DIST(5,L3,FALSE)</f>
        <v>1.6911694556328156E-4</v>
      </c>
      <c r="AW3" s="5">
        <f>_xlfn.POISSON.DIST(6,K3,FALSE) * _xlfn.POISSON.DIST(6,L3,FALSE)</f>
        <v>1.422228948988172E-6</v>
      </c>
      <c r="AX3" s="5">
        <f>_xlfn.POISSON.DIST(6,K3,FALSE) * _xlfn.POISSON.DIST(0,L3,FALSE)</f>
        <v>1.8869252220744307E-4</v>
      </c>
      <c r="AY3" s="5">
        <f>_xlfn.POISSON.DIST(6,K3,FALSE) * _xlfn.POISSON.DIST(1,L3,FALSE)</f>
        <v>2.501377523712959E-4</v>
      </c>
      <c r="AZ3" s="5">
        <f>_xlfn.POISSON.DIST(6,K3,FALSE) * _xlfn.POISSON.DIST(2,L3,FALSE)</f>
        <v>1.6579590550116599E-4</v>
      </c>
      <c r="BA3" s="5">
        <f>_xlfn.POISSON.DIST(6,K3,FALSE) * _xlfn.POISSON.DIST(3,L3,FALSE)</f>
        <v>7.3261718180918898E-5</v>
      </c>
      <c r="BB3" s="5">
        <f>_xlfn.POISSON.DIST(6,K3,FALSE) * _xlfn.POISSON.DIST(4,L3,FALSE)</f>
        <v>2.4279607514716219E-5</v>
      </c>
      <c r="BC3" s="5">
        <f>_xlfn.POISSON.DIST(6,K3,FALSE) * _xlfn.POISSON.DIST(5,L3,FALSE)</f>
        <v>6.4371882691902246E-6</v>
      </c>
      <c r="BD3" s="5">
        <f>_xlfn.POISSON.DIST(0,K3,FALSE) * _xlfn.POISSON.DIST(6,L3,FALSE)</f>
        <v>6.8771895036452441E-4</v>
      </c>
      <c r="BE3" s="5">
        <f>_xlfn.POISSON.DIST(1,K3,FALSE) * _xlfn.POISSON.DIST(6,L3,FALSE)</f>
        <v>7.3489647035953069E-4</v>
      </c>
      <c r="BF3" s="5">
        <f>_xlfn.POISSON.DIST(2,K3,FALSE) * _xlfn.POISSON.DIST(6,L3,FALSE)</f>
        <v>3.9265518411309727E-4</v>
      </c>
      <c r="BG3" s="5">
        <f>_xlfn.POISSON.DIST(3,K3,FALSE) * _xlfn.POISSON.DIST(6,L3,FALSE)</f>
        <v>1.3986377658108524E-4</v>
      </c>
      <c r="BH3" s="5">
        <f>_xlfn.POISSON.DIST(4,K3,FALSE) * _xlfn.POISSON.DIST(6,L3,FALSE)</f>
        <v>3.736460791363692E-5</v>
      </c>
      <c r="BI3" s="5">
        <f>_xlfn.POISSON.DIST(5,K3,FALSE) * _xlfn.POISSON.DIST(6,L3,FALSE)</f>
        <v>7.9855640033024867E-6</v>
      </c>
      <c r="BJ3" s="8">
        <f>SUM(N3,Q3,T3,W3,X3,Y3,AD3,AE3,AF3,AG3,AM3,AN3,AO3,AP3,AQ3,AX3,AY3,AZ3,BA3,BB3,BC3)</f>
        <v>0.30057591590867933</v>
      </c>
      <c r="BK3" s="8">
        <f>SUM(M3,P3,S3,V3,AC3,AL3,AY3)</f>
        <v>0.27439633614766318</v>
      </c>
      <c r="BL3" s="8">
        <f>SUM(O3,R3,U3,AA3,AB3,AH3,AI3,AJ3,AK3,AR3,AS3,AT3,AU3,AV3,BD3,BE3,BF3,BG3,BH3,BI3)</f>
        <v>0.3892733233197761</v>
      </c>
      <c r="BM3" s="8">
        <f>SUM(S3:BI3)</f>
        <v>0.42820736726554642</v>
      </c>
      <c r="BN3" s="8">
        <f>SUM(M3:R3)</f>
        <v>0.57121520373241097</v>
      </c>
    </row>
    <row r="4" spans="1:88" x14ac:dyDescent="0.25">
      <c r="A4" t="s">
        <v>16</v>
      </c>
      <c r="B4" t="s">
        <v>17</v>
      </c>
      <c r="C4" t="s">
        <v>18</v>
      </c>
      <c r="D4" t="s">
        <v>439</v>
      </c>
      <c r="E4">
        <f>VLOOKUP(A4,home!$A$2:$E$405,3,FALSE)</f>
        <v>1.6458333333333299</v>
      </c>
      <c r="F4">
        <f>VLOOKUP(B4,home!$B$2:$E$405,3,FALSE)</f>
        <v>0.84</v>
      </c>
      <c r="G4">
        <f>VLOOKUP(C4,away!$B$2:$E$405,4,FALSE)</f>
        <v>0.61</v>
      </c>
      <c r="H4">
        <f>VLOOKUP(A4,away!$A$2:$E$405,3,FALSE)</f>
        <v>1.31944444444444</v>
      </c>
      <c r="I4">
        <f>VLOOKUP(C4,away!$B$2:$E$405,3,FALSE)</f>
        <v>0.54</v>
      </c>
      <c r="J4">
        <f>VLOOKUP(B4,home!$B$2:$E$405,4,FALSE)</f>
        <v>1.04</v>
      </c>
      <c r="K4" s="3">
        <f t="shared" si="0"/>
        <v>0.84332499999999821</v>
      </c>
      <c r="L4" s="3">
        <f t="shared" si="1"/>
        <v>0.74099999999999766</v>
      </c>
      <c r="M4" s="5">
        <f t="shared" ref="M4:M23" si="2">_xlfn.POISSON.DIST(0,K4,FALSE) * _xlfn.POISSON.DIST(0,L4,FALSE)</f>
        <v>0.20508617957732805</v>
      </c>
      <c r="N4" s="5">
        <f t="shared" ref="N4:N23" si="3">_xlfn.POISSON.DIST(1,K4,FALSE) * _xlfn.POISSON.DIST(0,L4,FALSE)</f>
        <v>0.17295430239204981</v>
      </c>
      <c r="O4" s="5">
        <f t="shared" ref="O4:O23" si="4">_xlfn.POISSON.DIST(0,K4,FALSE) * _xlfn.POISSON.DIST(1,L4,FALSE)</f>
        <v>0.15196885906679961</v>
      </c>
      <c r="P4" s="5">
        <f t="shared" ref="P4:P23" si="5">_xlfn.POISSON.DIST(1,K4,FALSE) * _xlfn.POISSON.DIST(1,L4,FALSE)</f>
        <v>0.1281591380725085</v>
      </c>
      <c r="Q4" s="5">
        <f t="shared" ref="Q4:Q23" si="6">_xlfn.POISSON.DIST(2,K4,FALSE) * _xlfn.POISSON.DIST(0,L4,FALSE)</f>
        <v>7.2928343532387543E-2</v>
      </c>
      <c r="R4" s="5">
        <f t="shared" ref="R4:R23" si="7">_xlfn.POISSON.DIST(0,K4,FALSE) * _xlfn.POISSON.DIST(2,L4,FALSE)</f>
        <v>5.6304462284249068E-2</v>
      </c>
      <c r="S4" s="5">
        <f t="shared" ref="S4:S23" si="8">_xlfn.POISSON.DIST(2,K4,FALSE) * _xlfn.POISSON.DIST(2,L4,FALSE)</f>
        <v>2.0021783897553314E-2</v>
      </c>
      <c r="T4" s="5">
        <f t="shared" ref="T4:T23" si="9">_xlfn.POISSON.DIST(2,K4,FALSE) * _xlfn.POISSON.DIST(1,L4,FALSE)</f>
        <v>5.4039902557498992E-2</v>
      </c>
      <c r="U4" s="5">
        <f t="shared" ref="U4:U23" si="10">_xlfn.POISSON.DIST(1,K4,FALSE) * _xlfn.POISSON.DIST(2,L4,FALSE)</f>
        <v>4.7482960655864249E-2</v>
      </c>
      <c r="V4" s="5">
        <f t="shared" ref="V4:V23" si="11">_xlfn.POISSON.DIST(3,K4,FALSE) * _xlfn.POISSON.DIST(3,L4,FALSE)</f>
        <v>1.3901877045449345E-3</v>
      </c>
      <c r="W4" s="5">
        <f t="shared" ref="W4:W23" si="12">_xlfn.POISSON.DIST(3,K4,FALSE) * _xlfn.POISSON.DIST(0,L4,FALSE)</f>
        <v>2.0500765103150201E-2</v>
      </c>
      <c r="X4" s="5">
        <f t="shared" ref="X4:X23" si="13">_xlfn.POISSON.DIST(3,K4,FALSE) * _xlfn.POISSON.DIST(1,L4,FALSE)</f>
        <v>1.519106694143425E-2</v>
      </c>
      <c r="Y4" s="5">
        <f t="shared" ref="Y4:Y23" si="14">_xlfn.POISSON.DIST(3,K4,FALSE) * _xlfn.POISSON.DIST(2,L4,FALSE)</f>
        <v>5.6282903018013714E-3</v>
      </c>
      <c r="Z4" s="5">
        <f t="shared" ref="Z4:Z23" si="15">_xlfn.POISSON.DIST(0,K4,FALSE) * _xlfn.POISSON.DIST(3,L4,FALSE)</f>
        <v>1.3907202184209478E-2</v>
      </c>
      <c r="AA4" s="5">
        <f t="shared" ref="AA4:AA23" si="16">_xlfn.POISSON.DIST(1,K4,FALSE) * _xlfn.POISSON.DIST(3,L4,FALSE)</f>
        <v>1.1728291281998433E-2</v>
      </c>
      <c r="AB4" s="5">
        <f t="shared" ref="AB4:AB23" si="17">_xlfn.POISSON.DIST(2,K4,FALSE) * _xlfn.POISSON.DIST(3,L4,FALSE)</f>
        <v>4.9453806226956529E-3</v>
      </c>
      <c r="AC4" s="5">
        <f t="shared" ref="AC4:AC23" si="18">_xlfn.POISSON.DIST(4,K4,FALSE) * _xlfn.POISSON.DIST(4,L4,FALSE)</f>
        <v>5.4295850877380911E-5</v>
      </c>
      <c r="AD4" s="5">
        <f t="shared" ref="AD4:AD23" si="19">_xlfn.POISSON.DIST(4,K4,FALSE) * _xlfn.POISSON.DIST(0,L4,FALSE)</f>
        <v>4.3222019326535259E-3</v>
      </c>
      <c r="AE4" s="5">
        <f t="shared" ref="AE4:AE23" si="20">_xlfn.POISSON.DIST(4,K4,FALSE) * _xlfn.POISSON.DIST(1,L4,FALSE)</f>
        <v>3.2027516320962523E-3</v>
      </c>
      <c r="AF4" s="5">
        <f t="shared" ref="AF4:AF23" si="21">_xlfn.POISSON.DIST(4,K4,FALSE) * _xlfn.POISSON.DIST(2,L4,FALSE)</f>
        <v>1.1866194796916576E-3</v>
      </c>
      <c r="AG4" s="5">
        <f t="shared" ref="AG4:AG23" si="22">_xlfn.POISSON.DIST(4,K4,FALSE) * _xlfn.POISSON.DIST(3,L4,FALSE)</f>
        <v>2.9309501148383856E-4</v>
      </c>
      <c r="AH4" s="5">
        <f t="shared" ref="AH4:AH23" si="23">_xlfn.POISSON.DIST(0,K4,FALSE) * _xlfn.POISSON.DIST(4,L4,FALSE)</f>
        <v>2.5763092046247973E-3</v>
      </c>
      <c r="AI4" s="5">
        <f t="shared" ref="AI4:AI23" si="24">_xlfn.POISSON.DIST(1,K4,FALSE) * _xlfn.POISSON.DIST(4,L4,FALSE)</f>
        <v>2.1726659599902026E-3</v>
      </c>
      <c r="AJ4" s="5">
        <f t="shared" ref="AJ4:AJ23" si="25">_xlfn.POISSON.DIST(2,K4,FALSE) * _xlfn.POISSON.DIST(4,L4,FALSE)</f>
        <v>9.1613176035436675E-4</v>
      </c>
      <c r="AK4" s="5">
        <f t="shared" ref="AK4:AK23" si="26">_xlfn.POISSON.DIST(3,K4,FALSE) * _xlfn.POISSON.DIST(4,L4,FALSE)</f>
        <v>2.5753227226694829E-4</v>
      </c>
      <c r="AL4" s="5">
        <f t="shared" ref="AL4:AL23" si="27">_xlfn.POISSON.DIST(5,K4,FALSE) * _xlfn.POISSON.DIST(5,L4,FALSE)</f>
        <v>1.3571873957961911E-6</v>
      </c>
      <c r="AM4" s="5">
        <f t="shared" ref="AM4:AM23" si="28">_xlfn.POISSON.DIST(5,K4,FALSE) * _xlfn.POISSON.DIST(0,L4,FALSE)</f>
        <v>7.2900418897100562E-4</v>
      </c>
      <c r="AN4" s="5">
        <f t="shared" ref="AN4:AN23" si="29">_xlfn.POISSON.DIST(5,K4,FALSE) * _xlfn.POISSON.DIST(1,L4,FALSE)</f>
        <v>5.4019210402751338E-4</v>
      </c>
      <c r="AO4" s="5">
        <f t="shared" ref="AO4:AO23" si="30">_xlfn.POISSON.DIST(5,K4,FALSE) * _xlfn.POISSON.DIST(2,L4,FALSE)</f>
        <v>2.0014117454219307E-4</v>
      </c>
      <c r="AP4" s="5">
        <f t="shared" ref="AP4:AP23" si="31">_xlfn.POISSON.DIST(5,K4,FALSE) * _xlfn.POISSON.DIST(3,L4,FALSE)</f>
        <v>4.9434870111921541E-5</v>
      </c>
      <c r="AQ4" s="5">
        <f t="shared" ref="AQ4:AQ23" si="32">_xlfn.POISSON.DIST(5,K4,FALSE) * _xlfn.POISSON.DIST(4,L4,FALSE)</f>
        <v>9.1578096882334349E-6</v>
      </c>
      <c r="AR4" s="5">
        <f t="shared" ref="AR4:AR23" si="33">_xlfn.POISSON.DIST(0,K4,FALSE) * _xlfn.POISSON.DIST(5,L4,FALSE)</f>
        <v>3.8180902412539384E-4</v>
      </c>
      <c r="AS4" s="5">
        <f t="shared" ref="AS4:AS23" si="34">_xlfn.POISSON.DIST(1,K4,FALSE) * _xlfn.POISSON.DIST(5,L4,FALSE)</f>
        <v>3.219890952705471E-4</v>
      </c>
      <c r="AT4" s="5">
        <f t="shared" ref="AT4:AT23" si="35">_xlfn.POISSON.DIST(2,K4,FALSE) * _xlfn.POISSON.DIST(5,L4,FALSE)</f>
        <v>1.3577072688451675E-4</v>
      </c>
      <c r="AU4" s="5">
        <f t="shared" ref="AU4:AU23" si="36">_xlfn.POISSON.DIST(3,K4,FALSE) * _xlfn.POISSON.DIST(5,L4,FALSE)</f>
        <v>3.8166282749961621E-5</v>
      </c>
      <c r="AV4" s="5">
        <f t="shared" ref="AV4:AV23" si="37">_xlfn.POISSON.DIST(4,K4,FALSE) * _xlfn.POISSON.DIST(5,L4,FALSE)</f>
        <v>8.0466451000278283E-6</v>
      </c>
      <c r="AW4" s="5">
        <f t="shared" ref="AW4:AW23" si="38">_xlfn.POISSON.DIST(6,K4,FALSE) * _xlfn.POISSON.DIST(6,L4,FALSE)</f>
        <v>2.3558655413189549E-8</v>
      </c>
      <c r="AX4" s="5">
        <f t="shared" ref="AX4:AX23" si="39">_xlfn.POISSON.DIST(6,K4,FALSE) * _xlfn.POISSON.DIST(0,L4,FALSE)</f>
        <v>1.0246457627732862E-4</v>
      </c>
      <c r="AY4" s="5">
        <f t="shared" ref="AY4:AY23" si="40">_xlfn.POISSON.DIST(6,K4,FALSE) * _xlfn.POISSON.DIST(1,L4,FALSE)</f>
        <v>7.5926251021500262E-5</v>
      </c>
      <c r="AZ4" s="5">
        <f t="shared" ref="AZ4:AZ23" si="41">_xlfn.POISSON.DIST(6,K4,FALSE) * _xlfn.POISSON.DIST(2,L4,FALSE)</f>
        <v>2.8130676003465756E-5</v>
      </c>
      <c r="BA4" s="5">
        <f t="shared" ref="BA4:BA23" si="42">_xlfn.POISSON.DIST(6,K4,FALSE) * _xlfn.POISSON.DIST(3,L4,FALSE)</f>
        <v>6.9482769728560216E-6</v>
      </c>
      <c r="BB4" s="5">
        <f t="shared" ref="BB4:BB23" si="43">_xlfn.POISSON.DIST(6,K4,FALSE) * _xlfn.POISSON.DIST(4,L4,FALSE)</f>
        <v>1.2871683092215737E-6</v>
      </c>
      <c r="BC4" s="5">
        <f t="shared" ref="BC4:BC23" si="44">_xlfn.POISSON.DIST(6,K4,FALSE) * _xlfn.POISSON.DIST(5,L4,FALSE)</f>
        <v>1.9075834342663667E-7</v>
      </c>
      <c r="BD4" s="5">
        <f t="shared" ref="BD4:BD23" si="45">_xlfn.POISSON.DIST(0,K4,FALSE) * _xlfn.POISSON.DIST(6,L4,FALSE)</f>
        <v>4.7153414479485985E-5</v>
      </c>
      <c r="BE4" s="5">
        <f t="shared" ref="BE4:BE23" si="46">_xlfn.POISSON.DIST(1,K4,FALSE) * _xlfn.POISSON.DIST(6,L4,FALSE)</f>
        <v>3.9765653265912437E-5</v>
      </c>
      <c r="BF4" s="5">
        <f t="shared" ref="BF4:BF23" si="47">_xlfn.POISSON.DIST(2,K4,FALSE) * _xlfn.POISSON.DIST(6,L4,FALSE)</f>
        <v>1.6767684770237764E-5</v>
      </c>
      <c r="BG4" s="5">
        <f t="shared" ref="BG4:BG23" si="48">_xlfn.POISSON.DIST(3,K4,FALSE) * _xlfn.POISSON.DIST(6,L4,FALSE)</f>
        <v>4.7135359196202452E-6</v>
      </c>
      <c r="BH4" s="5">
        <f t="shared" ref="BH4:BH23" si="49">_xlfn.POISSON.DIST(4,K4,FALSE) * _xlfn.POISSON.DIST(6,L4,FALSE)</f>
        <v>9.9376066985343341E-7</v>
      </c>
      <c r="BI4" s="5">
        <f t="shared" ref="BI4:BI23" si="50">_xlfn.POISSON.DIST(5,K4,FALSE) * _xlfn.POISSON.DIST(6,L4,FALSE)</f>
        <v>1.6761264338082904E-7</v>
      </c>
      <c r="BJ4" s="8">
        <f t="shared" ref="BJ4:BJ23" si="51">SUM(N4,Q4,T4,W4,X4,Y4,AD4,AE4,AF4,AG4,AM4,AN4,AO4,AP4,AQ4,AX4,AY4,AZ4,BA4,BB4,BC4)</f>
        <v>0.3519902167385161</v>
      </c>
      <c r="BK4" s="8">
        <f t="shared" ref="BK4:BK23" si="52">SUM(M4,P4,S4,V4,AC4,AL4,AY4)</f>
        <v>0.35478886854122949</v>
      </c>
      <c r="BL4" s="8">
        <f t="shared" ref="BL4:BL23" si="53">SUM(O4,R4,U4,AA4,AB4,AH4,AI4,AJ4,AK4,AR4,AS4,AT4,AU4,AV4,BD4,BE4,BF4,BG4,BH4,BI4)</f>
        <v>0.27934793654472223</v>
      </c>
      <c r="BM4" s="8">
        <f t="shared" ref="BM4:BM23" si="54">SUM(S4:BI4)</f>
        <v>0.21255703639098869</v>
      </c>
      <c r="BN4" s="8">
        <f t="shared" ref="BN4:BN23" si="55">SUM(M4:R4)</f>
        <v>0.78740128492532246</v>
      </c>
    </row>
    <row r="5" spans="1:88" x14ac:dyDescent="0.25">
      <c r="A5" t="s">
        <v>16</v>
      </c>
      <c r="B5" t="s">
        <v>19</v>
      </c>
      <c r="C5" t="s">
        <v>20</v>
      </c>
      <c r="D5" t="s">
        <v>439</v>
      </c>
      <c r="E5">
        <f>VLOOKUP(A5,home!$A$2:$E$405,3,FALSE)</f>
        <v>1.6458333333333299</v>
      </c>
      <c r="F5">
        <f>VLOOKUP(B5,home!$B$2:$E$405,3,FALSE)</f>
        <v>0.74</v>
      </c>
      <c r="G5">
        <f>VLOOKUP(C5,away!$B$2:$E$405,4,FALSE)</f>
        <v>1.52</v>
      </c>
      <c r="H5">
        <f>VLOOKUP(A5,away!$A$2:$E$405,3,FALSE)</f>
        <v>1.31944444444444</v>
      </c>
      <c r="I5">
        <f>VLOOKUP(C5,away!$B$2:$E$405,3,FALSE)</f>
        <v>0.46</v>
      </c>
      <c r="J5">
        <f>VLOOKUP(B5,home!$B$2:$E$405,4,FALSE)</f>
        <v>1.6</v>
      </c>
      <c r="K5" s="3">
        <f t="shared" si="0"/>
        <v>1.8512333333333295</v>
      </c>
      <c r="L5" s="3">
        <f t="shared" si="1"/>
        <v>0.97111111111110793</v>
      </c>
      <c r="M5" s="5">
        <f t="shared" si="2"/>
        <v>5.9466363569401166E-2</v>
      </c>
      <c r="N5" s="5">
        <f t="shared" si="3"/>
        <v>0.11008611445179418</v>
      </c>
      <c r="O5" s="5">
        <f t="shared" si="4"/>
        <v>5.7748446399618285E-2</v>
      </c>
      <c r="P5" s="5">
        <f t="shared" si="5"/>
        <v>0.10690584892318646</v>
      </c>
      <c r="Q5" s="5">
        <f t="shared" si="6"/>
        <v>0.10189754230515471</v>
      </c>
      <c r="R5" s="5">
        <f t="shared" si="7"/>
        <v>2.8040078974036781E-2</v>
      </c>
      <c r="S5" s="5">
        <f t="shared" si="8"/>
        <v>4.8047584583883862E-2</v>
      </c>
      <c r="T5" s="5">
        <f t="shared" si="9"/>
        <v>9.8953835527449935E-2</v>
      </c>
      <c r="U5" s="5">
        <f t="shared" si="10"/>
        <v>5.1908728866035911E-2</v>
      </c>
      <c r="V5" s="5">
        <f t="shared" si="11"/>
        <v>9.5975224205790757E-3</v>
      </c>
      <c r="W5" s="5">
        <f t="shared" si="12"/>
        <v>6.2878708966681837E-2</v>
      </c>
      <c r="X5" s="5">
        <f t="shared" si="13"/>
        <v>6.1062212929866383E-2</v>
      </c>
      <c r="Y5" s="5">
        <f t="shared" si="14"/>
        <v>2.9649096722612803E-2</v>
      </c>
      <c r="Z5" s="5">
        <f t="shared" si="15"/>
        <v>9.0766774160400271E-3</v>
      </c>
      <c r="AA5" s="5">
        <f t="shared" si="16"/>
        <v>1.6803047788487128E-2</v>
      </c>
      <c r="AB5" s="5">
        <f t="shared" si="17"/>
        <v>1.5553181083820134E-2</v>
      </c>
      <c r="AC5" s="5">
        <f t="shared" si="18"/>
        <v>1.07837357577561E-3</v>
      </c>
      <c r="AD5" s="5">
        <f t="shared" si="19"/>
        <v>2.9100790499021697E-2</v>
      </c>
      <c r="AE5" s="5">
        <f t="shared" si="20"/>
        <v>2.8260100995716533E-2</v>
      </c>
      <c r="AF5" s="5">
        <f t="shared" si="21"/>
        <v>1.3721849039031203E-2</v>
      </c>
      <c r="AG5" s="5">
        <f t="shared" si="22"/>
        <v>4.4418133555974943E-3</v>
      </c>
      <c r="AH5" s="5">
        <f t="shared" si="23"/>
        <v>2.2036155726719319E-3</v>
      </c>
      <c r="AI5" s="5">
        <f t="shared" si="24"/>
        <v>4.0794066019826944E-3</v>
      </c>
      <c r="AJ5" s="5">
        <f t="shared" si="25"/>
        <v>3.7759667409052082E-3</v>
      </c>
      <c r="AK5" s="5">
        <f t="shared" si="26"/>
        <v>2.3300651654405789E-3</v>
      </c>
      <c r="AL5" s="5">
        <f t="shared" si="27"/>
        <v>7.7545984421986179E-5</v>
      </c>
      <c r="AM5" s="5">
        <f t="shared" si="28"/>
        <v>1.077447067962776E-2</v>
      </c>
      <c r="AN5" s="5">
        <f t="shared" si="29"/>
        <v>1.0463208193327368E-2</v>
      </c>
      <c r="AO5" s="5">
        <f t="shared" si="30"/>
        <v>5.0804688672044943E-3</v>
      </c>
      <c r="AP5" s="5">
        <f t="shared" si="31"/>
        <v>1.6445665888654495E-3</v>
      </c>
      <c r="AQ5" s="5">
        <f t="shared" si="32"/>
        <v>3.9926422185233276E-4</v>
      </c>
      <c r="AR5" s="5">
        <f t="shared" si="33"/>
        <v>4.2799111344783621E-4</v>
      </c>
      <c r="AS5" s="5">
        <f t="shared" si="34"/>
        <v>7.9231141558508097E-4</v>
      </c>
      <c r="AT5" s="5">
        <f t="shared" si="35"/>
        <v>7.3337665145580943E-4</v>
      </c>
      <c r="AU5" s="5">
        <f t="shared" si="36"/>
        <v>4.5255043435445775E-4</v>
      </c>
      <c r="AV5" s="5">
        <f t="shared" si="37"/>
        <v>2.0944411227286232E-4</v>
      </c>
      <c r="AW5" s="5">
        <f t="shared" si="38"/>
        <v>3.8724596176970176E-6</v>
      </c>
      <c r="AX5" s="5">
        <f t="shared" si="39"/>
        <v>3.3243432118582545E-3</v>
      </c>
      <c r="AY5" s="5">
        <f t="shared" si="40"/>
        <v>3.2283066301823388E-3</v>
      </c>
      <c r="AZ5" s="5">
        <f t="shared" si="41"/>
        <v>1.5675222193218639E-3</v>
      </c>
      <c r="BA5" s="5">
        <f t="shared" si="42"/>
        <v>5.0741274803233502E-4</v>
      </c>
      <c r="BB5" s="5">
        <f t="shared" si="43"/>
        <v>1.2318853938340536E-4</v>
      </c>
      <c r="BC5" s="5">
        <f t="shared" si="44"/>
        <v>2.3925951871354658E-5</v>
      </c>
      <c r="BD5" s="5">
        <f t="shared" si="45"/>
        <v>6.9271154287668058E-5</v>
      </c>
      <c r="BE5" s="5">
        <f t="shared" si="46"/>
        <v>1.2823706985580708E-4</v>
      </c>
      <c r="BF5" s="5">
        <f t="shared" si="47"/>
        <v>1.1869836914303242E-4</v>
      </c>
      <c r="BG5" s="5">
        <f t="shared" si="48"/>
        <v>7.3246125856628636E-5</v>
      </c>
      <c r="BH5" s="5">
        <f t="shared" si="49"/>
        <v>3.3898917430829819E-5</v>
      </c>
      <c r="BI5" s="5">
        <f t="shared" si="50"/>
        <v>1.2550961182373274E-5</v>
      </c>
      <c r="BJ5" s="8">
        <f t="shared" si="51"/>
        <v>0.57718874264445386</v>
      </c>
      <c r="BK5" s="8">
        <f t="shared" si="52"/>
        <v>0.22840154568743049</v>
      </c>
      <c r="BL5" s="8">
        <f t="shared" si="53"/>
        <v>0.18549411351787107</v>
      </c>
      <c r="BM5" s="8">
        <f t="shared" si="54"/>
        <v>0.53279225047203893</v>
      </c>
      <c r="BN5" s="8">
        <f t="shared" si="55"/>
        <v>0.46414439462319163</v>
      </c>
    </row>
    <row r="6" spans="1:88" x14ac:dyDescent="0.25">
      <c r="A6" t="s">
        <v>21</v>
      </c>
      <c r="B6" t="s">
        <v>22</v>
      </c>
      <c r="C6" t="s">
        <v>23</v>
      </c>
      <c r="D6" t="s">
        <v>439</v>
      </c>
      <c r="E6">
        <f>VLOOKUP(A6,home!$A$2:$E$405,3,FALSE)</f>
        <v>1.41116751269036</v>
      </c>
      <c r="F6">
        <f>VLOOKUP(B6,home!$B$2:$E$405,3,FALSE)</f>
        <v>1.22</v>
      </c>
      <c r="G6">
        <f>VLOOKUP(C6,away!$B$2:$E$405,4,FALSE)</f>
        <v>1.1299999999999999</v>
      </c>
      <c r="H6">
        <f>VLOOKUP(A6,away!$A$2:$E$405,3,FALSE)</f>
        <v>1.3401015228426401</v>
      </c>
      <c r="I6">
        <f>VLOOKUP(C6,away!$B$2:$E$405,3,FALSE)</f>
        <v>1.1299999999999999</v>
      </c>
      <c r="J6">
        <f>VLOOKUP(B6,home!$B$2:$E$405,4,FALSE)</f>
        <v>1.56</v>
      </c>
      <c r="K6" s="3">
        <f t="shared" si="0"/>
        <v>1.94543553299493</v>
      </c>
      <c r="L6" s="3">
        <f t="shared" si="1"/>
        <v>2.3623309644670059</v>
      </c>
      <c r="M6" s="5">
        <f t="shared" si="2"/>
        <v>1.346358699317576E-2</v>
      </c>
      <c r="N6" s="5">
        <f t="shared" si="3"/>
        <v>2.6192540538092494E-2</v>
      </c>
      <c r="O6" s="5">
        <f t="shared" si="4"/>
        <v>3.1805448446774326E-2</v>
      </c>
      <c r="P6" s="5">
        <f t="shared" si="5"/>
        <v>6.1875449551193187E-2</v>
      </c>
      <c r="Q6" s="5">
        <f t="shared" si="6"/>
        <v>2.5477949531107644E-2</v>
      </c>
      <c r="R6" s="5">
        <f t="shared" si="7"/>
        <v>3.7567497852287024E-2</v>
      </c>
      <c r="S6" s="5">
        <f t="shared" si="8"/>
        <v>7.109121921043085E-2</v>
      </c>
      <c r="T6" s="5">
        <f t="shared" si="9"/>
        <v>6.0187349088463217E-2</v>
      </c>
      <c r="U6" s="5">
        <f t="shared" si="10"/>
        <v>7.3085145207549912E-2</v>
      </c>
      <c r="V6" s="5">
        <f t="shared" si="11"/>
        <v>3.6302040706928274E-2</v>
      </c>
      <c r="W6" s="5">
        <f t="shared" si="12"/>
        <v>1.6521902775222773E-2</v>
      </c>
      <c r="X6" s="5">
        <f t="shared" si="13"/>
        <v>3.9030202517822112E-2</v>
      </c>
      <c r="Y6" s="5">
        <f t="shared" si="14"/>
        <v>4.6101127978634644E-2</v>
      </c>
      <c r="Z6" s="5">
        <f t="shared" si="15"/>
        <v>2.9582287811335119E-2</v>
      </c>
      <c r="AA6" s="5">
        <f t="shared" si="16"/>
        <v>5.7550433855454164E-2</v>
      </c>
      <c r="AB6" s="5">
        <f t="shared" si="17"/>
        <v>5.5980329480837469E-2</v>
      </c>
      <c r="AC6" s="5">
        <f t="shared" si="18"/>
        <v>1.0427222559195353E-2</v>
      </c>
      <c r="AD6" s="5">
        <f t="shared" si="19"/>
        <v>8.0355741829014841E-3</v>
      </c>
      <c r="AE6" s="5">
        <f t="shared" si="20"/>
        <v>1.8982685709539836E-2</v>
      </c>
      <c r="AF6" s="5">
        <f t="shared" si="21"/>
        <v>2.2421693120195652E-2</v>
      </c>
      <c r="AG6" s="5">
        <f t="shared" si="22"/>
        <v>1.7655819977871669E-2</v>
      </c>
      <c r="AH6" s="5">
        <f t="shared" si="23"/>
        <v>1.7470788624122959E-2</v>
      </c>
      <c r="AI6" s="5">
        <f t="shared" si="24"/>
        <v>3.3988292978812416E-2</v>
      </c>
      <c r="AJ6" s="5">
        <f t="shared" si="25"/>
        <v>3.3061016433411888E-2</v>
      </c>
      <c r="AK6" s="5">
        <f t="shared" si="26"/>
        <v>2.1439358708829594E-2</v>
      </c>
      <c r="AL6" s="5">
        <f t="shared" si="27"/>
        <v>1.9168415779467385E-3</v>
      </c>
      <c r="AM6" s="5">
        <f t="shared" si="28"/>
        <v>3.1265383086866499E-3</v>
      </c>
      <c r="AN6" s="5">
        <f t="shared" si="29"/>
        <v>7.3859182582027751E-3</v>
      </c>
      <c r="AO6" s="5">
        <f t="shared" si="30"/>
        <v>8.7239917011873169E-3</v>
      </c>
      <c r="AP6" s="5">
        <f t="shared" si="31"/>
        <v>6.8696519098226617E-3</v>
      </c>
      <c r="AQ6" s="5">
        <f t="shared" si="32"/>
        <v>4.0570978554209944E-3</v>
      </c>
      <c r="AR6" s="5">
        <f t="shared" si="33"/>
        <v>8.2543569880847122E-3</v>
      </c>
      <c r="AS6" s="5">
        <f t="shared" si="34"/>
        <v>1.6058319386645009E-2</v>
      </c>
      <c r="AT6" s="5">
        <f t="shared" si="35"/>
        <v>1.5620212567480276E-2</v>
      </c>
      <c r="AU6" s="5">
        <f t="shared" si="36"/>
        <v>1.0129372187236698E-2</v>
      </c>
      <c r="AV6" s="5">
        <f t="shared" si="37"/>
        <v>4.9265101449952131E-3</v>
      </c>
      <c r="AW6" s="5">
        <f t="shared" si="38"/>
        <v>2.4470413422430533E-4</v>
      </c>
      <c r="AX6" s="5">
        <f t="shared" si="39"/>
        <v>1.0137464534981458E-3</v>
      </c>
      <c r="AY6" s="5">
        <f t="shared" si="40"/>
        <v>2.3948046372172815E-3</v>
      </c>
      <c r="AZ6" s="5">
        <f t="shared" si="41"/>
        <v>2.8286605741737799E-3</v>
      </c>
      <c r="BA6" s="5">
        <f t="shared" si="42"/>
        <v>2.2274108207792462E-3</v>
      </c>
      <c r="BB6" s="5">
        <f t="shared" si="43"/>
        <v>1.3154703881289203E-3</v>
      </c>
      <c r="BC6" s="5">
        <f t="shared" si="44"/>
        <v>6.2151528614327542E-4</v>
      </c>
      <c r="BD6" s="5">
        <f t="shared" si="45"/>
        <v>3.2499205174528574E-3</v>
      </c>
      <c r="BE6" s="5">
        <f t="shared" si="46"/>
        <v>6.3225108540620589E-3</v>
      </c>
      <c r="BF6" s="5">
        <f t="shared" si="47"/>
        <v>6.1500186366192262E-3</v>
      </c>
      <c r="BG6" s="5">
        <f t="shared" si="48"/>
        <v>3.9881549280866915E-3</v>
      </c>
      <c r="BH6" s="5">
        <f t="shared" si="49"/>
        <v>1.9396745770471732E-3</v>
      </c>
      <c r="BI6" s="5">
        <f t="shared" si="50"/>
        <v>7.5470236892689663E-4</v>
      </c>
      <c r="BJ6" s="8">
        <f t="shared" si="51"/>
        <v>0.32117165161311267</v>
      </c>
      <c r="BK6" s="8">
        <f t="shared" si="52"/>
        <v>0.19747116523608743</v>
      </c>
      <c r="BL6" s="8">
        <f t="shared" si="53"/>
        <v>0.43934206474471649</v>
      </c>
      <c r="BM6" s="8">
        <f t="shared" si="54"/>
        <v>0.78903459598962877</v>
      </c>
      <c r="BN6" s="8">
        <f t="shared" si="55"/>
        <v>0.19638247291263045</v>
      </c>
    </row>
    <row r="7" spans="1:88" x14ac:dyDescent="0.25">
      <c r="A7" t="s">
        <v>24</v>
      </c>
      <c r="B7" t="s">
        <v>25</v>
      </c>
      <c r="C7" t="s">
        <v>26</v>
      </c>
      <c r="D7" t="s">
        <v>439</v>
      </c>
      <c r="E7">
        <f>VLOOKUP(A7,home!$A$2:$E$405,3,FALSE)</f>
        <v>1.62011173184358</v>
      </c>
      <c r="F7">
        <f>VLOOKUP(B7,home!$B$2:$E$405,3,FALSE)</f>
        <v>0.96</v>
      </c>
      <c r="G7">
        <f>VLOOKUP(C7,away!$B$2:$E$405,4,FALSE)</f>
        <v>1.17</v>
      </c>
      <c r="H7">
        <f>VLOOKUP(A7,away!$A$2:$E$405,3,FALSE)</f>
        <v>1.4748603351955301</v>
      </c>
      <c r="I7">
        <f>VLOOKUP(C7,away!$B$2:$E$405,3,FALSE)</f>
        <v>1.1000000000000001</v>
      </c>
      <c r="J7">
        <f>VLOOKUP(B7,home!$B$2:$E$405,4,FALSE)</f>
        <v>0.98</v>
      </c>
      <c r="K7" s="3">
        <f t="shared" si="0"/>
        <v>1.8197094972067089</v>
      </c>
      <c r="L7" s="3">
        <f t="shared" si="1"/>
        <v>1.5898994413407814</v>
      </c>
      <c r="M7" s="5">
        <f t="shared" si="2"/>
        <v>3.3054124042507814E-2</v>
      </c>
      <c r="N7" s="5">
        <f t="shared" si="3"/>
        <v>6.0148903442000079E-2</v>
      </c>
      <c r="O7" s="5">
        <f t="shared" si="4"/>
        <v>5.2552733349192068E-2</v>
      </c>
      <c r="P7" s="5">
        <f t="shared" si="5"/>
        <v>9.5630707979696528E-2</v>
      </c>
      <c r="Q7" s="5">
        <f t="shared" si="6"/>
        <v>5.4726765419988437E-2</v>
      </c>
      <c r="R7" s="5">
        <f t="shared" si="7"/>
        <v>4.1776780696405766E-2</v>
      </c>
      <c r="S7" s="5">
        <f t="shared" si="8"/>
        <v>6.9168617938091259E-2</v>
      </c>
      <c r="T7" s="5">
        <f t="shared" si="9"/>
        <v>8.7010053767627618E-2</v>
      </c>
      <c r="U7" s="5">
        <f t="shared" si="10"/>
        <v>7.6021604595971473E-2</v>
      </c>
      <c r="V7" s="5">
        <f t="shared" si="11"/>
        <v>2.2235060071947223E-2</v>
      </c>
      <c r="W7" s="5">
        <f t="shared" si="12"/>
        <v>3.319560492871889E-2</v>
      </c>
      <c r="X7" s="5">
        <f t="shared" si="13"/>
        <v>5.2777673731139459E-2</v>
      </c>
      <c r="Y7" s="5">
        <f t="shared" si="14"/>
        <v>4.1955596990202342E-2</v>
      </c>
      <c r="Z7" s="5">
        <f t="shared" si="15"/>
        <v>2.2140293430077292E-2</v>
      </c>
      <c r="AA7" s="5">
        <f t="shared" si="16"/>
        <v>4.0288902225654948E-2</v>
      </c>
      <c r="AB7" s="5">
        <f t="shared" si="17"/>
        <v>3.6657049006028418E-2</v>
      </c>
      <c r="AC7" s="5">
        <f t="shared" si="18"/>
        <v>4.0205923584544414E-3</v>
      </c>
      <c r="AD7" s="5">
        <f t="shared" si="19"/>
        <v>1.5101589388577898E-2</v>
      </c>
      <c r="AE7" s="5">
        <f t="shared" si="20"/>
        <v>2.4010008532257873E-2</v>
      </c>
      <c r="AF7" s="5">
        <f t="shared" si="21"/>
        <v>1.9086749576012096E-2</v>
      </c>
      <c r="AG7" s="5">
        <f t="shared" si="22"/>
        <v>1.0115337495971011E-2</v>
      </c>
      <c r="AH7" s="5">
        <f t="shared" si="23"/>
        <v>8.8002100389002122E-3</v>
      </c>
      <c r="AI7" s="5">
        <f t="shared" si="24"/>
        <v>1.6013825785200535E-2</v>
      </c>
      <c r="AJ7" s="5">
        <f t="shared" si="25"/>
        <v>1.4570255433971554E-2</v>
      </c>
      <c r="AK7" s="5">
        <f t="shared" si="26"/>
        <v>8.8378773966418991E-3</v>
      </c>
      <c r="AL7" s="5">
        <f t="shared" si="27"/>
        <v>4.6528789356789041E-4</v>
      </c>
      <c r="AM7" s="5">
        <f t="shared" si="28"/>
        <v>5.496101126662249E-3</v>
      </c>
      <c r="AN7" s="5">
        <f t="shared" si="29"/>
        <v>8.7382481108327498E-3</v>
      </c>
      <c r="AO7" s="5">
        <f t="shared" si="30"/>
        <v>6.9464678948550655E-3</v>
      </c>
      <c r="AP7" s="5">
        <f t="shared" si="31"/>
        <v>3.6813951417739143E-3</v>
      </c>
      <c r="AQ7" s="5">
        <f t="shared" si="32"/>
        <v>1.4632620198152529E-3</v>
      </c>
      <c r="AR7" s="5">
        <f t="shared" si="33"/>
        <v>2.7982898049057946E-3</v>
      </c>
      <c r="AS7" s="5">
        <f t="shared" si="34"/>
        <v>5.0920745339237822E-3</v>
      </c>
      <c r="AT7" s="5">
        <f t="shared" si="35"/>
        <v>4.6330481949327677E-3</v>
      </c>
      <c r="AU7" s="5">
        <f t="shared" si="36"/>
        <v>2.8102672671118526E-3</v>
      </c>
      <c r="AV7" s="5">
        <f t="shared" si="37"/>
        <v>1.2784675089131451E-3</v>
      </c>
      <c r="AW7" s="5">
        <f t="shared" si="38"/>
        <v>3.7393056897174342E-5</v>
      </c>
      <c r="AX7" s="5">
        <f t="shared" si="39"/>
        <v>1.6668845696326316E-3</v>
      </c>
      <c r="AY7" s="5">
        <f t="shared" si="40"/>
        <v>2.6501788460384897E-3</v>
      </c>
      <c r="AZ7" s="5">
        <f t="shared" si="41"/>
        <v>2.1067589333848766E-3</v>
      </c>
      <c r="BA7" s="5">
        <f t="shared" si="42"/>
        <v>1.1165116170761052E-3</v>
      </c>
      <c r="BB7" s="5">
        <f t="shared" si="43"/>
        <v>4.4378529905994796E-4</v>
      </c>
      <c r="BC7" s="5">
        <f t="shared" si="44"/>
        <v>1.4111479981013245E-4</v>
      </c>
      <c r="BD7" s="5">
        <f t="shared" si="45"/>
        <v>7.4149989958822212E-4</v>
      </c>
      <c r="BE7" s="5">
        <f t="shared" si="46"/>
        <v>1.3493144094585087E-3</v>
      </c>
      <c r="BF7" s="5">
        <f t="shared" si="47"/>
        <v>1.2276801228047554E-3</v>
      </c>
      <c r="BG7" s="5">
        <f t="shared" si="48"/>
        <v>7.4467372633323754E-4</v>
      </c>
      <c r="BH7" s="5">
        <f t="shared" si="49"/>
        <v>3.387724630322254E-4</v>
      </c>
      <c r="BI7" s="5">
        <f t="shared" si="50"/>
        <v>1.2329349367436982E-4</v>
      </c>
      <c r="BJ7" s="8">
        <f t="shared" si="51"/>
        <v>0.43257899163143709</v>
      </c>
      <c r="BK7" s="8">
        <f t="shared" si="52"/>
        <v>0.22722456913030367</v>
      </c>
      <c r="BL7" s="8">
        <f t="shared" si="53"/>
        <v>0.3166566199526456</v>
      </c>
      <c r="BM7" s="8">
        <f t="shared" si="54"/>
        <v>0.6580976734255316</v>
      </c>
      <c r="BN7" s="8">
        <f t="shared" si="55"/>
        <v>0.33789001492979071</v>
      </c>
    </row>
    <row r="8" spans="1:88" x14ac:dyDescent="0.25">
      <c r="A8" t="s">
        <v>27</v>
      </c>
      <c r="B8" t="s">
        <v>28</v>
      </c>
      <c r="C8" t="s">
        <v>29</v>
      </c>
      <c r="D8" t="s">
        <v>439</v>
      </c>
      <c r="E8">
        <f>VLOOKUP(A8,home!$A$2:$E$405,3,FALSE)</f>
        <v>1.32768361581921</v>
      </c>
      <c r="F8">
        <f>VLOOKUP(B8,home!$B$2:$E$405,3,FALSE)</f>
        <v>1.1299999999999999</v>
      </c>
      <c r="G8">
        <f>VLOOKUP(C8,away!$B$2:$E$405,4,FALSE)</f>
        <v>1.17</v>
      </c>
      <c r="H8">
        <f>VLOOKUP(A8,away!$A$2:$E$405,3,FALSE)</f>
        <v>1.10734463276836</v>
      </c>
      <c r="I8">
        <f>VLOOKUP(C8,away!$B$2:$E$405,3,FALSE)</f>
        <v>0.59</v>
      </c>
      <c r="J8">
        <f>VLOOKUP(B8,home!$B$2:$E$405,4,FALSE)</f>
        <v>0.79</v>
      </c>
      <c r="K8" s="3">
        <f t="shared" si="0"/>
        <v>1.7553305084745772</v>
      </c>
      <c r="L8" s="3">
        <f t="shared" si="1"/>
        <v>0.51613333333333267</v>
      </c>
      <c r="M8" s="5">
        <f t="shared" si="2"/>
        <v>0.10316105803100301</v>
      </c>
      <c r="N8" s="5">
        <f t="shared" si="3"/>
        <v>0.18108175244833588</v>
      </c>
      <c r="O8" s="5">
        <f t="shared" si="4"/>
        <v>5.324486075173495E-2</v>
      </c>
      <c r="P8" s="5">
        <f t="shared" si="5"/>
        <v>9.3462328497000965E-2</v>
      </c>
      <c r="Q8" s="5">
        <f t="shared" si="6"/>
        <v>0.15892916230030249</v>
      </c>
      <c r="R8" s="5">
        <f t="shared" si="7"/>
        <v>1.3740723731331048E-2</v>
      </c>
      <c r="S8" s="5">
        <f t="shared" si="8"/>
        <v>2.1168857257784539E-2</v>
      </c>
      <c r="T8" s="5">
        <f t="shared" si="9"/>
        <v>8.2028638301929344E-2</v>
      </c>
      <c r="U8" s="5">
        <f t="shared" si="10"/>
        <v>2.4119511574126017E-2</v>
      </c>
      <c r="V8" s="5">
        <f t="shared" si="11"/>
        <v>2.130962043123962E-3</v>
      </c>
      <c r="W8" s="5">
        <f t="shared" si="12"/>
        <v>9.2991069090676198E-2</v>
      </c>
      <c r="X8" s="5">
        <f t="shared" si="13"/>
        <v>4.7995790460000951E-2</v>
      </c>
      <c r="Y8" s="5">
        <f t="shared" si="14"/>
        <v>1.2386113658044227E-2</v>
      </c>
      <c r="Z8" s="5">
        <f t="shared" si="15"/>
        <v>2.3640151806214407E-3</v>
      </c>
      <c r="AA8" s="5">
        <f t="shared" si="16"/>
        <v>4.1496279690418532E-3</v>
      </c>
      <c r="AB8" s="5">
        <f t="shared" si="17"/>
        <v>3.641984286439282E-3</v>
      </c>
      <c r="AC8" s="5">
        <f t="shared" si="18"/>
        <v>1.206636728350277E-4</v>
      </c>
      <c r="AD8" s="5">
        <f t="shared" si="19"/>
        <v>4.080751514763279E-2</v>
      </c>
      <c r="AE8" s="5">
        <f t="shared" si="20"/>
        <v>2.1062118818198177E-2</v>
      </c>
      <c r="AF8" s="5">
        <f t="shared" si="21"/>
        <v>5.4354307963496691E-3</v>
      </c>
      <c r="AG8" s="5">
        <f t="shared" si="22"/>
        <v>9.3513567167420185E-4</v>
      </c>
      <c r="AH8" s="5">
        <f t="shared" si="23"/>
        <v>3.0503675880618625E-4</v>
      </c>
      <c r="AI8" s="5">
        <f t="shared" si="24"/>
        <v>5.3544032893869983E-4</v>
      </c>
      <c r="AJ8" s="5">
        <f t="shared" si="25"/>
        <v>4.6993737242688146E-4</v>
      </c>
      <c r="AK8" s="5">
        <f t="shared" si="26"/>
        <v>2.749651356310949E-4</v>
      </c>
      <c r="AL8" s="5">
        <f t="shared" si="27"/>
        <v>4.37277710927423E-6</v>
      </c>
      <c r="AM8" s="5">
        <f t="shared" si="28"/>
        <v>1.4326135262735649E-2</v>
      </c>
      <c r="AN8" s="5">
        <f t="shared" si="29"/>
        <v>7.3941959469399502E-3</v>
      </c>
      <c r="AO8" s="5">
        <f t="shared" si="30"/>
        <v>1.9081955007069673E-3</v>
      </c>
      <c r="AP8" s="5">
        <f t="shared" si="31"/>
        <v>3.2829443481051829E-4</v>
      </c>
      <c r="AQ8" s="5">
        <f t="shared" si="32"/>
        <v>4.2360925238383828E-5</v>
      </c>
      <c r="AR8" s="5">
        <f t="shared" si="33"/>
        <v>3.1487927822366556E-5</v>
      </c>
      <c r="AS8" s="5">
        <f t="shared" si="34"/>
        <v>5.5271720355245472E-5</v>
      </c>
      <c r="AT8" s="5">
        <f t="shared" si="35"/>
        <v>4.8510068497718837E-5</v>
      </c>
      <c r="AU8" s="5">
        <f t="shared" si="36"/>
        <v>2.8383734400745799E-5</v>
      </c>
      <c r="AV8" s="5">
        <f t="shared" si="37"/>
        <v>1.2455708734517116E-5</v>
      </c>
      <c r="AW8" s="5">
        <f t="shared" si="38"/>
        <v>1.100463516928632E-7</v>
      </c>
      <c r="AX8" s="5">
        <f t="shared" si="39"/>
        <v>4.1911837158688948E-3</v>
      </c>
      <c r="AY8" s="5">
        <f t="shared" si="40"/>
        <v>2.1632096218837963E-3</v>
      </c>
      <c r="AZ8" s="5">
        <f t="shared" si="41"/>
        <v>5.5825229642081093E-4</v>
      </c>
      <c r="BA8" s="5">
        <f t="shared" si="42"/>
        <v>9.604420619755361E-5</v>
      </c>
      <c r="BB8" s="5">
        <f t="shared" si="43"/>
        <v>1.239290407302432E-5</v>
      </c>
      <c r="BC8" s="5">
        <f t="shared" si="44"/>
        <v>1.279278177778056E-6</v>
      </c>
      <c r="BD8" s="5">
        <f t="shared" si="45"/>
        <v>2.708661524452904E-6</v>
      </c>
      <c r="BE8" s="5">
        <f t="shared" si="46"/>
        <v>4.7545962110034391E-6</v>
      </c>
      <c r="BF8" s="5">
        <f t="shared" si="47"/>
        <v>4.172943892325983E-6</v>
      </c>
      <c r="BG8" s="5">
        <f t="shared" si="48"/>
        <v>2.4416319081174836E-6</v>
      </c>
      <c r="BH8" s="5">
        <f t="shared" si="49"/>
        <v>1.0714677446959033E-6</v>
      </c>
      <c r="BI8" s="5">
        <f t="shared" si="50"/>
        <v>3.7615600422223356E-7</v>
      </c>
      <c r="BJ8" s="8">
        <f t="shared" si="51"/>
        <v>0.67467427078619724</v>
      </c>
      <c r="BK8" s="8">
        <f t="shared" si="52"/>
        <v>0.22221145190074057</v>
      </c>
      <c r="BL8" s="8">
        <f t="shared" si="53"/>
        <v>0.10067372252557141</v>
      </c>
      <c r="BM8" s="8">
        <f t="shared" si="54"/>
        <v>0.3941404750578904</v>
      </c>
      <c r="BN8" s="8">
        <f t="shared" si="55"/>
        <v>0.60361988575970837</v>
      </c>
    </row>
    <row r="9" spans="1:88" x14ac:dyDescent="0.25">
      <c r="A9" t="s">
        <v>27</v>
      </c>
      <c r="B9" t="s">
        <v>30</v>
      </c>
      <c r="C9" t="s">
        <v>31</v>
      </c>
      <c r="D9" t="s">
        <v>439</v>
      </c>
      <c r="E9">
        <f>VLOOKUP(A9,home!$A$2:$E$405,3,FALSE)</f>
        <v>1.32768361581921</v>
      </c>
      <c r="F9">
        <f>VLOOKUP(B9,home!$B$2:$E$405,3,FALSE)</f>
        <v>0.94</v>
      </c>
      <c r="G9">
        <f>VLOOKUP(C9,away!$B$2:$E$405,4,FALSE)</f>
        <v>0.66</v>
      </c>
      <c r="H9">
        <f>VLOOKUP(A9,away!$A$2:$E$405,3,FALSE)</f>
        <v>1.10734463276836</v>
      </c>
      <c r="I9">
        <f>VLOOKUP(C9,away!$B$2:$E$405,3,FALSE)</f>
        <v>0.94</v>
      </c>
      <c r="J9">
        <f>VLOOKUP(B9,home!$B$2:$E$405,4,FALSE)</f>
        <v>1.1299999999999999</v>
      </c>
      <c r="K9" s="3">
        <f t="shared" si="0"/>
        <v>0.82369491525423788</v>
      </c>
      <c r="L9" s="3">
        <f t="shared" si="1"/>
        <v>1.1762214689265518</v>
      </c>
      <c r="M9" s="5">
        <f t="shared" si="2"/>
        <v>0.1353465998803072</v>
      </c>
      <c r="N9" s="5">
        <f t="shared" si="3"/>
        <v>0.11148430611835888</v>
      </c>
      <c r="O9" s="5">
        <f t="shared" si="4"/>
        <v>0.15919757652542921</v>
      </c>
      <c r="P9" s="5">
        <f t="shared" si="5"/>
        <v>0.13113023430479345</v>
      </c>
      <c r="Q9" s="5">
        <f t="shared" si="6"/>
        <v>4.5914528040169565E-2</v>
      </c>
      <c r="R9" s="5">
        <f t="shared" si="7"/>
        <v>9.3625803655143752E-2</v>
      </c>
      <c r="S9" s="5">
        <f t="shared" si="8"/>
        <v>3.1761304613555918E-2</v>
      </c>
      <c r="T9" s="5">
        <f t="shared" si="9"/>
        <v>5.4005653616477592E-2</v>
      </c>
      <c r="U9" s="5">
        <f t="shared" si="10"/>
        <v>7.7119098407333553E-2</v>
      </c>
      <c r="V9" s="5">
        <f t="shared" si="11"/>
        <v>3.4190961243082364E-3</v>
      </c>
      <c r="W9" s="5">
        <f t="shared" si="12"/>
        <v>1.2606521094328601E-2</v>
      </c>
      <c r="X9" s="5">
        <f t="shared" si="13"/>
        <v>1.4828060759624747E-2</v>
      </c>
      <c r="Y9" s="5">
        <f t="shared" si="14"/>
        <v>8.7205417040089935E-3</v>
      </c>
      <c r="Z9" s="5">
        <f t="shared" si="15"/>
        <v>3.670822676822736E-2</v>
      </c>
      <c r="AA9" s="5">
        <f t="shared" si="16"/>
        <v>3.0236379736988381E-2</v>
      </c>
      <c r="AB9" s="5">
        <f t="shared" si="17"/>
        <v>1.2452776122526798E-2</v>
      </c>
      <c r="AC9" s="5">
        <f t="shared" si="18"/>
        <v>2.0703645136248467E-4</v>
      </c>
      <c r="AD9" s="5">
        <f t="shared" si="19"/>
        <v>2.5959818311109394E-3</v>
      </c>
      <c r="AE9" s="5">
        <f t="shared" si="20"/>
        <v>3.0534495626959486E-3</v>
      </c>
      <c r="AF9" s="5">
        <f t="shared" si="21"/>
        <v>1.7957664649636835E-3</v>
      </c>
      <c r="AG9" s="5">
        <f t="shared" si="22"/>
        <v>7.0407302308954139E-4</v>
      </c>
      <c r="AH9" s="5">
        <f t="shared" si="23"/>
        <v>1.0794251102753342E-2</v>
      </c>
      <c r="AI9" s="5">
        <f t="shared" si="24"/>
        <v>8.8911697473153771E-3</v>
      </c>
      <c r="AJ9" s="5">
        <f t="shared" si="25"/>
        <v>3.6618056557629914E-3</v>
      </c>
      <c r="AK9" s="5">
        <f t="shared" si="26"/>
        <v>1.0054035664337289E-3</v>
      </c>
      <c r="AL9" s="5">
        <f t="shared" si="27"/>
        <v>8.0234711180936496E-6</v>
      </c>
      <c r="AM9" s="5">
        <f t="shared" si="28"/>
        <v>4.2765940687569339E-4</v>
      </c>
      <c r="AN9" s="5">
        <f t="shared" si="29"/>
        <v>5.0302217575558597E-4</v>
      </c>
      <c r="AO9" s="5">
        <f t="shared" si="30"/>
        <v>2.958327412349328E-4</v>
      </c>
      <c r="AP9" s="5">
        <f t="shared" si="31"/>
        <v>1.1598827381730701E-4</v>
      </c>
      <c r="AQ9" s="5">
        <f t="shared" si="32"/>
        <v>3.4106974451911999E-5</v>
      </c>
      <c r="AR9" s="5">
        <f t="shared" si="33"/>
        <v>2.5392859776085142E-3</v>
      </c>
      <c r="AS9" s="5">
        <f t="shared" si="34"/>
        <v>2.0915969481325194E-3</v>
      </c>
      <c r="AT9" s="5">
        <f t="shared" si="35"/>
        <v>8.6141888546901904E-4</v>
      </c>
      <c r="AU9" s="5">
        <f t="shared" si="36"/>
        <v>2.365154519549346E-4</v>
      </c>
      <c r="AV9" s="5">
        <f t="shared" si="37"/>
        <v>4.8704143788584399E-5</v>
      </c>
      <c r="AW9" s="5">
        <f t="shared" si="38"/>
        <v>2.1593114118858078E-7</v>
      </c>
      <c r="AX9" s="5">
        <f t="shared" si="39"/>
        <v>5.8710146484025293E-5</v>
      </c>
      <c r="AY9" s="5">
        <f t="shared" si="40"/>
        <v>6.9056134738333254E-5</v>
      </c>
      <c r="AZ9" s="5">
        <f t="shared" si="41"/>
        <v>4.0612654120156122E-5</v>
      </c>
      <c r="BA9" s="5">
        <f t="shared" si="42"/>
        <v>1.5923158562071997E-5</v>
      </c>
      <c r="BB9" s="5">
        <f t="shared" si="43"/>
        <v>4.6822902384576828E-6</v>
      </c>
      <c r="BC9" s="5">
        <f t="shared" si="44"/>
        <v>1.1014820604438286E-6</v>
      </c>
      <c r="BD9" s="5">
        <f t="shared" si="45"/>
        <v>4.977937804345468E-4</v>
      </c>
      <c r="BE9" s="5">
        <f t="shared" si="46"/>
        <v>4.1003020578912069E-4</v>
      </c>
      <c r="BF9" s="5">
        <f t="shared" si="47"/>
        <v>1.6886989780457373E-4</v>
      </c>
      <c r="BG9" s="5">
        <f t="shared" si="48"/>
        <v>4.6365758720376735E-5</v>
      </c>
      <c r="BH9" s="5">
        <f t="shared" si="49"/>
        <v>9.547809924969787E-6</v>
      </c>
      <c r="BI9" s="5">
        <f t="shared" si="50"/>
        <v>1.5728964974023124E-6</v>
      </c>
      <c r="BJ9" s="8">
        <f t="shared" si="51"/>
        <v>0.25727557765316744</v>
      </c>
      <c r="BK9" s="8">
        <f t="shared" si="52"/>
        <v>0.30194135098018376</v>
      </c>
      <c r="BL9" s="8">
        <f t="shared" si="53"/>
        <v>0.4038959662758117</v>
      </c>
      <c r="BM9" s="8">
        <f t="shared" si="54"/>
        <v>0.32305323294959104</v>
      </c>
      <c r="BN9" s="8">
        <f t="shared" si="55"/>
        <v>0.67669904852420204</v>
      </c>
    </row>
    <row r="10" spans="1:88" x14ac:dyDescent="0.25">
      <c r="A10" t="s">
        <v>32</v>
      </c>
      <c r="B10" t="s">
        <v>33</v>
      </c>
      <c r="C10" t="s">
        <v>34</v>
      </c>
      <c r="D10" t="s">
        <v>439</v>
      </c>
      <c r="E10">
        <f>VLOOKUP(A10,home!$A$2:$E$405,3,FALSE)</f>
        <v>1.2741935483871001</v>
      </c>
      <c r="F10">
        <f>VLOOKUP(B10,home!$B$2:$E$405,3,FALSE)</f>
        <v>1.68</v>
      </c>
      <c r="G10">
        <f>VLOOKUP(C10,away!$B$2:$E$405,4,FALSE)</f>
        <v>0.98</v>
      </c>
      <c r="H10">
        <f>VLOOKUP(A10,away!$A$2:$E$405,3,FALSE)</f>
        <v>1.12903225806452</v>
      </c>
      <c r="I10">
        <f>VLOOKUP(C10,away!$B$2:$E$405,3,FALSE)</f>
        <v>0.39</v>
      </c>
      <c r="J10">
        <f>VLOOKUP(B10,home!$B$2:$E$405,4,FALSE)</f>
        <v>0.63</v>
      </c>
      <c r="K10" s="3">
        <f t="shared" si="0"/>
        <v>2.0978322580645212</v>
      </c>
      <c r="L10" s="3">
        <f t="shared" si="1"/>
        <v>0.2774032258064526</v>
      </c>
      <c r="M10" s="5">
        <f t="shared" si="2"/>
        <v>9.2992588377435195E-2</v>
      </c>
      <c r="N10" s="5">
        <f t="shared" si="3"/>
        <v>0.19508285165909942</v>
      </c>
      <c r="O10" s="5">
        <f t="shared" si="4"/>
        <v>2.5796443991992157E-2</v>
      </c>
      <c r="P10" s="5">
        <f t="shared" si="5"/>
        <v>5.4116612349755851E-2</v>
      </c>
      <c r="Q10" s="5">
        <f t="shared" si="6"/>
        <v>0.2046255496028373</v>
      </c>
      <c r="R10" s="5">
        <f t="shared" si="7"/>
        <v>3.5780083888570535E-3</v>
      </c>
      <c r="S10" s="5">
        <f t="shared" si="8"/>
        <v>7.8732288866054934E-3</v>
      </c>
      <c r="T10" s="5">
        <f t="shared" si="9"/>
        <v>5.6763787542245349E-2</v>
      </c>
      <c r="U10" s="5">
        <f t="shared" si="10"/>
        <v>7.5060614177697915E-3</v>
      </c>
      <c r="V10" s="5">
        <f t="shared" si="11"/>
        <v>5.0908773487768103E-4</v>
      </c>
      <c r="W10" s="5">
        <f t="shared" si="12"/>
        <v>0.14309002626033795</v>
      </c>
      <c r="X10" s="5">
        <f t="shared" si="13"/>
        <v>3.9693634865347764E-2</v>
      </c>
      <c r="Y10" s="5">
        <f t="shared" si="14"/>
        <v>5.5055711778154723E-3</v>
      </c>
      <c r="Z10" s="5">
        <f t="shared" si="15"/>
        <v>3.3085035634383171E-4</v>
      </c>
      <c r="AA10" s="5">
        <f t="shared" si="16"/>
        <v>6.9406855013023189E-4</v>
      </c>
      <c r="AB10" s="5">
        <f t="shared" si="17"/>
        <v>7.2801969688563643E-4</v>
      </c>
      <c r="AC10" s="5">
        <f t="shared" si="18"/>
        <v>1.8516330226616631E-5</v>
      </c>
      <c r="AD10" s="5">
        <f t="shared" si="19"/>
        <v>7.5044718224059115E-2</v>
      </c>
      <c r="AE10" s="5">
        <f t="shared" si="20"/>
        <v>2.081764691509028E-2</v>
      </c>
      <c r="AF10" s="5">
        <f t="shared" si="21"/>
        <v>2.8874412039728951E-3</v>
      </c>
      <c r="AG10" s="5">
        <f t="shared" si="22"/>
        <v>2.6699516810284947E-4</v>
      </c>
      <c r="AH10" s="5">
        <f t="shared" si="23"/>
        <v>2.2944739027248309E-5</v>
      </c>
      <c r="AI10" s="5">
        <f t="shared" si="24"/>
        <v>4.8134213684233465E-5</v>
      </c>
      <c r="AJ10" s="5">
        <f t="shared" si="25"/>
        <v>5.048875309167784E-5</v>
      </c>
      <c r="AK10" s="5">
        <f t="shared" si="26"/>
        <v>3.5305644968392199E-5</v>
      </c>
      <c r="AL10" s="5">
        <f t="shared" si="27"/>
        <v>4.3101975436873712E-7</v>
      </c>
      <c r="AM10" s="5">
        <f t="shared" si="28"/>
        <v>3.1486246137558745E-2</v>
      </c>
      <c r="AN10" s="5">
        <f t="shared" si="29"/>
        <v>8.7343862470947546E-3</v>
      </c>
      <c r="AO10" s="5">
        <f t="shared" si="30"/>
        <v>1.2114734601918001E-3</v>
      </c>
      <c r="AP10" s="5">
        <f t="shared" si="31"/>
        <v>1.1202221527870347E-4</v>
      </c>
      <c r="AQ10" s="5">
        <f t="shared" si="32"/>
        <v>7.7688309700743047E-6</v>
      </c>
      <c r="AR10" s="5">
        <f t="shared" si="33"/>
        <v>1.2729889242891783E-6</v>
      </c>
      <c r="AS10" s="5">
        <f t="shared" si="34"/>
        <v>2.6705172295326921E-6</v>
      </c>
      <c r="AT10" s="5">
        <f t="shared" si="35"/>
        <v>2.801148594915389E-6</v>
      </c>
      <c r="AU10" s="5">
        <f t="shared" si="36"/>
        <v>1.9587799606818703E-6</v>
      </c>
      <c r="AV10" s="5">
        <f t="shared" si="37"/>
        <v>1.0272979469921958E-6</v>
      </c>
      <c r="AW10" s="5">
        <f t="shared" si="38"/>
        <v>6.96749940841995E-9</v>
      </c>
      <c r="AX10" s="5">
        <f t="shared" si="39"/>
        <v>1.1008810472121688E-2</v>
      </c>
      <c r="AY10" s="5">
        <f t="shared" si="40"/>
        <v>3.0538795372584125E-3</v>
      </c>
      <c r="AZ10" s="5">
        <f t="shared" si="41"/>
        <v>4.2357801742990016E-4</v>
      </c>
      <c r="BA10" s="5">
        <f t="shared" si="42"/>
        <v>3.9167302805252043E-5</v>
      </c>
      <c r="BB10" s="5">
        <f t="shared" si="43"/>
        <v>2.7162840360787591E-6</v>
      </c>
      <c r="BC10" s="5">
        <f t="shared" si="44"/>
        <v>1.5070119076296376E-7</v>
      </c>
      <c r="BD10" s="5">
        <f t="shared" si="45"/>
        <v>5.8855205668950652E-8</v>
      </c>
      <c r="BE10" s="5">
        <f t="shared" si="46"/>
        <v>1.2346834900734655E-7</v>
      </c>
      <c r="BF10" s="5">
        <f t="shared" si="47"/>
        <v>1.2950794269879011E-7</v>
      </c>
      <c r="BG10" s="5">
        <f t="shared" si="48"/>
        <v>9.0561979956364496E-8</v>
      </c>
      <c r="BH10" s="5">
        <f t="shared" si="49"/>
        <v>4.7495960726663515E-8</v>
      </c>
      <c r="BI10" s="5">
        <f t="shared" si="50"/>
        <v>1.9927711708032077E-8</v>
      </c>
      <c r="BJ10" s="8">
        <f t="shared" si="51"/>
        <v>0.79985842182484457</v>
      </c>
      <c r="BK10" s="8">
        <f t="shared" si="52"/>
        <v>0.15856434423591362</v>
      </c>
      <c r="BL10" s="8">
        <f t="shared" si="53"/>
        <v>3.8469675946212603E-2</v>
      </c>
      <c r="BM10" s="8">
        <f t="shared" si="54"/>
        <v>0.41797736542357855</v>
      </c>
      <c r="BN10" s="8">
        <f t="shared" si="55"/>
        <v>0.576192054369977</v>
      </c>
    </row>
    <row r="11" spans="1:88" x14ac:dyDescent="0.25">
      <c r="A11" t="s">
        <v>32</v>
      </c>
      <c r="B11" t="s">
        <v>35</v>
      </c>
      <c r="C11" t="s">
        <v>36</v>
      </c>
      <c r="D11" t="s">
        <v>439</v>
      </c>
      <c r="E11">
        <f>VLOOKUP(A11,home!$A$2:$E$405,3,FALSE)</f>
        <v>1.2741935483871001</v>
      </c>
      <c r="F11">
        <f>VLOOKUP(B11,home!$B$2:$E$405,3,FALSE)</f>
        <v>1.86</v>
      </c>
      <c r="G11">
        <f>VLOOKUP(C11,away!$B$2:$E$405,4,FALSE)</f>
        <v>0.78</v>
      </c>
      <c r="H11">
        <f>VLOOKUP(A11,away!$A$2:$E$405,3,FALSE)</f>
        <v>1.12903225806452</v>
      </c>
      <c r="I11">
        <f>VLOOKUP(C11,away!$B$2:$E$405,3,FALSE)</f>
        <v>1.57</v>
      </c>
      <c r="J11">
        <f>VLOOKUP(B11,home!$B$2:$E$405,4,FALSE)</f>
        <v>1</v>
      </c>
      <c r="K11" s="3">
        <f t="shared" si="0"/>
        <v>1.8486000000000049</v>
      </c>
      <c r="L11" s="3">
        <f t="shared" si="1"/>
        <v>1.7725806451612964</v>
      </c>
      <c r="M11" s="5">
        <f t="shared" si="2"/>
        <v>2.6751074314380782E-2</v>
      </c>
      <c r="N11" s="5">
        <f t="shared" si="3"/>
        <v>4.9452035977564437E-2</v>
      </c>
      <c r="O11" s="5">
        <f t="shared" si="4"/>
        <v>4.7418436566942876E-2</v>
      </c>
      <c r="P11" s="5">
        <f t="shared" si="5"/>
        <v>8.7657721837650832E-2</v>
      </c>
      <c r="Q11" s="5">
        <f t="shared" si="6"/>
        <v>4.570851685406295E-2</v>
      </c>
      <c r="R11" s="5">
        <f t="shared" si="7"/>
        <v>4.2026501441185811E-2</v>
      </c>
      <c r="S11" s="5">
        <f t="shared" si="8"/>
        <v>7.1809043138468365E-2</v>
      </c>
      <c r="T11" s="5">
        <f t="shared" si="9"/>
        <v>8.1022032294540899E-2</v>
      </c>
      <c r="U11" s="5">
        <f t="shared" si="10"/>
        <v>7.7690190564176295E-2</v>
      </c>
      <c r="V11" s="5">
        <f t="shared" si="11"/>
        <v>2.6144815531040318E-2</v>
      </c>
      <c r="W11" s="5">
        <f t="shared" si="12"/>
        <v>2.8165588085473658E-2</v>
      </c>
      <c r="X11" s="5">
        <f t="shared" si="13"/>
        <v>4.9925776299896231E-2</v>
      </c>
      <c r="Y11" s="5">
        <f t="shared" si="14"/>
        <v>4.4248732381924318E-2</v>
      </c>
      <c r="Z11" s="5">
        <f t="shared" si="15"/>
        <v>2.4831787679496436E-2</v>
      </c>
      <c r="AA11" s="5">
        <f t="shared" si="16"/>
        <v>4.5904042704317229E-2</v>
      </c>
      <c r="AB11" s="5">
        <f t="shared" si="17"/>
        <v>4.242910667160054E-2</v>
      </c>
      <c r="AC11" s="5">
        <f t="shared" si="18"/>
        <v>5.3544460971531177E-3</v>
      </c>
      <c r="AD11" s="5">
        <f t="shared" si="19"/>
        <v>1.3016726533701693E-2</v>
      </c>
      <c r="AE11" s="5">
        <f t="shared" si="20"/>
        <v>2.3073197516997115E-2</v>
      </c>
      <c r="AF11" s="5">
        <f t="shared" si="21"/>
        <v>2.0449551670306387E-2</v>
      </c>
      <c r="AG11" s="5">
        <f t="shared" si="22"/>
        <v>1.2082826497670321E-2</v>
      </c>
      <c r="AH11" s="5">
        <f t="shared" si="23"/>
        <v>1.1004086556357534E-2</v>
      </c>
      <c r="AI11" s="5">
        <f t="shared" si="24"/>
        <v>2.034215440808259E-2</v>
      </c>
      <c r="AJ11" s="5">
        <f t="shared" si="25"/>
        <v>1.8802253319390793E-2</v>
      </c>
      <c r="AK11" s="5">
        <f t="shared" si="26"/>
        <v>1.1585948495408635E-2</v>
      </c>
      <c r="AL11" s="5">
        <f t="shared" si="27"/>
        <v>7.0181636978463484E-4</v>
      </c>
      <c r="AM11" s="5">
        <f t="shared" si="28"/>
        <v>4.812544134040201E-3</v>
      </c>
      <c r="AN11" s="5">
        <f t="shared" si="29"/>
        <v>8.5306225859841933E-3</v>
      </c>
      <c r="AO11" s="5">
        <f t="shared" si="30"/>
        <v>7.5606082435456957E-3</v>
      </c>
      <c r="AP11" s="5">
        <f t="shared" si="31"/>
        <v>4.4672626127186818E-3</v>
      </c>
      <c r="AQ11" s="5">
        <f t="shared" si="32"/>
        <v>1.9796458110394556E-3</v>
      </c>
      <c r="AR11" s="5">
        <f t="shared" si="33"/>
        <v>3.9011261694957954E-3</v>
      </c>
      <c r="AS11" s="5">
        <f t="shared" si="34"/>
        <v>7.2116218369299451E-3</v>
      </c>
      <c r="AT11" s="5">
        <f t="shared" si="35"/>
        <v>6.6657020638743684E-3</v>
      </c>
      <c r="AU11" s="5">
        <f t="shared" si="36"/>
        <v>4.1074056117593963E-3</v>
      </c>
      <c r="AV11" s="5">
        <f t="shared" si="37"/>
        <v>1.8982375034746108E-3</v>
      </c>
      <c r="AW11" s="5">
        <f t="shared" si="38"/>
        <v>6.3880740930156277E-5</v>
      </c>
      <c r="AX11" s="5">
        <f t="shared" si="39"/>
        <v>1.4827448476977892E-3</v>
      </c>
      <c r="AY11" s="5">
        <f t="shared" si="40"/>
        <v>2.6282848187417357E-3</v>
      </c>
      <c r="AZ11" s="5">
        <f t="shared" si="41"/>
        <v>2.3294233998364337E-3</v>
      </c>
      <c r="BA11" s="5">
        <f t="shared" si="42"/>
        <v>1.3763636109786288E-3</v>
      </c>
      <c r="BB11" s="5">
        <f t="shared" si="43"/>
        <v>6.0992887438125754E-4</v>
      </c>
      <c r="BC11" s="5">
        <f t="shared" si="44"/>
        <v>2.1622962353064643E-4</v>
      </c>
      <c r="BD11" s="5">
        <f t="shared" si="45"/>
        <v>1.1525101237300794E-3</v>
      </c>
      <c r="BE11" s="5">
        <f t="shared" si="46"/>
        <v>2.1305302147274301E-3</v>
      </c>
      <c r="BF11" s="5">
        <f t="shared" si="47"/>
        <v>1.9692490774725698E-3</v>
      </c>
      <c r="BG11" s="5">
        <f t="shared" si="48"/>
        <v>1.2134512815386005E-3</v>
      </c>
      <c r="BH11" s="5">
        <f t="shared" si="49"/>
        <v>5.6079650976306598E-4</v>
      </c>
      <c r="BI11" s="5">
        <f t="shared" si="50"/>
        <v>2.0733768558960124E-4</v>
      </c>
      <c r="BJ11" s="8">
        <f t="shared" si="51"/>
        <v>0.40313864267463273</v>
      </c>
      <c r="BK11" s="8">
        <f t="shared" si="52"/>
        <v>0.22104720210721979</v>
      </c>
      <c r="BL11" s="8">
        <f t="shared" si="53"/>
        <v>0.34822068880581769</v>
      </c>
      <c r="BM11" s="8">
        <f t="shared" si="54"/>
        <v>0.69565963019756749</v>
      </c>
      <c r="BN11" s="8">
        <f t="shared" si="55"/>
        <v>0.29901428699178767</v>
      </c>
    </row>
    <row r="12" spans="1:88" x14ac:dyDescent="0.25">
      <c r="A12" t="s">
        <v>37</v>
      </c>
      <c r="B12" t="s">
        <v>38</v>
      </c>
      <c r="C12" t="s">
        <v>39</v>
      </c>
      <c r="D12" t="s">
        <v>439</v>
      </c>
      <c r="E12">
        <f>VLOOKUP(A12,home!$A$2:$E$405,3,FALSE)</f>
        <v>1.8518518518518501</v>
      </c>
      <c r="F12">
        <f>VLOOKUP(B12,home!$B$2:$E$405,3,FALSE)</f>
        <v>0.65</v>
      </c>
      <c r="G12">
        <f>VLOOKUP(C12,away!$B$2:$E$405,4,FALSE)</f>
        <v>0.63</v>
      </c>
      <c r="H12">
        <f>VLOOKUP(A12,away!$A$2:$E$405,3,FALSE)</f>
        <v>1.3518518518518501</v>
      </c>
      <c r="I12">
        <f>VLOOKUP(C12,away!$B$2:$E$405,3,FALSE)</f>
        <v>0.9</v>
      </c>
      <c r="J12">
        <f>VLOOKUP(B12,home!$B$2:$E$405,4,FALSE)</f>
        <v>0.59</v>
      </c>
      <c r="K12" s="3">
        <f t="shared" ref="K12:K75" si="56">E12*F12*G12</f>
        <v>0.75833333333333264</v>
      </c>
      <c r="L12" s="3">
        <f t="shared" ref="L12:L75" si="57">H12*I12*J12</f>
        <v>0.71783333333333232</v>
      </c>
      <c r="M12" s="5">
        <f t="shared" si="2"/>
        <v>0.22851197416643937</v>
      </c>
      <c r="N12" s="5">
        <f t="shared" si="3"/>
        <v>0.17328824707621635</v>
      </c>
      <c r="O12" s="5">
        <f t="shared" si="4"/>
        <v>0.16403351212247552</v>
      </c>
      <c r="P12" s="5">
        <f t="shared" si="5"/>
        <v>0.12439208002621047</v>
      </c>
      <c r="Q12" s="5">
        <f t="shared" si="6"/>
        <v>6.5705127016398621E-2</v>
      </c>
      <c r="R12" s="5">
        <f t="shared" si="7"/>
        <v>5.8874361392625064E-2</v>
      </c>
      <c r="S12" s="5">
        <f t="shared" si="8"/>
        <v>1.6928423149039137E-2</v>
      </c>
      <c r="T12" s="5">
        <f t="shared" si="9"/>
        <v>4.7165330343271417E-2</v>
      </c>
      <c r="U12" s="5">
        <f t="shared" si="10"/>
        <v>4.4646390722740632E-2</v>
      </c>
      <c r="V12" s="5">
        <f t="shared" si="11"/>
        <v>1.0239005221859476E-3</v>
      </c>
      <c r="W12" s="5">
        <f t="shared" si="12"/>
        <v>1.6608795995811866E-2</v>
      </c>
      <c r="X12" s="5">
        <f t="shared" si="13"/>
        <v>1.1922347392326933E-2</v>
      </c>
      <c r="Y12" s="5">
        <f t="shared" si="14"/>
        <v>4.2791291848960009E-3</v>
      </c>
      <c r="Z12" s="5">
        <f t="shared" si="15"/>
        <v>1.4087326362113104E-2</v>
      </c>
      <c r="AA12" s="5">
        <f t="shared" si="16"/>
        <v>1.0682889157935759E-2</v>
      </c>
      <c r="AB12" s="5">
        <f t="shared" si="17"/>
        <v>4.0505954723839711E-3</v>
      </c>
      <c r="AC12" s="5">
        <f t="shared" si="18"/>
        <v>3.4835459979513254E-5</v>
      </c>
      <c r="AD12" s="5">
        <f t="shared" si="19"/>
        <v>3.1487509075393294E-3</v>
      </c>
      <c r="AE12" s="5">
        <f t="shared" si="20"/>
        <v>2.2602783597953121E-3</v>
      </c>
      <c r="AF12" s="5">
        <f t="shared" si="21"/>
        <v>8.1125157463653272E-4</v>
      </c>
      <c r="AG12" s="5">
        <f t="shared" si="22"/>
        <v>1.9411447399775235E-4</v>
      </c>
      <c r="AH12" s="5">
        <f t="shared" si="23"/>
        <v>2.5280881100675436E-3</v>
      </c>
      <c r="AI12" s="5">
        <f t="shared" si="24"/>
        <v>1.9171334834678854E-3</v>
      </c>
      <c r="AJ12" s="5">
        <f t="shared" si="25"/>
        <v>7.2691311248157238E-4</v>
      </c>
      <c r="AK12" s="5">
        <f t="shared" si="26"/>
        <v>1.8374748121061956E-4</v>
      </c>
      <c r="AL12" s="5">
        <f t="shared" si="27"/>
        <v>7.5851698211058111E-7</v>
      </c>
      <c r="AM12" s="5">
        <f t="shared" si="28"/>
        <v>4.7756055431013124E-4</v>
      </c>
      <c r="AN12" s="5">
        <f t="shared" si="29"/>
        <v>3.4280888456895541E-4</v>
      </c>
      <c r="AO12" s="5">
        <f t="shared" si="30"/>
        <v>1.2303982215320738E-4</v>
      </c>
      <c r="AP12" s="5">
        <f t="shared" si="31"/>
        <v>2.9440695222992418E-5</v>
      </c>
      <c r="AQ12" s="5">
        <f t="shared" si="32"/>
        <v>5.2833780968928399E-6</v>
      </c>
      <c r="AR12" s="5">
        <f t="shared" si="33"/>
        <v>3.6294918300202992E-4</v>
      </c>
      <c r="AS12" s="5">
        <f t="shared" si="34"/>
        <v>2.7523646377653908E-4</v>
      </c>
      <c r="AT12" s="5">
        <f t="shared" si="35"/>
        <v>1.0436049251527094E-4</v>
      </c>
      <c r="AU12" s="5">
        <f t="shared" si="36"/>
        <v>2.6380013385804585E-5</v>
      </c>
      <c r="AV12" s="5">
        <f t="shared" si="37"/>
        <v>5.0012108710587805E-6</v>
      </c>
      <c r="AW12" s="5">
        <f t="shared" si="38"/>
        <v>1.1469555185859334E-8</v>
      </c>
      <c r="AX12" s="5">
        <f t="shared" si="39"/>
        <v>6.0358347836419295E-5</v>
      </c>
      <c r="AY12" s="5">
        <f t="shared" si="40"/>
        <v>4.3327234021909592E-5</v>
      </c>
      <c r="AZ12" s="5">
        <f t="shared" si="41"/>
        <v>1.5550866411030358E-5</v>
      </c>
      <c r="BA12" s="5">
        <f t="shared" si="42"/>
        <v>3.7209767573504263E-6</v>
      </c>
      <c r="BB12" s="5">
        <f t="shared" si="43"/>
        <v>6.6776028724617755E-7</v>
      </c>
      <c r="BC12" s="5">
        <f t="shared" si="44"/>
        <v>9.5868118572309444E-8</v>
      </c>
      <c r="BD12" s="5">
        <f t="shared" si="45"/>
        <v>4.3422836977492778E-5</v>
      </c>
      <c r="BE12" s="5">
        <f t="shared" si="46"/>
        <v>3.2928984707931989E-5</v>
      </c>
      <c r="BF12" s="5">
        <f t="shared" si="47"/>
        <v>1.2485573368424198E-5</v>
      </c>
      <c r="BG12" s="5">
        <f t="shared" si="48"/>
        <v>3.1560754903516703E-6</v>
      </c>
      <c r="BH12" s="5">
        <f t="shared" si="49"/>
        <v>5.9833931171250351E-7</v>
      </c>
      <c r="BI12" s="5">
        <f t="shared" si="50"/>
        <v>9.0748128943062979E-8</v>
      </c>
      <c r="BJ12" s="8">
        <f t="shared" si="51"/>
        <v>0.32648522671267477</v>
      </c>
      <c r="BK12" s="8">
        <f t="shared" si="52"/>
        <v>0.37093529907485839</v>
      </c>
      <c r="BL12" s="8">
        <f t="shared" si="53"/>
        <v>0.28851024097692407</v>
      </c>
      <c r="BM12" s="8">
        <f t="shared" si="54"/>
        <v>0.18516947556173841</v>
      </c>
      <c r="BN12" s="8">
        <f t="shared" si="55"/>
        <v>0.81480530180036537</v>
      </c>
    </row>
    <row r="13" spans="1:88" x14ac:dyDescent="0.25">
      <c r="A13" t="s">
        <v>40</v>
      </c>
      <c r="B13" t="s">
        <v>41</v>
      </c>
      <c r="C13" t="s">
        <v>42</v>
      </c>
      <c r="D13" t="s">
        <v>439</v>
      </c>
      <c r="E13">
        <f>VLOOKUP(A13,home!$A$2:$E$405,3,FALSE)</f>
        <v>1.5473684210526299</v>
      </c>
      <c r="F13">
        <f>VLOOKUP(B13,home!$B$2:$E$405,3,FALSE)</f>
        <v>0.93</v>
      </c>
      <c r="G13">
        <f>VLOOKUP(C13,away!$B$2:$E$405,4,FALSE)</f>
        <v>1.1499999999999999</v>
      </c>
      <c r="H13">
        <f>VLOOKUP(A13,away!$A$2:$E$405,3,FALSE)</f>
        <v>1.2052631578947399</v>
      </c>
      <c r="I13">
        <f>VLOOKUP(C13,away!$B$2:$E$405,3,FALSE)</f>
        <v>0.79</v>
      </c>
      <c r="J13">
        <f>VLOOKUP(B13,home!$B$2:$E$405,4,FALSE)</f>
        <v>1.48</v>
      </c>
      <c r="K13" s="3">
        <f t="shared" si="56"/>
        <v>1.6549105263157877</v>
      </c>
      <c r="L13" s="3">
        <f t="shared" si="57"/>
        <v>1.4091936842105299</v>
      </c>
      <c r="M13" s="5">
        <f t="shared" si="2"/>
        <v>4.6695652608937169E-2</v>
      </c>
      <c r="N13" s="5">
        <f t="shared" si="3"/>
        <v>7.7277127035715404E-2</v>
      </c>
      <c r="O13" s="5">
        <f t="shared" si="4"/>
        <v>6.580321873660322E-2</v>
      </c>
      <c r="P13" s="5">
        <f t="shared" si="5"/>
        <v>0.10889843935266494</v>
      </c>
      <c r="Q13" s="5">
        <f t="shared" si="6"/>
        <v>6.3943365487423881E-2</v>
      </c>
      <c r="R13" s="5">
        <f t="shared" si="7"/>
        <v>4.6364740122172635E-2</v>
      </c>
      <c r="S13" s="5">
        <f t="shared" si="8"/>
        <v>6.3490225700241917E-2</v>
      </c>
      <c r="T13" s="5">
        <f t="shared" si="9"/>
        <v>9.0108586792043324E-2</v>
      </c>
      <c r="U13" s="5">
        <f t="shared" si="10"/>
        <v>7.6729496478079445E-2</v>
      </c>
      <c r="V13" s="5">
        <f t="shared" si="11"/>
        <v>1.6451654030140608E-2</v>
      </c>
      <c r="W13" s="5">
        <f t="shared" si="12"/>
        <v>3.5273516211065149E-2</v>
      </c>
      <c r="X13" s="5">
        <f t="shared" si="13"/>
        <v>4.970721626453075E-2</v>
      </c>
      <c r="Y13" s="5">
        <f t="shared" si="14"/>
        <v>3.502354760983184E-2</v>
      </c>
      <c r="Z13" s="5">
        <f t="shared" si="15"/>
        <v>2.1778966316742743E-2</v>
      </c>
      <c r="AA13" s="5">
        <f t="shared" si="16"/>
        <v>3.6042240609854552E-2</v>
      </c>
      <c r="AB13" s="5">
        <f t="shared" si="17"/>
        <v>2.9823341688627329E-2</v>
      </c>
      <c r="AC13" s="5">
        <f t="shared" si="18"/>
        <v>2.3979205618669861E-3</v>
      </c>
      <c r="AD13" s="5">
        <f t="shared" si="19"/>
        <v>1.4593628319465573E-2</v>
      </c>
      <c r="AE13" s="5">
        <f t="shared" si="20"/>
        <v>2.0565248857506817E-2</v>
      </c>
      <c r="AF13" s="5">
        <f t="shared" si="21"/>
        <v>1.4490209402108213E-2</v>
      </c>
      <c r="AG13" s="5">
        <f t="shared" si="22"/>
        <v>6.8065038574463112E-3</v>
      </c>
      <c r="AH13" s="5">
        <f t="shared" si="23"/>
        <v>7.6726954455469303E-3</v>
      </c>
      <c r="AI13" s="5">
        <f t="shared" si="24"/>
        <v>1.2697624458050819E-2</v>
      </c>
      <c r="AJ13" s="5">
        <f t="shared" si="25"/>
        <v>1.050671618741655E-2</v>
      </c>
      <c r="AK13" s="5">
        <f t="shared" si="26"/>
        <v>5.7958917385227101E-3</v>
      </c>
      <c r="AL13" s="5">
        <f t="shared" si="27"/>
        <v>2.2368661088505886E-4</v>
      </c>
      <c r="AM13" s="5">
        <f t="shared" si="28"/>
        <v>4.8302298246047544E-3</v>
      </c>
      <c r="AN13" s="5">
        <f t="shared" si="29"/>
        <v>6.8067293621183553E-3</v>
      </c>
      <c r="AO13" s="5">
        <f t="shared" si="30"/>
        <v>4.7960000136137784E-3</v>
      </c>
      <c r="AP13" s="5">
        <f t="shared" si="31"/>
        <v>2.2528309762193843E-3</v>
      </c>
      <c r="AQ13" s="5">
        <f t="shared" si="32"/>
        <v>7.9366879582054909E-4</v>
      </c>
      <c r="AR13" s="5">
        <f t="shared" si="33"/>
        <v>2.162462792547126E-3</v>
      </c>
      <c r="AS13" s="5">
        <f t="shared" si="34"/>
        <v>3.5786824381524728E-3</v>
      </c>
      <c r="AT13" s="5">
        <f t="shared" si="35"/>
        <v>2.961199618619988E-3</v>
      </c>
      <c r="AU13" s="5">
        <f t="shared" si="36"/>
        <v>1.6335068064588379E-3</v>
      </c>
      <c r="AV13" s="5">
        <f t="shared" si="37"/>
        <v>6.7582690220430424E-4</v>
      </c>
      <c r="AW13" s="5">
        <f t="shared" si="38"/>
        <v>1.4490477443056438E-5</v>
      </c>
      <c r="AX13" s="5">
        <f t="shared" si="39"/>
        <v>1.3322663635438111E-3</v>
      </c>
      <c r="AY13" s="5">
        <f t="shared" si="40"/>
        <v>1.8774213451920685E-3</v>
      </c>
      <c r="AZ13" s="5">
        <f t="shared" si="41"/>
        <v>1.3228251511233503E-3</v>
      </c>
      <c r="BA13" s="5">
        <f t="shared" si="42"/>
        <v>6.2137228275928834E-4</v>
      </c>
      <c r="BB13" s="5">
        <f t="shared" si="43"/>
        <v>2.1890847410196702E-4</v>
      </c>
      <c r="BC13" s="5">
        <f t="shared" si="44"/>
        <v>6.1696887824931249E-5</v>
      </c>
      <c r="BD13" s="5">
        <f t="shared" si="45"/>
        <v>5.0788815159961238E-4</v>
      </c>
      <c r="BE13" s="5">
        <f t="shared" si="46"/>
        <v>8.4050944827326727E-4</v>
      </c>
      <c r="BF13" s="5">
        <f t="shared" si="47"/>
        <v>6.9548396670765262E-4</v>
      </c>
      <c r="BG13" s="5">
        <f t="shared" si="48"/>
        <v>3.8365457912945108E-4</v>
      </c>
      <c r="BH13" s="5">
        <f t="shared" si="49"/>
        <v>1.5872850036764547E-4</v>
      </c>
      <c r="BI13" s="5">
        <f t="shared" si="50"/>
        <v>5.2536293216947203E-5</v>
      </c>
      <c r="BJ13" s="8">
        <f t="shared" si="51"/>
        <v>0.43270289931405947</v>
      </c>
      <c r="BK13" s="8">
        <f t="shared" si="52"/>
        <v>0.24003500020992877</v>
      </c>
      <c r="BL13" s="8">
        <f t="shared" si="53"/>
        <v>0.30508644496215154</v>
      </c>
      <c r="BM13" s="8">
        <f t="shared" si="54"/>
        <v>0.58875783659161651</v>
      </c>
      <c r="BN13" s="8">
        <f t="shared" si="55"/>
        <v>0.40898254334351725</v>
      </c>
    </row>
    <row r="14" spans="1:88" x14ac:dyDescent="0.25">
      <c r="A14" t="s">
        <v>10</v>
      </c>
      <c r="B14" t="s">
        <v>43</v>
      </c>
      <c r="C14" t="s">
        <v>44</v>
      </c>
      <c r="D14" t="s">
        <v>440</v>
      </c>
      <c r="E14">
        <f>VLOOKUP(A14,home!$A$2:$E$405,3,FALSE)</f>
        <v>1.55555555555556</v>
      </c>
      <c r="F14">
        <f>VLOOKUP(B14,home!$B$2:$E$405,3,FALSE)</f>
        <v>1.29</v>
      </c>
      <c r="G14">
        <f>VLOOKUP(C14,away!$B$2:$E$405,4,FALSE)</f>
        <v>0.64</v>
      </c>
      <c r="H14">
        <f>VLOOKUP(A14,away!$A$2:$E$405,3,FALSE)</f>
        <v>1.4074074074074101</v>
      </c>
      <c r="I14">
        <f>VLOOKUP(C14,away!$B$2:$E$405,3,FALSE)</f>
        <v>0.51</v>
      </c>
      <c r="J14">
        <f>VLOOKUP(B14,home!$B$2:$E$405,4,FALSE)</f>
        <v>0.9</v>
      </c>
      <c r="K14" s="3">
        <f t="shared" si="56"/>
        <v>1.2842666666666704</v>
      </c>
      <c r="L14" s="3">
        <f t="shared" si="57"/>
        <v>0.64600000000000124</v>
      </c>
      <c r="M14" s="5">
        <f t="shared" si="2"/>
        <v>0.1451094974577268</v>
      </c>
      <c r="N14" s="5">
        <f t="shared" si="3"/>
        <v>0.18635929060171047</v>
      </c>
      <c r="O14" s="5">
        <f t="shared" si="4"/>
        <v>9.3740735357691715E-2</v>
      </c>
      <c r="P14" s="5">
        <f t="shared" si="5"/>
        <v>0.12038810172870522</v>
      </c>
      <c r="Q14" s="5">
        <f t="shared" si="6"/>
        <v>0.11966751247171209</v>
      </c>
      <c r="R14" s="5">
        <f t="shared" si="7"/>
        <v>3.0278257520534479E-2</v>
      </c>
      <c r="S14" s="5">
        <f t="shared" si="8"/>
        <v>2.4969583817322599E-2</v>
      </c>
      <c r="T14" s="5">
        <f t="shared" si="9"/>
        <v>7.7305213056726177E-2</v>
      </c>
      <c r="U14" s="5">
        <f t="shared" si="10"/>
        <v>3.8885356858371856E-2</v>
      </c>
      <c r="V14" s="5">
        <f t="shared" si="11"/>
        <v>2.3017413664915593E-3</v>
      </c>
      <c r="W14" s="5">
        <f t="shared" si="12"/>
        <v>5.1228332450112622E-2</v>
      </c>
      <c r="X14" s="5">
        <f t="shared" si="13"/>
        <v>3.3093502762772821E-2</v>
      </c>
      <c r="Y14" s="5">
        <f t="shared" si="14"/>
        <v>1.0689201392375641E-2</v>
      </c>
      <c r="Z14" s="5">
        <f t="shared" si="15"/>
        <v>6.5199181194217698E-3</v>
      </c>
      <c r="AA14" s="5">
        <f t="shared" si="16"/>
        <v>8.3733135101694226E-3</v>
      </c>
      <c r="AB14" s="5">
        <f t="shared" si="17"/>
        <v>5.3767837153301428E-3</v>
      </c>
      <c r="AC14" s="5">
        <f t="shared" si="18"/>
        <v>1.1935050713301863E-4</v>
      </c>
      <c r="AD14" s="5">
        <f t="shared" si="19"/>
        <v>1.6447709938649541E-2</v>
      </c>
      <c r="AE14" s="5">
        <f t="shared" si="20"/>
        <v>1.0625220620367625E-2</v>
      </c>
      <c r="AF14" s="5">
        <f t="shared" si="21"/>
        <v>3.4319462603787493E-3</v>
      </c>
      <c r="AG14" s="5">
        <f t="shared" si="22"/>
        <v>7.3901242806822544E-4</v>
      </c>
      <c r="AH14" s="5">
        <f t="shared" si="23"/>
        <v>1.0529667762866179E-3</v>
      </c>
      <c r="AI14" s="5">
        <f t="shared" si="24"/>
        <v>1.3522901318923644E-3</v>
      </c>
      <c r="AJ14" s="5">
        <f t="shared" si="25"/>
        <v>8.6835057002581978E-4</v>
      </c>
      <c r="AK14" s="5">
        <f t="shared" si="26"/>
        <v>3.7173123068838748E-4</v>
      </c>
      <c r="AL14" s="5">
        <f t="shared" si="27"/>
        <v>3.9607003665044554E-6</v>
      </c>
      <c r="AM14" s="5">
        <f t="shared" si="28"/>
        <v>4.2246491234419412E-3</v>
      </c>
      <c r="AN14" s="5">
        <f t="shared" si="29"/>
        <v>2.7291233337434994E-3</v>
      </c>
      <c r="AO14" s="5">
        <f t="shared" si="30"/>
        <v>8.8150683679915189E-4</v>
      </c>
      <c r="AP14" s="5">
        <f t="shared" si="31"/>
        <v>1.8981780552408439E-4</v>
      </c>
      <c r="AQ14" s="5">
        <f t="shared" si="32"/>
        <v>3.065557559213969E-5</v>
      </c>
      <c r="AR14" s="5">
        <f t="shared" si="33"/>
        <v>1.360433074962313E-4</v>
      </c>
      <c r="AS14" s="5">
        <f t="shared" si="34"/>
        <v>1.7471588504049381E-4</v>
      </c>
      <c r="AT14" s="5">
        <f t="shared" si="35"/>
        <v>1.1219089364733614E-4</v>
      </c>
      <c r="AU14" s="5">
        <f t="shared" si="36"/>
        <v>4.802767500493976E-5</v>
      </c>
      <c r="AV14" s="5">
        <f t="shared" si="37"/>
        <v>1.5420085521586037E-5</v>
      </c>
      <c r="AW14" s="5">
        <f t="shared" si="38"/>
        <v>9.1276129595890756E-8</v>
      </c>
      <c r="AX14" s="5">
        <f t="shared" si="39"/>
        <v>9.0426267459984124E-4</v>
      </c>
      <c r="AY14" s="5">
        <f t="shared" si="40"/>
        <v>5.8415368779149858E-4</v>
      </c>
      <c r="AZ14" s="5">
        <f t="shared" si="41"/>
        <v>1.8868164115665438E-4</v>
      </c>
      <c r="BA14" s="5">
        <f t="shared" si="42"/>
        <v>4.0629446729066323E-5</v>
      </c>
      <c r="BB14" s="5">
        <f t="shared" si="43"/>
        <v>6.5616556467442239E-6</v>
      </c>
      <c r="BC14" s="5">
        <f t="shared" si="44"/>
        <v>8.4776590955935542E-7</v>
      </c>
      <c r="BD14" s="5">
        <f t="shared" si="45"/>
        <v>1.4647329440427595E-5</v>
      </c>
      <c r="BE14" s="5">
        <f t="shared" si="46"/>
        <v>1.8811076956026532E-5</v>
      </c>
      <c r="BF14" s="5">
        <f t="shared" si="47"/>
        <v>1.2079219549363211E-5</v>
      </c>
      <c r="BG14" s="5">
        <f t="shared" si="48"/>
        <v>5.1709796755318564E-6</v>
      </c>
      <c r="BH14" s="5">
        <f t="shared" si="49"/>
        <v>1.6602292078240995E-6</v>
      </c>
      <c r="BI14" s="5">
        <f t="shared" si="50"/>
        <v>4.2643540612698047E-7</v>
      </c>
      <c r="BJ14" s="8">
        <f t="shared" si="51"/>
        <v>0.51936783152980814</v>
      </c>
      <c r="BK14" s="8">
        <f t="shared" si="52"/>
        <v>0.29347638926553726</v>
      </c>
      <c r="BL14" s="8">
        <f t="shared" si="53"/>
        <v>0.18083897878793675</v>
      </c>
      <c r="BM14" s="8">
        <f t="shared" si="54"/>
        <v>0.30407566015296111</v>
      </c>
      <c r="BN14" s="8">
        <f t="shared" si="55"/>
        <v>0.69554339513808072</v>
      </c>
    </row>
    <row r="15" spans="1:88" x14ac:dyDescent="0.25">
      <c r="A15" t="s">
        <v>10</v>
      </c>
      <c r="B15" t="s">
        <v>45</v>
      </c>
      <c r="C15" t="s">
        <v>46</v>
      </c>
      <c r="D15" t="s">
        <v>440</v>
      </c>
      <c r="E15">
        <f>VLOOKUP(A15,home!$A$2:$E$405,3,FALSE)</f>
        <v>1.55555555555556</v>
      </c>
      <c r="F15">
        <f>VLOOKUP(B15,home!$B$2:$E$405,3,FALSE)</f>
        <v>0.71</v>
      </c>
      <c r="G15">
        <f>VLOOKUP(C15,away!$B$2:$E$405,4,FALSE)</f>
        <v>0.94</v>
      </c>
      <c r="H15">
        <f>VLOOKUP(A15,away!$A$2:$E$405,3,FALSE)</f>
        <v>1.4074074074074101</v>
      </c>
      <c r="I15">
        <f>VLOOKUP(C15,away!$B$2:$E$405,3,FALSE)</f>
        <v>1.1100000000000001</v>
      </c>
      <c r="J15">
        <f>VLOOKUP(B15,home!$B$2:$E$405,4,FALSE)</f>
        <v>0.78</v>
      </c>
      <c r="K15" s="3">
        <f t="shared" si="56"/>
        <v>1.0381777777777808</v>
      </c>
      <c r="L15" s="3">
        <f t="shared" si="57"/>
        <v>1.2185333333333357</v>
      </c>
      <c r="M15" s="5">
        <f t="shared" si="2"/>
        <v>0.10469424689249533</v>
      </c>
      <c r="N15" s="5">
        <f t="shared" si="3"/>
        <v>0.10869124058496911</v>
      </c>
      <c r="O15" s="5">
        <f t="shared" si="4"/>
        <v>0.12757342964673554</v>
      </c>
      <c r="P15" s="5">
        <f t="shared" si="5"/>
        <v>0.13244389969413795</v>
      </c>
      <c r="Q15" s="5">
        <f t="shared" si="6"/>
        <v>5.6420415307206678E-2</v>
      </c>
      <c r="R15" s="5">
        <f t="shared" si="7"/>
        <v>7.7726238236101253E-2</v>
      </c>
      <c r="S15" s="5">
        <f t="shared" si="8"/>
        <v>4.188717882512482E-2</v>
      </c>
      <c r="T15" s="5">
        <f t="shared" si="9"/>
        <v>6.8750156732341708E-2</v>
      </c>
      <c r="U15" s="5">
        <f t="shared" si="10"/>
        <v>8.0693653286981956E-2</v>
      </c>
      <c r="V15" s="5">
        <f t="shared" si="11"/>
        <v>5.8877280753246667E-3</v>
      </c>
      <c r="W15" s="5">
        <f t="shared" si="12"/>
        <v>1.9524807128311776E-2</v>
      </c>
      <c r="X15" s="5">
        <f t="shared" si="13"/>
        <v>2.3791628312752222E-2</v>
      </c>
      <c r="Y15" s="5">
        <f t="shared" si="14"/>
        <v>1.4495446076682869E-2</v>
      </c>
      <c r="Z15" s="5">
        <f t="shared" si="15"/>
        <v>3.1570670721765809E-2</v>
      </c>
      <c r="AA15" s="5">
        <f t="shared" si="16"/>
        <v>3.2775968772876869E-2</v>
      </c>
      <c r="AB15" s="5">
        <f t="shared" si="17"/>
        <v>1.7013641212569621E-2</v>
      </c>
      <c r="AC15" s="5">
        <f t="shared" si="18"/>
        <v>4.6551845599225361E-4</v>
      </c>
      <c r="AD15" s="5">
        <f t="shared" si="19"/>
        <v>5.067555219002623E-3</v>
      </c>
      <c r="AE15" s="5">
        <f t="shared" si="20"/>
        <v>6.1749849528620077E-3</v>
      </c>
      <c r="AF15" s="5">
        <f t="shared" si="21"/>
        <v>3.7622124989470677E-3</v>
      </c>
      <c r="AG15" s="5">
        <f t="shared" si="22"/>
        <v>1.528127112350103E-3</v>
      </c>
      <c r="AH15" s="5">
        <f t="shared" si="23"/>
        <v>9.617478657540604E-3</v>
      </c>
      <c r="AI15" s="5">
        <f t="shared" si="24"/>
        <v>9.9846526205107367E-3</v>
      </c>
      <c r="AJ15" s="5">
        <f t="shared" si="25"/>
        <v>5.182922234722465E-3</v>
      </c>
      <c r="AK15" s="5">
        <f t="shared" si="26"/>
        <v>1.7935982293464066E-3</v>
      </c>
      <c r="AL15" s="5">
        <f t="shared" si="27"/>
        <v>2.3556243641360064E-5</v>
      </c>
      <c r="AM15" s="5">
        <f t="shared" si="28"/>
        <v>1.0522046432060678E-3</v>
      </c>
      <c r="AN15" s="5">
        <f t="shared" si="29"/>
        <v>1.282146431234703E-3</v>
      </c>
      <c r="AO15" s="5">
        <f t="shared" si="30"/>
        <v>7.8116908233693172E-4</v>
      </c>
      <c r="AP15" s="5">
        <f t="shared" si="31"/>
        <v>3.1729352193232149E-4</v>
      </c>
      <c r="AQ15" s="5">
        <f t="shared" si="32"/>
        <v>9.6658183231316318E-5</v>
      </c>
      <c r="AR15" s="5">
        <f t="shared" si="33"/>
        <v>2.3438436653670353E-3</v>
      </c>
      <c r="AS15" s="5">
        <f t="shared" si="34"/>
        <v>2.4333264079692768E-3</v>
      </c>
      <c r="AT15" s="5">
        <f t="shared" si="35"/>
        <v>1.2631127014167665E-3</v>
      </c>
      <c r="AU15" s="5">
        <f t="shared" si="36"/>
        <v>4.3711184581324953E-4</v>
      </c>
      <c r="AV15" s="5">
        <f t="shared" si="37"/>
        <v>1.1344995118168581E-4</v>
      </c>
      <c r="AW15" s="5">
        <f t="shared" si="38"/>
        <v>8.2777571160529485E-7</v>
      </c>
      <c r="AX15" s="5">
        <f t="shared" si="39"/>
        <v>1.8206257970852294E-4</v>
      </c>
      <c r="AY15" s="5">
        <f t="shared" si="40"/>
        <v>2.2184932212749258E-4</v>
      </c>
      <c r="AZ15" s="5">
        <f t="shared" si="41"/>
        <v>1.3516539699487729E-4</v>
      </c>
      <c r="BA15" s="5">
        <f t="shared" si="42"/>
        <v>5.4901180583830484E-5</v>
      </c>
      <c r="BB15" s="5">
        <f t="shared" si="43"/>
        <v>1.672472964518758E-5</v>
      </c>
      <c r="BC15" s="5">
        <f t="shared" si="44"/>
        <v>4.0759281127298601E-6</v>
      </c>
      <c r="BD15" s="5">
        <f t="shared" si="45"/>
        <v>4.7600860572865293E-4</v>
      </c>
      <c r="BE15" s="5">
        <f t="shared" si="46"/>
        <v>4.9418155649847263E-4</v>
      </c>
      <c r="BF15" s="5">
        <f t="shared" si="47"/>
        <v>2.565241550721745E-4</v>
      </c>
      <c r="BG15" s="5">
        <f t="shared" si="48"/>
        <v>8.8772559086384349E-5</v>
      </c>
      <c r="BH15" s="5">
        <f t="shared" si="49"/>
        <v>2.3040424529987308E-5</v>
      </c>
      <c r="BI15" s="5">
        <f t="shared" si="50"/>
        <v>4.7840113475197793E-6</v>
      </c>
      <c r="BJ15" s="8">
        <f t="shared" si="51"/>
        <v>0.31235082492454019</v>
      </c>
      <c r="BK15" s="8">
        <f t="shared" si="52"/>
        <v>0.28562397750884388</v>
      </c>
      <c r="BL15" s="8">
        <f t="shared" si="53"/>
        <v>0.3702957387813966</v>
      </c>
      <c r="BM15" s="8">
        <f t="shared" si="54"/>
        <v>0.39207072002848475</v>
      </c>
      <c r="BN15" s="8">
        <f t="shared" si="55"/>
        <v>0.60754947036164586</v>
      </c>
    </row>
    <row r="16" spans="1:88" x14ac:dyDescent="0.25">
      <c r="A16" t="s">
        <v>10</v>
      </c>
      <c r="B16" t="s">
        <v>47</v>
      </c>
      <c r="C16" t="s">
        <v>48</v>
      </c>
      <c r="D16" t="s">
        <v>440</v>
      </c>
      <c r="E16">
        <f>VLOOKUP(A16,home!$A$2:$E$405,3,FALSE)</f>
        <v>1.55555555555556</v>
      </c>
      <c r="F16">
        <f>VLOOKUP(B16,home!$B$2:$E$405,3,FALSE)</f>
        <v>0.71</v>
      </c>
      <c r="G16">
        <f>VLOOKUP(C16,away!$B$2:$E$405,4,FALSE)</f>
        <v>0.9</v>
      </c>
      <c r="H16">
        <f>VLOOKUP(A16,away!$A$2:$E$405,3,FALSE)</f>
        <v>1.4074074074074101</v>
      </c>
      <c r="I16">
        <f>VLOOKUP(C16,away!$B$2:$E$405,3,FALSE)</f>
        <v>1.29</v>
      </c>
      <c r="J16">
        <f>VLOOKUP(B16,home!$B$2:$E$405,4,FALSE)</f>
        <v>1.71</v>
      </c>
      <c r="K16" s="3">
        <f t="shared" si="56"/>
        <v>0.99400000000000288</v>
      </c>
      <c r="L16" s="3">
        <f t="shared" si="57"/>
        <v>3.1046000000000062</v>
      </c>
      <c r="M16" s="5">
        <f t="shared" si="2"/>
        <v>1.6595893396127343E-2</v>
      </c>
      <c r="N16" s="5">
        <f t="shared" si="3"/>
        <v>1.6496318035750628E-2</v>
      </c>
      <c r="O16" s="5">
        <f t="shared" si="4"/>
        <v>5.1523610637617068E-2</v>
      </c>
      <c r="P16" s="5">
        <f t="shared" si="5"/>
        <v>5.1214468973791512E-2</v>
      </c>
      <c r="Q16" s="5">
        <f t="shared" si="6"/>
        <v>8.1986700637680845E-3</v>
      </c>
      <c r="R16" s="5">
        <f t="shared" si="7"/>
        <v>7.9980100792773151E-2</v>
      </c>
      <c r="S16" s="5">
        <f t="shared" si="8"/>
        <v>3.9511609433444429E-2</v>
      </c>
      <c r="T16" s="5">
        <f t="shared" si="9"/>
        <v>2.5453591079974452E-2</v>
      </c>
      <c r="U16" s="5">
        <f t="shared" si="10"/>
        <v>7.9500220188016738E-2</v>
      </c>
      <c r="V16" s="5">
        <f t="shared" si="11"/>
        <v>1.354797068790997E-2</v>
      </c>
      <c r="W16" s="5">
        <f t="shared" si="12"/>
        <v>2.7164926811285004E-3</v>
      </c>
      <c r="X16" s="5">
        <f t="shared" si="13"/>
        <v>8.4336231778315614E-3</v>
      </c>
      <c r="Y16" s="5">
        <f t="shared" si="14"/>
        <v>1.3091513258947961E-2</v>
      </c>
      <c r="Z16" s="5">
        <f t="shared" si="15"/>
        <v>8.2768740307081326E-2</v>
      </c>
      <c r="AA16" s="5">
        <f t="shared" si="16"/>
        <v>8.2272127865239075E-2</v>
      </c>
      <c r="AB16" s="5">
        <f t="shared" si="17"/>
        <v>4.0889247549023934E-2</v>
      </c>
      <c r="AC16" s="5">
        <f t="shared" si="18"/>
        <v>2.6130414761812116E-3</v>
      </c>
      <c r="AD16" s="5">
        <f t="shared" si="19"/>
        <v>6.7504843126043419E-4</v>
      </c>
      <c r="AE16" s="5">
        <f t="shared" si="20"/>
        <v>2.0957553596911488E-3</v>
      </c>
      <c r="AF16" s="5">
        <f t="shared" si="21"/>
        <v>3.2532410448485771E-3</v>
      </c>
      <c r="AG16" s="5">
        <f t="shared" si="22"/>
        <v>3.366670715945637E-3</v>
      </c>
      <c r="AH16" s="5">
        <f t="shared" si="23"/>
        <v>6.4240957789341302E-2</v>
      </c>
      <c r="AI16" s="5">
        <f t="shared" si="24"/>
        <v>6.385551204260545E-2</v>
      </c>
      <c r="AJ16" s="5">
        <f t="shared" si="25"/>
        <v>3.1736189485174995E-2</v>
      </c>
      <c r="AK16" s="5">
        <f t="shared" si="26"/>
        <v>1.0515257449421346E-2</v>
      </c>
      <c r="AL16" s="5">
        <f t="shared" si="27"/>
        <v>3.2255095502202089E-4</v>
      </c>
      <c r="AM16" s="5">
        <f t="shared" si="28"/>
        <v>1.3419962813457476E-4</v>
      </c>
      <c r="AN16" s="5">
        <f t="shared" si="29"/>
        <v>4.1663616550660171E-4</v>
      </c>
      <c r="AO16" s="5">
        <f t="shared" si="30"/>
        <v>6.4674431971589925E-4</v>
      </c>
      <c r="AP16" s="5">
        <f t="shared" si="31"/>
        <v>6.6929413832999488E-4</v>
      </c>
      <c r="AQ16" s="5">
        <f t="shared" si="32"/>
        <v>5.1947264546482665E-4</v>
      </c>
      <c r="AR16" s="5">
        <f t="shared" si="33"/>
        <v>3.9888495510557891E-2</v>
      </c>
      <c r="AS16" s="5">
        <f t="shared" si="34"/>
        <v>3.9649164537494661E-2</v>
      </c>
      <c r="AT16" s="5">
        <f t="shared" si="35"/>
        <v>1.97056347751349E-2</v>
      </c>
      <c r="AU16" s="5">
        <f t="shared" si="36"/>
        <v>6.529133655494717E-3</v>
      </c>
      <c r="AV16" s="5">
        <f t="shared" si="37"/>
        <v>1.6224897133904415E-3</v>
      </c>
      <c r="AW16" s="5">
        <f t="shared" si="38"/>
        <v>2.7649537355322256E-5</v>
      </c>
      <c r="AX16" s="5">
        <f t="shared" si="39"/>
        <v>2.2232405060961271E-5</v>
      </c>
      <c r="AY16" s="5">
        <f t="shared" si="40"/>
        <v>6.9022724752260516E-5</v>
      </c>
      <c r="AZ16" s="5">
        <f t="shared" si="41"/>
        <v>1.0714397563293422E-4</v>
      </c>
      <c r="BA16" s="5">
        <f t="shared" si="42"/>
        <v>1.1087972891666939E-4</v>
      </c>
      <c r="BB16" s="5">
        <f t="shared" si="43"/>
        <v>8.605930159867313E-5</v>
      </c>
      <c r="BC16" s="5">
        <f t="shared" si="44"/>
        <v>5.3435941548648244E-5</v>
      </c>
      <c r="BD16" s="5">
        <f t="shared" si="45"/>
        <v>2.0639637193679696E-2</v>
      </c>
      <c r="BE16" s="5">
        <f t="shared" si="46"/>
        <v>2.051579937051768E-2</v>
      </c>
      <c r="BF16" s="5">
        <f t="shared" si="47"/>
        <v>1.0196352287147315E-2</v>
      </c>
      <c r="BG16" s="5">
        <f t="shared" si="48"/>
        <v>3.3783913911414869E-3</v>
      </c>
      <c r="BH16" s="5">
        <f t="shared" si="49"/>
        <v>8.3953026069866188E-4</v>
      </c>
      <c r="BI16" s="5">
        <f t="shared" si="50"/>
        <v>1.6689861582689454E-4</v>
      </c>
      <c r="BJ16" s="8">
        <f t="shared" si="51"/>
        <v>8.6616044823809052E-2</v>
      </c>
      <c r="BK16" s="8">
        <f t="shared" si="52"/>
        <v>0.12387455764722875</v>
      </c>
      <c r="BL16" s="8">
        <f t="shared" si="53"/>
        <v>0.66764475111029731</v>
      </c>
      <c r="BM16" s="8">
        <f t="shared" si="54"/>
        <v>0.73685365880119147</v>
      </c>
      <c r="BN16" s="8">
        <f t="shared" si="55"/>
        <v>0.2240090618998278</v>
      </c>
    </row>
    <row r="17" spans="1:66" x14ac:dyDescent="0.25">
      <c r="A17" t="s">
        <v>10</v>
      </c>
      <c r="B17" t="s">
        <v>49</v>
      </c>
      <c r="C17" t="s">
        <v>50</v>
      </c>
      <c r="D17" t="s">
        <v>440</v>
      </c>
      <c r="E17">
        <f>VLOOKUP(A17,home!$A$2:$E$405,3,FALSE)</f>
        <v>1.55555555555556</v>
      </c>
      <c r="F17">
        <f>VLOOKUP(B17,home!$B$2:$E$405,3,FALSE)</f>
        <v>0.71</v>
      </c>
      <c r="G17">
        <f>VLOOKUP(C17,away!$B$2:$E$405,4,FALSE)</f>
        <v>0.96</v>
      </c>
      <c r="H17">
        <f>VLOOKUP(A17,away!$A$2:$E$405,3,FALSE)</f>
        <v>1.4074074074074101</v>
      </c>
      <c r="I17">
        <f>VLOOKUP(C17,away!$B$2:$E$405,3,FALSE)</f>
        <v>0.84</v>
      </c>
      <c r="J17">
        <f>VLOOKUP(B17,home!$B$2:$E$405,4,FALSE)</f>
        <v>0.5</v>
      </c>
      <c r="K17" s="3">
        <f t="shared" si="56"/>
        <v>1.0602666666666698</v>
      </c>
      <c r="L17" s="3">
        <f t="shared" si="57"/>
        <v>0.59111111111111225</v>
      </c>
      <c r="M17" s="5">
        <f t="shared" si="2"/>
        <v>0.1917854887221899</v>
      </c>
      <c r="N17" s="5">
        <f t="shared" si="3"/>
        <v>0.20334376084251446</v>
      </c>
      <c r="O17" s="5">
        <f t="shared" si="4"/>
        <v>0.11336653333356134</v>
      </c>
      <c r="P17" s="5">
        <f t="shared" si="5"/>
        <v>0.120198756409131</v>
      </c>
      <c r="Q17" s="5">
        <f t="shared" si="6"/>
        <v>0.10779930574797866</v>
      </c>
      <c r="R17" s="5">
        <f t="shared" si="7"/>
        <v>3.3506108740808199E-2</v>
      </c>
      <c r="S17" s="5">
        <f t="shared" si="8"/>
        <v>1.8833204141985204E-2</v>
      </c>
      <c r="T17" s="5">
        <f t="shared" si="9"/>
        <v>6.372136739769417E-2</v>
      </c>
      <c r="U17" s="5">
        <f t="shared" si="10"/>
        <v>3.5525410227587671E-2</v>
      </c>
      <c r="V17" s="5">
        <f t="shared" si="11"/>
        <v>1.3114928745237807E-3</v>
      </c>
      <c r="W17" s="5">
        <f t="shared" si="12"/>
        <v>3.8098670191463506E-2</v>
      </c>
      <c r="X17" s="5">
        <f t="shared" si="13"/>
        <v>2.2520547268731803E-2</v>
      </c>
      <c r="Y17" s="5">
        <f t="shared" si="14"/>
        <v>6.6560728594251906E-3</v>
      </c>
      <c r="Z17" s="5">
        <f t="shared" si="15"/>
        <v>6.6019443889296283E-3</v>
      </c>
      <c r="AA17" s="5">
        <f t="shared" si="16"/>
        <v>6.999821570769141E-3</v>
      </c>
      <c r="AB17" s="5">
        <f t="shared" si="17"/>
        <v>3.7108387420504247E-3</v>
      </c>
      <c r="AC17" s="5">
        <f t="shared" si="18"/>
        <v>5.1372438814161076E-5</v>
      </c>
      <c r="AD17" s="5">
        <f t="shared" si="19"/>
        <v>1.0098687512083952E-2</v>
      </c>
      <c r="AE17" s="5">
        <f t="shared" si="20"/>
        <v>5.9694463960318581E-3</v>
      </c>
      <c r="AF17" s="5">
        <f t="shared" si="21"/>
        <v>1.7643030459383083E-3</v>
      </c>
      <c r="AG17" s="5">
        <f t="shared" si="22"/>
        <v>3.4763304460710438E-4</v>
      </c>
      <c r="AH17" s="5">
        <f t="shared" si="23"/>
        <v>9.7562067080849129E-4</v>
      </c>
      <c r="AI17" s="5">
        <f t="shared" si="24"/>
        <v>1.0344180765692193E-3</v>
      </c>
      <c r="AJ17" s="5">
        <f t="shared" si="25"/>
        <v>5.4837950299189715E-4</v>
      </c>
      <c r="AK17" s="5">
        <f t="shared" si="26"/>
        <v>1.9380950256851464E-4</v>
      </c>
      <c r="AL17" s="5">
        <f t="shared" si="27"/>
        <v>1.2878770547882213E-6</v>
      </c>
      <c r="AM17" s="5">
        <f t="shared" si="28"/>
        <v>2.1414603492291165E-3</v>
      </c>
      <c r="AN17" s="5">
        <f t="shared" si="29"/>
        <v>1.2658410064332133E-3</v>
      </c>
      <c r="AO17" s="5">
        <f t="shared" si="30"/>
        <v>3.7412634190137268E-4</v>
      </c>
      <c r="AP17" s="5">
        <f t="shared" si="31"/>
        <v>7.3716745885752099E-5</v>
      </c>
      <c r="AQ17" s="5">
        <f t="shared" si="32"/>
        <v>1.0893696892005607E-5</v>
      </c>
      <c r="AR17" s="5">
        <f t="shared" si="33"/>
        <v>1.1534004374891522E-4</v>
      </c>
      <c r="AS17" s="5">
        <f t="shared" si="34"/>
        <v>1.2229120371885021E-4</v>
      </c>
      <c r="AT17" s="5">
        <f t="shared" si="35"/>
        <v>6.4830643464819989E-5</v>
      </c>
      <c r="AU17" s="5">
        <f t="shared" si="36"/>
        <v>2.2912590081433335E-5</v>
      </c>
      <c r="AV17" s="5">
        <f t="shared" si="37"/>
        <v>6.0733638775852789E-6</v>
      </c>
      <c r="AW17" s="5">
        <f t="shared" si="38"/>
        <v>2.2421059739537533E-8</v>
      </c>
      <c r="AX17" s="5">
        <f t="shared" si="39"/>
        <v>3.7841983771266612E-4</v>
      </c>
      <c r="AY17" s="5">
        <f t="shared" si="40"/>
        <v>2.2368817073682083E-4</v>
      </c>
      <c r="AZ17" s="5">
        <f t="shared" si="41"/>
        <v>6.6112281573327175E-5</v>
      </c>
      <c r="BA17" s="5">
        <f t="shared" si="42"/>
        <v>1.3026568072966714E-5</v>
      </c>
      <c r="BB17" s="5">
        <f t="shared" si="43"/>
        <v>1.9250372818939736E-6</v>
      </c>
      <c r="BC17" s="5">
        <f t="shared" si="44"/>
        <v>2.2758218532613248E-7</v>
      </c>
      <c r="BD17" s="5">
        <f t="shared" si="45"/>
        <v>1.1363130236004259E-5</v>
      </c>
      <c r="BE17" s="5">
        <f t="shared" si="46"/>
        <v>1.2047948218227483E-5</v>
      </c>
      <c r="BF17" s="5">
        <f t="shared" si="47"/>
        <v>6.3870189487563493E-6</v>
      </c>
      <c r="BG17" s="5">
        <f t="shared" si="48"/>
        <v>2.2573144302449175E-6</v>
      </c>
      <c r="BH17" s="5">
        <f t="shared" si="49"/>
        <v>5.9833881164358762E-7</v>
      </c>
      <c r="BI17" s="5">
        <f t="shared" si="50"/>
        <v>1.2687973947172868E-7</v>
      </c>
      <c r="BJ17" s="8">
        <f t="shared" si="51"/>
        <v>0.46486923192437352</v>
      </c>
      <c r="BK17" s="8">
        <f t="shared" si="52"/>
        <v>0.33240529063443558</v>
      </c>
      <c r="BL17" s="8">
        <f t="shared" si="53"/>
        <v>0.19622516884299085</v>
      </c>
      <c r="BM17" s="8">
        <f t="shared" si="54"/>
        <v>0.22987801624486898</v>
      </c>
      <c r="BN17" s="8">
        <f t="shared" si="55"/>
        <v>0.76999995379618358</v>
      </c>
    </row>
    <row r="18" spans="1:66" x14ac:dyDescent="0.25">
      <c r="A18" t="s">
        <v>13</v>
      </c>
      <c r="B18" t="s">
        <v>51</v>
      </c>
      <c r="C18" t="s">
        <v>52</v>
      </c>
      <c r="D18" t="s">
        <v>440</v>
      </c>
      <c r="E18">
        <f>VLOOKUP(A18,home!$A$2:$E$405,3,FALSE)</f>
        <v>1.625</v>
      </c>
      <c r="F18">
        <f>VLOOKUP(B18,home!$B$2:$E$405,3,FALSE)</f>
        <v>1.31</v>
      </c>
      <c r="G18">
        <f>VLOOKUP(C18,away!$B$2:$E$405,4,FALSE)</f>
        <v>1.46</v>
      </c>
      <c r="H18">
        <f>VLOOKUP(A18,away!$A$2:$E$405,3,FALSE)</f>
        <v>1.4652777777777799</v>
      </c>
      <c r="I18">
        <f>VLOOKUP(C18,away!$B$2:$E$405,3,FALSE)</f>
        <v>0.69</v>
      </c>
      <c r="J18">
        <f>VLOOKUP(B18,home!$B$2:$E$405,4,FALSE)</f>
        <v>0.94</v>
      </c>
      <c r="K18" s="3">
        <f t="shared" si="56"/>
        <v>3.1079750000000002</v>
      </c>
      <c r="L18" s="3">
        <f t="shared" si="57"/>
        <v>0.95037916666666777</v>
      </c>
      <c r="M18" s="5">
        <f t="shared" si="2"/>
        <v>1.7277431500585399E-2</v>
      </c>
      <c r="N18" s="5">
        <f t="shared" si="3"/>
        <v>5.3697825168031912E-2</v>
      </c>
      <c r="O18" s="5">
        <f t="shared" si="4"/>
        <v>1.6420110951666789E-2</v>
      </c>
      <c r="P18" s="5">
        <f t="shared" si="5"/>
        <v>5.1033294335006585E-2</v>
      </c>
      <c r="Q18" s="5">
        <f t="shared" si="6"/>
        <v>8.3445749088307E-2</v>
      </c>
      <c r="R18" s="5">
        <f t="shared" si="7"/>
        <v>7.802665681409653E-3</v>
      </c>
      <c r="S18" s="5">
        <f t="shared" si="8"/>
        <v>3.7684958128689043E-2</v>
      </c>
      <c r="T18" s="5">
        <f t="shared" si="9"/>
        <v>7.9305101480421067E-2</v>
      </c>
      <c r="U18" s="5">
        <f t="shared" si="10"/>
        <v>2.4250489871179164E-2</v>
      </c>
      <c r="V18" s="5">
        <f t="shared" si="11"/>
        <v>1.2368013537188513E-2</v>
      </c>
      <c r="W18" s="5">
        <f t="shared" si="12"/>
        <v>8.6449100674243662E-2</v>
      </c>
      <c r="X18" s="5">
        <f t="shared" si="13"/>
        <v>8.2159424257870553E-2</v>
      </c>
      <c r="Y18" s="5">
        <f t="shared" si="14"/>
        <v>3.9041302580004107E-2</v>
      </c>
      <c r="Z18" s="5">
        <f t="shared" si="15"/>
        <v>2.471830302692238E-3</v>
      </c>
      <c r="AA18" s="5">
        <f t="shared" si="16"/>
        <v>7.6823867850099089E-3</v>
      </c>
      <c r="AB18" s="5">
        <f t="shared" si="17"/>
        <v>1.1938333034070589E-2</v>
      </c>
      <c r="AC18" s="5">
        <f t="shared" si="18"/>
        <v>2.283254874868486E-3</v>
      </c>
      <c r="AD18" s="5">
        <f t="shared" si="19"/>
        <v>6.7170410917008108E-2</v>
      </c>
      <c r="AE18" s="5">
        <f t="shared" si="20"/>
        <v>6.3837359151963813E-2</v>
      </c>
      <c r="AF18" s="5">
        <f t="shared" si="21"/>
        <v>3.0334848096522069E-2</v>
      </c>
      <c r="AG18" s="5">
        <f t="shared" si="22"/>
        <v>9.6098692183108677E-3</v>
      </c>
      <c r="AH18" s="5">
        <f t="shared" si="23"/>
        <v>5.8729400580351655E-4</v>
      </c>
      <c r="AI18" s="5">
        <f t="shared" si="24"/>
        <v>1.8252950876871846E-3</v>
      </c>
      <c r="AJ18" s="5">
        <f t="shared" si="25"/>
        <v>2.8364857500772895E-3</v>
      </c>
      <c r="AK18" s="5">
        <f t="shared" si="26"/>
        <v>2.9385755996988211E-3</v>
      </c>
      <c r="AL18" s="5">
        <f t="shared" si="27"/>
        <v>2.697669918518943E-4</v>
      </c>
      <c r="AM18" s="5">
        <f t="shared" si="28"/>
        <v>4.1752791573957657E-2</v>
      </c>
      <c r="AN18" s="5">
        <f t="shared" si="29"/>
        <v>3.9680983262064942E-2</v>
      </c>
      <c r="AO18" s="5">
        <f t="shared" si="30"/>
        <v>1.8855989902557633E-2</v>
      </c>
      <c r="AP18" s="5">
        <f t="shared" si="31"/>
        <v>5.9734466567559433E-3</v>
      </c>
      <c r="AQ18" s="5">
        <f t="shared" si="32"/>
        <v>1.4192598139438765E-3</v>
      </c>
      <c r="AR18" s="5">
        <f t="shared" si="33"/>
        <v>1.1163039756477507E-4</v>
      </c>
      <c r="AS18" s="5">
        <f t="shared" si="34"/>
        <v>3.4694448487138183E-4</v>
      </c>
      <c r="AT18" s="5">
        <f t="shared" si="35"/>
        <v>5.391473926840666E-4</v>
      </c>
      <c r="AU18" s="5">
        <f t="shared" si="36"/>
        <v>5.5855220592575391E-4</v>
      </c>
      <c r="AV18" s="5">
        <f t="shared" si="37"/>
        <v>4.3399157305302382E-4</v>
      </c>
      <c r="AW18" s="5">
        <f t="shared" si="38"/>
        <v>2.2134042153617465E-5</v>
      </c>
      <c r="AX18" s="5">
        <f t="shared" si="39"/>
        <v>2.162777206534517E-2</v>
      </c>
      <c r="AY18" s="5">
        <f t="shared" si="40"/>
        <v>2.0554583992319381E-2</v>
      </c>
      <c r="AZ18" s="5">
        <f t="shared" si="41"/>
        <v>9.7673242029002599E-3</v>
      </c>
      <c r="BA18" s="5">
        <f t="shared" si="42"/>
        <v>3.0942204788385083E-3</v>
      </c>
      <c r="BB18" s="5">
        <f t="shared" si="43"/>
        <v>7.3517067004036981E-4</v>
      </c>
      <c r="BC18" s="5">
        <f t="shared" si="44"/>
        <v>1.3973817775014854E-4</v>
      </c>
      <c r="BD18" s="5">
        <f t="shared" si="45"/>
        <v>1.7681867368713287E-5</v>
      </c>
      <c r="BE18" s="5">
        <f t="shared" si="46"/>
        <v>5.4954801735276674E-5</v>
      </c>
      <c r="BF18" s="5">
        <f t="shared" si="47"/>
        <v>8.5399074961598276E-5</v>
      </c>
      <c r="BG18" s="5">
        <f t="shared" si="48"/>
        <v>8.8472730001257796E-5</v>
      </c>
      <c r="BH18" s="5">
        <f t="shared" si="49"/>
        <v>6.874275825641481E-5</v>
      </c>
      <c r="BI18" s="5">
        <f t="shared" si="50"/>
        <v>4.273015481839616E-5</v>
      </c>
      <c r="BJ18" s="8">
        <f t="shared" si="51"/>
        <v>0.75865227142915703</v>
      </c>
      <c r="BK18" s="8">
        <f t="shared" si="52"/>
        <v>0.14147130336050928</v>
      </c>
      <c r="BL18" s="8">
        <f t="shared" si="53"/>
        <v>7.8629884207843559E-2</v>
      </c>
      <c r="BM18" s="8">
        <f t="shared" si="54"/>
        <v>0.73101576262502876</v>
      </c>
      <c r="BN18" s="8">
        <f t="shared" si="55"/>
        <v>0.22967707672500734</v>
      </c>
    </row>
    <row r="19" spans="1:66" x14ac:dyDescent="0.25">
      <c r="A19" t="s">
        <v>13</v>
      </c>
      <c r="B19" t="s">
        <v>53</v>
      </c>
      <c r="C19" t="s">
        <v>54</v>
      </c>
      <c r="D19" t="s">
        <v>440</v>
      </c>
      <c r="E19">
        <f>VLOOKUP(A19,home!$A$2:$E$405,3,FALSE)</f>
        <v>1.625</v>
      </c>
      <c r="F19">
        <f>VLOOKUP(B19,home!$B$2:$E$405,3,FALSE)</f>
        <v>0.55000000000000004</v>
      </c>
      <c r="G19">
        <f>VLOOKUP(C19,away!$B$2:$E$405,4,FALSE)</f>
        <v>0.89</v>
      </c>
      <c r="H19">
        <f>VLOOKUP(A19,away!$A$2:$E$405,3,FALSE)</f>
        <v>1.4652777777777799</v>
      </c>
      <c r="I19">
        <f>VLOOKUP(C19,away!$B$2:$E$405,3,FALSE)</f>
        <v>0.89</v>
      </c>
      <c r="J19">
        <f>VLOOKUP(B19,home!$B$2:$E$405,4,FALSE)</f>
        <v>1.36</v>
      </c>
      <c r="K19" s="3">
        <f t="shared" si="56"/>
        <v>0.79543750000000002</v>
      </c>
      <c r="L19" s="3">
        <f t="shared" si="57"/>
        <v>1.773572222222225</v>
      </c>
      <c r="M19" s="5">
        <f t="shared" si="2"/>
        <v>7.6611374413439501E-2</v>
      </c>
      <c r="N19" s="5">
        <f t="shared" si="3"/>
        <v>6.093956013499028E-2</v>
      </c>
      <c r="O19" s="5">
        <f t="shared" si="4"/>
        <v>0.13587580556594281</v>
      </c>
      <c r="P19" s="5">
        <f t="shared" si="5"/>
        <v>0.10808071108985963</v>
      </c>
      <c r="Q19" s="5">
        <f t="shared" si="6"/>
        <v>2.4236805682438165E-2</v>
      </c>
      <c r="R19" s="5">
        <f t="shared" si="7"/>
        <v>0.12049277721191208</v>
      </c>
      <c r="S19" s="5">
        <f t="shared" si="8"/>
        <v>3.8119144184288703E-2</v>
      </c>
      <c r="T19" s="5">
        <f t="shared" si="9"/>
        <v>4.298572531377011E-2</v>
      </c>
      <c r="U19" s="5">
        <f t="shared" si="10"/>
        <v>9.5844473473500322E-2</v>
      </c>
      <c r="V19" s="5">
        <f t="shared" si="11"/>
        <v>5.9752430020540287E-3</v>
      </c>
      <c r="W19" s="5">
        <f t="shared" si="12"/>
        <v>6.4262880400081362E-3</v>
      </c>
      <c r="X19" s="5">
        <f t="shared" si="13"/>
        <v>1.1397485959757337E-2</v>
      </c>
      <c r="Y19" s="5">
        <f t="shared" si="14"/>
        <v>1.0107132250696715E-2</v>
      </c>
      <c r="Z19" s="5">
        <f t="shared" si="15"/>
        <v>7.1234214213819438E-2</v>
      </c>
      <c r="AA19" s="5">
        <f t="shared" si="16"/>
        <v>5.6662365268705002E-2</v>
      </c>
      <c r="AB19" s="5">
        <f t="shared" si="17"/>
        <v>2.2535685086712769E-2</v>
      </c>
      <c r="AC19" s="5">
        <f t="shared" si="18"/>
        <v>5.2685429998255637E-4</v>
      </c>
      <c r="AD19" s="5">
        <f t="shared" si="19"/>
        <v>1.2779276232059928E-3</v>
      </c>
      <c r="AE19" s="5">
        <f t="shared" si="20"/>
        <v>2.2664969345286188E-3</v>
      </c>
      <c r="AF19" s="5">
        <f t="shared" si="21"/>
        <v>2.0098980024158917E-3</v>
      </c>
      <c r="AG19" s="5">
        <f t="shared" si="22"/>
        <v>1.1882330888615877E-3</v>
      </c>
      <c r="AH19" s="5">
        <f t="shared" si="23"/>
        <v>3.1584755900364449E-2</v>
      </c>
      <c r="AI19" s="5">
        <f t="shared" si="24"/>
        <v>2.5123699271496151E-2</v>
      </c>
      <c r="AJ19" s="5">
        <f t="shared" si="25"/>
        <v>9.9921662696353594E-3</v>
      </c>
      <c r="AK19" s="5">
        <f t="shared" si="26"/>
        <v>2.649381252367692E-3</v>
      </c>
      <c r="AL19" s="5">
        <f t="shared" si="27"/>
        <v>2.9730722268768335E-5</v>
      </c>
      <c r="AM19" s="5">
        <f t="shared" si="28"/>
        <v>2.0330231075678344E-4</v>
      </c>
      <c r="AN19" s="5">
        <f t="shared" si="29"/>
        <v>3.6057133107182177E-4</v>
      </c>
      <c r="AO19" s="5">
        <f t="shared" si="30"/>
        <v>3.1974964845933834E-4</v>
      </c>
      <c r="AP19" s="5">
        <f t="shared" si="31"/>
        <v>1.8903303152426791E-4</v>
      </c>
      <c r="AQ19" s="5">
        <f t="shared" si="32"/>
        <v>8.3815933448474979E-5</v>
      </c>
      <c r="AR19" s="5">
        <f t="shared" si="33"/>
        <v>1.1203569142111167E-2</v>
      </c>
      <c r="AS19" s="5">
        <f t="shared" si="34"/>
        <v>8.9117390294780521E-3</v>
      </c>
      <c r="AT19" s="5">
        <f t="shared" si="35"/>
        <v>3.544365707130224E-3</v>
      </c>
      <c r="AU19" s="5">
        <f t="shared" si="36"/>
        <v>9.3977379905513247E-4</v>
      </c>
      <c r="AV19" s="5">
        <f t="shared" si="37"/>
        <v>1.8688283032147919E-4</v>
      </c>
      <c r="AW19" s="5">
        <f t="shared" si="38"/>
        <v>1.1650857724115046E-6</v>
      </c>
      <c r="AX19" s="5">
        <f t="shared" si="39"/>
        <v>2.6952380302099811E-5</v>
      </c>
      <c r="AY19" s="5">
        <f t="shared" si="40"/>
        <v>4.7801993026573688E-5</v>
      </c>
      <c r="AZ19" s="5">
        <f t="shared" si="41"/>
        <v>4.239014349939581E-5</v>
      </c>
      <c r="BA19" s="5">
        <f t="shared" si="42"/>
        <v>2.5060660335514134E-5</v>
      </c>
      <c r="BB19" s="5">
        <f t="shared" si="43"/>
        <v>1.1111722760403548E-5</v>
      </c>
      <c r="BC19" s="5">
        <f t="shared" si="44"/>
        <v>3.9414885657772343E-6</v>
      </c>
      <c r="BD19" s="5">
        <f t="shared" si="45"/>
        <v>3.3117231700324121E-3</v>
      </c>
      <c r="BE19" s="5">
        <f t="shared" si="46"/>
        <v>2.6342687990626571E-3</v>
      </c>
      <c r="BF19" s="5">
        <f t="shared" si="47"/>
        <v>1.047698093927201E-3</v>
      </c>
      <c r="BG19" s="5">
        <f t="shared" si="48"/>
        <v>2.7779278419607267E-4</v>
      </c>
      <c r="BH19" s="5">
        <f t="shared" si="49"/>
        <v>5.5241699444740877E-5</v>
      </c>
      <c r="BI19" s="5">
        <f t="shared" si="50"/>
        <v>8.7882638604152181E-6</v>
      </c>
      <c r="BJ19" s="8">
        <f t="shared" si="51"/>
        <v>0.16414928367442325</v>
      </c>
      <c r="BK19" s="8">
        <f t="shared" si="52"/>
        <v>0.22939085970491976</v>
      </c>
      <c r="BL19" s="8">
        <f t="shared" si="53"/>
        <v>0.53288295261925622</v>
      </c>
      <c r="BM19" s="8">
        <f t="shared" si="54"/>
        <v>0.47137363920658204</v>
      </c>
      <c r="BN19" s="8">
        <f t="shared" si="55"/>
        <v>0.52623703409858247</v>
      </c>
    </row>
    <row r="20" spans="1:66" x14ac:dyDescent="0.25">
      <c r="A20" t="s">
        <v>13</v>
      </c>
      <c r="B20" t="s">
        <v>55</v>
      </c>
      <c r="C20" t="s">
        <v>56</v>
      </c>
      <c r="D20" t="s">
        <v>440</v>
      </c>
      <c r="E20">
        <f>VLOOKUP(A20,home!$A$2:$E$405,3,FALSE)</f>
        <v>1.625</v>
      </c>
      <c r="F20">
        <f>VLOOKUP(B20,home!$B$2:$E$405,3,FALSE)</f>
        <v>0.92</v>
      </c>
      <c r="G20">
        <f>VLOOKUP(C20,away!$B$2:$E$405,4,FALSE)</f>
        <v>1</v>
      </c>
      <c r="H20">
        <f>VLOOKUP(A20,away!$A$2:$E$405,3,FALSE)</f>
        <v>1.4652777777777799</v>
      </c>
      <c r="I20">
        <f>VLOOKUP(C20,away!$B$2:$E$405,3,FALSE)</f>
        <v>0.31</v>
      </c>
      <c r="J20">
        <f>VLOOKUP(B20,home!$B$2:$E$405,4,FALSE)</f>
        <v>1.1100000000000001</v>
      </c>
      <c r="K20" s="3">
        <f t="shared" si="56"/>
        <v>1.4950000000000001</v>
      </c>
      <c r="L20" s="3">
        <f t="shared" si="57"/>
        <v>0.50420208333333416</v>
      </c>
      <c r="M20" s="5">
        <f t="shared" si="2"/>
        <v>0.13544331260818157</v>
      </c>
      <c r="N20" s="5">
        <f t="shared" si="3"/>
        <v>0.20248775234923147</v>
      </c>
      <c r="O20" s="5">
        <f t="shared" si="4"/>
        <v>6.8290800390613179E-2</v>
      </c>
      <c r="P20" s="5">
        <f t="shared" si="5"/>
        <v>0.10209474658396672</v>
      </c>
      <c r="Q20" s="5">
        <f t="shared" si="6"/>
        <v>0.15135959488105055</v>
      </c>
      <c r="R20" s="5">
        <f t="shared" si="7"/>
        <v>1.7216181914724016E-2</v>
      </c>
      <c r="S20" s="5">
        <f t="shared" si="8"/>
        <v>1.923929849197803E-2</v>
      </c>
      <c r="T20" s="5">
        <f t="shared" si="9"/>
        <v>7.6315823071515132E-2</v>
      </c>
      <c r="U20" s="5">
        <f t="shared" si="10"/>
        <v>2.5738191962512407E-2</v>
      </c>
      <c r="V20" s="5">
        <f t="shared" si="11"/>
        <v>1.6113599000425734E-3</v>
      </c>
      <c r="W20" s="5">
        <f t="shared" si="12"/>
        <v>7.5427531449056853E-2</v>
      </c>
      <c r="X20" s="5">
        <f t="shared" si="13"/>
        <v>3.8030718497305042E-2</v>
      </c>
      <c r="Y20" s="5">
        <f t="shared" si="14"/>
        <v>9.5875837485023836E-3</v>
      </c>
      <c r="Z20" s="5">
        <f t="shared" si="15"/>
        <v>2.8934782628165065E-3</v>
      </c>
      <c r="AA20" s="5">
        <f t="shared" si="16"/>
        <v>4.3257500029106784E-3</v>
      </c>
      <c r="AB20" s="5">
        <f t="shared" si="17"/>
        <v>3.2334981271757322E-3</v>
      </c>
      <c r="AC20" s="5">
        <f t="shared" si="18"/>
        <v>7.5913392050555055E-5</v>
      </c>
      <c r="AD20" s="5">
        <f t="shared" si="19"/>
        <v>2.8191039879084986E-2</v>
      </c>
      <c r="AE20" s="5">
        <f t="shared" si="20"/>
        <v>1.4213981038367754E-2</v>
      </c>
      <c r="AF20" s="5">
        <f t="shared" si="21"/>
        <v>3.5833594260027647E-3</v>
      </c>
      <c r="AG20" s="5">
        <f t="shared" si="22"/>
        <v>6.0224576264091153E-4</v>
      </c>
      <c r="AH20" s="5">
        <f t="shared" si="23"/>
        <v>3.6472444204794976E-4</v>
      </c>
      <c r="AI20" s="5">
        <f t="shared" si="24"/>
        <v>5.4526304086168495E-4</v>
      </c>
      <c r="AJ20" s="5">
        <f t="shared" si="25"/>
        <v>4.0758412304410958E-4</v>
      </c>
      <c r="AK20" s="5">
        <f t="shared" si="26"/>
        <v>2.031127546503146E-4</v>
      </c>
      <c r="AL20" s="5">
        <f t="shared" si="27"/>
        <v>2.2888862874024458E-6</v>
      </c>
      <c r="AM20" s="5">
        <f t="shared" si="28"/>
        <v>8.4291209238464178E-3</v>
      </c>
      <c r="AN20" s="5">
        <f t="shared" si="29"/>
        <v>4.2499803304719619E-3</v>
      </c>
      <c r="AO20" s="5">
        <f t="shared" si="30"/>
        <v>1.0714244683748275E-3</v>
      </c>
      <c r="AP20" s="5">
        <f t="shared" si="31"/>
        <v>1.8007148302963267E-4</v>
      </c>
      <c r="AQ20" s="5">
        <f t="shared" si="32"/>
        <v>2.2698104223115979E-5</v>
      </c>
      <c r="AR20" s="5">
        <f t="shared" si="33"/>
        <v>3.6778964704632848E-5</v>
      </c>
      <c r="AS20" s="5">
        <f t="shared" si="34"/>
        <v>5.4984552233426109E-5</v>
      </c>
      <c r="AT20" s="5">
        <f t="shared" si="35"/>
        <v>4.1100952794486025E-5</v>
      </c>
      <c r="AU20" s="5">
        <f t="shared" si="36"/>
        <v>2.0481974809252202E-5</v>
      </c>
      <c r="AV20" s="5">
        <f t="shared" si="37"/>
        <v>7.6551380849580072E-6</v>
      </c>
      <c r="AW20" s="5">
        <f t="shared" si="38"/>
        <v>4.792559849330592E-8</v>
      </c>
      <c r="AX20" s="5">
        <f t="shared" si="39"/>
        <v>2.1002559635250658E-3</v>
      </c>
      <c r="AY20" s="5">
        <f t="shared" si="40"/>
        <v>1.0589534323425971E-3</v>
      </c>
      <c r="AZ20" s="5">
        <f t="shared" si="41"/>
        <v>2.6696326337006116E-4</v>
      </c>
      <c r="BA20" s="5">
        <f t="shared" si="42"/>
        <v>4.4867811188216807E-5</v>
      </c>
      <c r="BB20" s="5">
        <f t="shared" si="43"/>
        <v>5.6556109689263979E-6</v>
      </c>
      <c r="BC20" s="5">
        <f t="shared" si="44"/>
        <v>5.7031416661110939E-7</v>
      </c>
      <c r="BD20" s="5">
        <f t="shared" si="45"/>
        <v>3.0906717711531733E-6</v>
      </c>
      <c r="BE20" s="5">
        <f t="shared" si="46"/>
        <v>4.6205542978739948E-6</v>
      </c>
      <c r="BF20" s="5">
        <f t="shared" si="47"/>
        <v>3.4538643376608113E-6</v>
      </c>
      <c r="BG20" s="5">
        <f t="shared" si="48"/>
        <v>1.7211757282676376E-6</v>
      </c>
      <c r="BH20" s="5">
        <f t="shared" si="49"/>
        <v>6.432894284400293E-7</v>
      </c>
      <c r="BI20" s="5">
        <f t="shared" si="50"/>
        <v>1.923435391035689E-7</v>
      </c>
      <c r="BJ20" s="8">
        <f t="shared" si="51"/>
        <v>0.61723019180826511</v>
      </c>
      <c r="BK20" s="8">
        <f t="shared" si="52"/>
        <v>0.25952587329484944</v>
      </c>
      <c r="BL20" s="8">
        <f t="shared" si="53"/>
        <v>0.12049983024026929</v>
      </c>
      <c r="BM20" s="8">
        <f t="shared" si="54"/>
        <v>0.32219807937168882</v>
      </c>
      <c r="BN20" s="8">
        <f t="shared" si="55"/>
        <v>0.67689238872776758</v>
      </c>
    </row>
    <row r="21" spans="1:66" x14ac:dyDescent="0.25">
      <c r="A21" t="s">
        <v>13</v>
      </c>
      <c r="B21" t="s">
        <v>57</v>
      </c>
      <c r="C21" t="s">
        <v>58</v>
      </c>
      <c r="D21" t="s">
        <v>440</v>
      </c>
      <c r="E21">
        <f>VLOOKUP(A21,home!$A$2:$E$405,3,FALSE)</f>
        <v>1.625</v>
      </c>
      <c r="F21">
        <f>VLOOKUP(B21,home!$B$2:$E$405,3,FALSE)</f>
        <v>0.62</v>
      </c>
      <c r="G21">
        <f>VLOOKUP(C21,away!$B$2:$E$405,4,FALSE)</f>
        <v>0.77</v>
      </c>
      <c r="H21">
        <f>VLOOKUP(A21,away!$A$2:$E$405,3,FALSE)</f>
        <v>1.4652777777777799</v>
      </c>
      <c r="I21">
        <f>VLOOKUP(C21,away!$B$2:$E$405,3,FALSE)</f>
        <v>0.62</v>
      </c>
      <c r="J21">
        <f>VLOOKUP(B21,home!$B$2:$E$405,4,FALSE)</f>
        <v>1.02</v>
      </c>
      <c r="K21" s="3">
        <f t="shared" si="56"/>
        <v>0.7757750000000001</v>
      </c>
      <c r="L21" s="3">
        <f t="shared" si="57"/>
        <v>0.92664166666666803</v>
      </c>
      <c r="M21" s="5">
        <f t="shared" si="2"/>
        <v>0.18224257190139673</v>
      </c>
      <c r="N21" s="5">
        <f t="shared" si="3"/>
        <v>0.14137923121680607</v>
      </c>
      <c r="O21" s="5">
        <f t="shared" si="4"/>
        <v>0.16887356056433031</v>
      </c>
      <c r="P21" s="5">
        <f t="shared" si="5"/>
        <v>0.13100788644679337</v>
      </c>
      <c r="Q21" s="5">
        <f t="shared" si="6"/>
        <v>5.4839236548608866E-2</v>
      </c>
      <c r="R21" s="5">
        <f t="shared" si="7"/>
        <v>7.8242638808632761E-2</v>
      </c>
      <c r="S21" s="5">
        <f t="shared" si="8"/>
        <v>2.3544260449394436E-2</v>
      </c>
      <c r="T21" s="5">
        <f t="shared" si="9"/>
        <v>5.0816321554130565E-2</v>
      </c>
      <c r="U21" s="5">
        <f t="shared" si="10"/>
        <v>6.0698683121767093E-2</v>
      </c>
      <c r="V21" s="5">
        <f t="shared" si="11"/>
        <v>1.8805727914336988E-3</v>
      </c>
      <c r="W21" s="5">
        <f t="shared" si="12"/>
        <v>1.4180969577832351E-2</v>
      </c>
      <c r="X21" s="5">
        <f t="shared" si="13"/>
        <v>1.3140677284551884E-2</v>
      </c>
      <c r="Y21" s="5">
        <f t="shared" si="14"/>
        <v>6.088349550042991E-3</v>
      </c>
      <c r="Z21" s="5">
        <f t="shared" si="15"/>
        <v>2.4167629743343202E-2</v>
      </c>
      <c r="AA21" s="5">
        <f t="shared" si="16"/>
        <v>1.8748642964142075E-2</v>
      </c>
      <c r="AB21" s="5">
        <f t="shared" si="17"/>
        <v>7.2723642477536595E-3</v>
      </c>
      <c r="AC21" s="5">
        <f t="shared" si="18"/>
        <v>8.449242407544287E-5</v>
      </c>
      <c r="AD21" s="5">
        <f t="shared" si="19"/>
        <v>2.7503104185607231E-3</v>
      </c>
      <c r="AE21" s="5">
        <f t="shared" si="20"/>
        <v>2.5485522301058093E-3</v>
      </c>
      <c r="AF21" s="5">
        <f t="shared" si="21"/>
        <v>1.1807973430461502E-3</v>
      </c>
      <c r="AG21" s="5">
        <f t="shared" si="22"/>
        <v>3.6472533931861941E-4</v>
      </c>
      <c r="AH21" s="5">
        <f t="shared" si="23"/>
        <v>5.5986831761886194E-3</v>
      </c>
      <c r="AI21" s="5">
        <f t="shared" si="24"/>
        <v>4.3433184410077274E-3</v>
      </c>
      <c r="AJ21" s="5">
        <f t="shared" si="25"/>
        <v>1.6847189317863848E-3</v>
      </c>
      <c r="AK21" s="5">
        <f t="shared" si="26"/>
        <v>4.3565427643552768E-4</v>
      </c>
      <c r="AL21" s="5">
        <f t="shared" si="27"/>
        <v>2.4295473408658811E-6</v>
      </c>
      <c r="AM21" s="5">
        <f t="shared" si="28"/>
        <v>4.2672441299178922E-4</v>
      </c>
      <c r="AN21" s="5">
        <f t="shared" si="29"/>
        <v>3.9542062126206708E-4</v>
      </c>
      <c r="AO21" s="5">
        <f t="shared" si="30"/>
        <v>1.8320661176032555E-4</v>
      </c>
      <c r="AP21" s="5">
        <f t="shared" si="31"/>
        <v>5.6588960021980424E-5</v>
      </c>
      <c r="AQ21" s="5">
        <f t="shared" si="32"/>
        <v>1.3109422057425344E-5</v>
      </c>
      <c r="AR21" s="5">
        <f t="shared" si="33"/>
        <v>1.0375946219044116E-3</v>
      </c>
      <c r="AS21" s="5">
        <f t="shared" si="34"/>
        <v>8.0493996780789509E-4</v>
      </c>
      <c r="AT21" s="5">
        <f t="shared" si="35"/>
        <v>3.1222615176308488E-4</v>
      </c>
      <c r="AU21" s="5">
        <f t="shared" si="36"/>
        <v>8.0739080961335754E-5</v>
      </c>
      <c r="AV21" s="5">
        <f t="shared" si="37"/>
        <v>1.565884013319506E-5</v>
      </c>
      <c r="AW21" s="5">
        <f t="shared" si="38"/>
        <v>4.8514378212822357E-8</v>
      </c>
      <c r="AX21" s="5">
        <f t="shared" si="39"/>
        <v>5.5173688581450859E-5</v>
      </c>
      <c r="AY21" s="5">
        <f t="shared" si="40"/>
        <v>5.112623874326333E-5</v>
      </c>
      <c r="AZ21" s="5">
        <f t="shared" si="41"/>
        <v>2.3687851539727751E-5</v>
      </c>
      <c r="BA21" s="5">
        <f t="shared" si="42"/>
        <v>7.3167167435086425E-6</v>
      </c>
      <c r="BB21" s="5">
        <f t="shared" si="43"/>
        <v>1.6949936494331907E-6</v>
      </c>
      <c r="BC21" s="5">
        <f t="shared" si="44"/>
        <v>3.1413034806003803E-7</v>
      </c>
      <c r="BD21" s="5">
        <f t="shared" si="45"/>
        <v>1.6024640162764586E-4</v>
      </c>
      <c r="BE21" s="5">
        <f t="shared" si="46"/>
        <v>1.2431515222268699E-4</v>
      </c>
      <c r="BF21" s="5">
        <f t="shared" si="47"/>
        <v>4.8220293607777497E-5</v>
      </c>
      <c r="BG21" s="5">
        <f t="shared" si="48"/>
        <v>1.2469366091191199E-5</v>
      </c>
      <c r="BH21" s="5">
        <f t="shared" si="49"/>
        <v>2.4183556198484632E-6</v>
      </c>
      <c r="BI21" s="5">
        <f t="shared" si="50"/>
        <v>3.7521996619758846E-7</v>
      </c>
      <c r="BJ21" s="8">
        <f t="shared" si="51"/>
        <v>0.28850353471070306</v>
      </c>
      <c r="BK21" s="8">
        <f t="shared" si="52"/>
        <v>0.33881333979917783</v>
      </c>
      <c r="BL21" s="8">
        <f t="shared" si="53"/>
        <v>0.34849746798374948</v>
      </c>
      <c r="BM21" s="8">
        <f t="shared" si="54"/>
        <v>0.2433457690260403</v>
      </c>
      <c r="BN21" s="8">
        <f t="shared" si="55"/>
        <v>0.7565851254865682</v>
      </c>
    </row>
    <row r="22" spans="1:66" x14ac:dyDescent="0.25">
      <c r="A22" t="s">
        <v>13</v>
      </c>
      <c r="B22" t="s">
        <v>59</v>
      </c>
      <c r="C22" t="s">
        <v>60</v>
      </c>
      <c r="D22" t="s">
        <v>440</v>
      </c>
      <c r="E22">
        <f>VLOOKUP(A22,home!$A$2:$E$405,3,FALSE)</f>
        <v>1.625</v>
      </c>
      <c r="F22">
        <f>VLOOKUP(B22,home!$B$2:$E$405,3,FALSE)</f>
        <v>1.08</v>
      </c>
      <c r="G22">
        <f>VLOOKUP(C22,away!$B$2:$E$405,4,FALSE)</f>
        <v>0.62</v>
      </c>
      <c r="H22">
        <f>VLOOKUP(A22,away!$A$2:$E$405,3,FALSE)</f>
        <v>1.4652777777777799</v>
      </c>
      <c r="I22">
        <f>VLOOKUP(C22,away!$B$2:$E$405,3,FALSE)</f>
        <v>0.85</v>
      </c>
      <c r="J22">
        <f>VLOOKUP(B22,home!$B$2:$E$405,4,FALSE)</f>
        <v>0.68</v>
      </c>
      <c r="K22" s="3">
        <f t="shared" si="56"/>
        <v>1.0881000000000001</v>
      </c>
      <c r="L22" s="3">
        <f t="shared" si="57"/>
        <v>0.84693055555555685</v>
      </c>
      <c r="M22" s="5">
        <f t="shared" si="2"/>
        <v>0.14441985592719178</v>
      </c>
      <c r="N22" s="5">
        <f t="shared" si="3"/>
        <v>0.15714324523437737</v>
      </c>
      <c r="O22" s="5">
        <f t="shared" si="4"/>
        <v>0.12231358881366999</v>
      </c>
      <c r="P22" s="5">
        <f t="shared" si="5"/>
        <v>0.13308941598815432</v>
      </c>
      <c r="Q22" s="5">
        <f t="shared" si="6"/>
        <v>8.5493782569762991E-2</v>
      </c>
      <c r="R22" s="5">
        <f t="shared" si="7"/>
        <v>5.1795557862977744E-2</v>
      </c>
      <c r="S22" s="5">
        <f t="shared" si="8"/>
        <v>3.0661976039149639E-2</v>
      </c>
      <c r="T22" s="5">
        <f t="shared" si="9"/>
        <v>7.2407296768355348E-2</v>
      </c>
      <c r="U22" s="5">
        <f t="shared" si="10"/>
        <v>5.6358746510706083E-2</v>
      </c>
      <c r="V22" s="5">
        <f t="shared" si="11"/>
        <v>3.1395994361133233E-3</v>
      </c>
      <c r="W22" s="5">
        <f t="shared" si="12"/>
        <v>3.1008594938053042E-2</v>
      </c>
      <c r="X22" s="5">
        <f t="shared" si="13"/>
        <v>2.6262126537882489E-2</v>
      </c>
      <c r="Y22" s="5">
        <f t="shared" si="14"/>
        <v>1.1121098709399577E-2</v>
      </c>
      <c r="Z22" s="5">
        <f t="shared" si="15"/>
        <v>1.4622413532067243E-2</v>
      </c>
      <c r="AA22" s="5">
        <f t="shared" si="16"/>
        <v>1.5910648164242369E-2</v>
      </c>
      <c r="AB22" s="5">
        <f t="shared" si="17"/>
        <v>8.6561881337560587E-3</v>
      </c>
      <c r="AC22" s="5">
        <f t="shared" si="18"/>
        <v>1.8083016212799865E-4</v>
      </c>
      <c r="AD22" s="5">
        <f t="shared" si="19"/>
        <v>8.4351130380238802E-3</v>
      </c>
      <c r="AE22" s="5">
        <f t="shared" si="20"/>
        <v>7.1439549714674838E-3</v>
      </c>
      <c r="AF22" s="5">
        <f t="shared" si="21"/>
        <v>3.0252168764244199E-3</v>
      </c>
      <c r="AG22" s="5">
        <f t="shared" si="22"/>
        <v>8.5404953660872681E-4</v>
      </c>
      <c r="AH22" s="5">
        <f t="shared" si="23"/>
        <v>3.0960422040691997E-3</v>
      </c>
      <c r="AI22" s="5">
        <f t="shared" si="24"/>
        <v>3.3688035222476966E-3</v>
      </c>
      <c r="AJ22" s="5">
        <f t="shared" si="25"/>
        <v>1.8327975562788589E-3</v>
      </c>
      <c r="AK22" s="5">
        <f t="shared" si="26"/>
        <v>6.6475567366234222E-4</v>
      </c>
      <c r="AL22" s="5">
        <f t="shared" si="27"/>
        <v>6.6657262648957678E-6</v>
      </c>
      <c r="AM22" s="5">
        <f t="shared" si="28"/>
        <v>1.835649299334757E-3</v>
      </c>
      <c r="AN22" s="5">
        <f t="shared" si="29"/>
        <v>1.5546674808907543E-3</v>
      </c>
      <c r="AO22" s="5">
        <f t="shared" si="30"/>
        <v>6.5834769664748242E-4</v>
      </c>
      <c r="AP22" s="5">
        <f t="shared" si="31"/>
        <v>1.8585826015679116E-4</v>
      </c>
      <c r="AQ22" s="5">
        <f t="shared" si="32"/>
        <v>3.9352259882295078E-5</v>
      </c>
      <c r="AR22" s="5">
        <f t="shared" si="33"/>
        <v>5.2442654878315589E-4</v>
      </c>
      <c r="AS22" s="5">
        <f t="shared" si="34"/>
        <v>5.7062852773095193E-4</v>
      </c>
      <c r="AT22" s="5">
        <f t="shared" si="35"/>
        <v>3.1045045051202437E-4</v>
      </c>
      <c r="AU22" s="5">
        <f t="shared" si="36"/>
        <v>1.1260037840071125E-4</v>
      </c>
      <c r="AV22" s="5">
        <f t="shared" si="37"/>
        <v>3.0630117934453479E-5</v>
      </c>
      <c r="AW22" s="5">
        <f t="shared" si="38"/>
        <v>1.7063243409224268E-7</v>
      </c>
      <c r="AX22" s="5">
        <f t="shared" si="39"/>
        <v>3.3289500043435811E-4</v>
      </c>
      <c r="AY22" s="5">
        <f t="shared" si="40"/>
        <v>2.8193894765953821E-4</v>
      </c>
      <c r="AZ22" s="5">
        <f t="shared" si="41"/>
        <v>1.1939135478702091E-4</v>
      </c>
      <c r="BA22" s="5">
        <f t="shared" si="42"/>
        <v>3.3705395479434069E-5</v>
      </c>
      <c r="BB22" s="5">
        <f t="shared" si="43"/>
        <v>7.136532329654211E-6</v>
      </c>
      <c r="BC22" s="5">
        <f t="shared" si="44"/>
        <v>1.2088294581388472E-6</v>
      </c>
      <c r="BD22" s="5">
        <f t="shared" si="45"/>
        <v>7.4025478051500224E-5</v>
      </c>
      <c r="BE22" s="5">
        <f t="shared" si="46"/>
        <v>8.0547122667837395E-5</v>
      </c>
      <c r="BF22" s="5">
        <f t="shared" si="47"/>
        <v>4.3821662087436924E-5</v>
      </c>
      <c r="BG22" s="5">
        <f t="shared" si="48"/>
        <v>1.5894116839113377E-5</v>
      </c>
      <c r="BH22" s="5">
        <f t="shared" si="49"/>
        <v>4.3235971331598166E-6</v>
      </c>
      <c r="BI22" s="5">
        <f t="shared" si="50"/>
        <v>9.4090120811823956E-7</v>
      </c>
      <c r="BJ22" s="8">
        <f t="shared" si="51"/>
        <v>0.40794463023741551</v>
      </c>
      <c r="BK22" s="8">
        <f t="shared" si="52"/>
        <v>0.31178028222666154</v>
      </c>
      <c r="BL22" s="8">
        <f t="shared" si="53"/>
        <v>0.26576541734295889</v>
      </c>
      <c r="BM22" s="8">
        <f t="shared" si="54"/>
        <v>0.30557552862774356</v>
      </c>
      <c r="BN22" s="8">
        <f t="shared" si="55"/>
        <v>0.69425544639613423</v>
      </c>
    </row>
    <row r="23" spans="1:66" x14ac:dyDescent="0.25">
      <c r="A23" t="s">
        <v>13</v>
      </c>
      <c r="B23" t="s">
        <v>61</v>
      </c>
      <c r="C23" t="s">
        <v>62</v>
      </c>
      <c r="D23" t="s">
        <v>440</v>
      </c>
      <c r="E23">
        <f>VLOOKUP(A23,home!$A$2:$E$405,3,FALSE)</f>
        <v>1.625</v>
      </c>
      <c r="F23">
        <f>VLOOKUP(B23,home!$B$2:$E$405,3,FALSE)</f>
        <v>0.85</v>
      </c>
      <c r="G23">
        <f>VLOOKUP(C23,away!$B$2:$E$405,4,FALSE)</f>
        <v>1.31</v>
      </c>
      <c r="H23">
        <f>VLOOKUP(A23,away!$A$2:$E$405,3,FALSE)</f>
        <v>1.4652777777777799</v>
      </c>
      <c r="I23">
        <f>VLOOKUP(C23,away!$B$2:$E$405,3,FALSE)</f>
        <v>1.31</v>
      </c>
      <c r="J23">
        <f>VLOOKUP(B23,home!$B$2:$E$405,4,FALSE)</f>
        <v>1.28</v>
      </c>
      <c r="K23" s="3">
        <f t="shared" si="56"/>
        <v>1.8094374999999998</v>
      </c>
      <c r="L23" s="3">
        <f t="shared" si="57"/>
        <v>2.4569777777777815</v>
      </c>
      <c r="M23" s="5">
        <f t="shared" si="2"/>
        <v>1.4031993904143107E-2</v>
      </c>
      <c r="N23" s="5">
        <f t="shared" si="3"/>
        <v>2.5390015969927938E-2</v>
      </c>
      <c r="O23" s="5">
        <f t="shared" si="4"/>
        <v>3.4476297200392914E-2</v>
      </c>
      <c r="P23" s="5">
        <f t="shared" si="5"/>
        <v>6.2382705015535944E-2</v>
      </c>
      <c r="Q23" s="5">
        <f t="shared" si="6"/>
        <v>2.2970823510793246E-2</v>
      </c>
      <c r="R23" s="5">
        <f t="shared" si="7"/>
        <v>4.2353748040713866E-2</v>
      </c>
      <c r="S23" s="5">
        <f t="shared" si="8"/>
        <v>6.9334442268862692E-2</v>
      </c>
      <c r="T23" s="5">
        <f t="shared" si="9"/>
        <v>5.6438802903274417E-2</v>
      </c>
      <c r="U23" s="5">
        <f t="shared" si="10"/>
        <v>7.6636459970419193E-2</v>
      </c>
      <c r="V23" s="5">
        <f t="shared" si="11"/>
        <v>3.4249271019281803E-2</v>
      </c>
      <c r="W23" s="5">
        <f t="shared" si="12"/>
        <v>1.3854756488770319E-2</v>
      </c>
      <c r="X23" s="5">
        <f t="shared" si="13"/>
        <v>3.4040828809431205E-2</v>
      </c>
      <c r="Y23" s="5">
        <f t="shared" si="14"/>
        <v>4.1818779960955087E-2</v>
      </c>
      <c r="Z23" s="5">
        <f t="shared" si="15"/>
        <v>3.4687405913877735E-2</v>
      </c>
      <c r="AA23" s="5">
        <f t="shared" si="16"/>
        <v>6.276469303829213E-2</v>
      </c>
      <c r="AB23" s="5">
        <f t="shared" si="17"/>
        <v>5.6784394629737368E-2</v>
      </c>
      <c r="AC23" s="5">
        <f t="shared" si="18"/>
        <v>9.5164761757511006E-3</v>
      </c>
      <c r="AD23" s="5">
        <f t="shared" si="19"/>
        <v>6.2673289860373333E-3</v>
      </c>
      <c r="AE23" s="5">
        <f t="shared" si="20"/>
        <v>1.5398688044716285E-2</v>
      </c>
      <c r="AF23" s="5">
        <f t="shared" si="21"/>
        <v>1.8917117166400158E-2</v>
      </c>
      <c r="AG23" s="5">
        <f t="shared" si="22"/>
        <v>1.5492978832487923E-2</v>
      </c>
      <c r="AH23" s="5">
        <f t="shared" si="23"/>
        <v>2.1306546374788807E-2</v>
      </c>
      <c r="AI23" s="5">
        <f t="shared" si="24"/>
        <v>3.8552864006031917E-2</v>
      </c>
      <c r="AJ23" s="5">
        <f t="shared" si="25"/>
        <v>3.4879498932457197E-2</v>
      </c>
      <c r="AK23" s="5">
        <f t="shared" si="26"/>
        <v>2.1037424449866005E-2</v>
      </c>
      <c r="AL23" s="5">
        <f t="shared" si="27"/>
        <v>1.6923140933918748E-3</v>
      </c>
      <c r="AM23" s="5">
        <f t="shared" si="28"/>
        <v>2.2680680184345866E-3</v>
      </c>
      <c r="AN23" s="5">
        <f t="shared" si="29"/>
        <v>5.572592719782268E-3</v>
      </c>
      <c r="AO23" s="5">
        <f t="shared" si="30"/>
        <v>6.8458682385556403E-3</v>
      </c>
      <c r="AP23" s="5">
        <f t="shared" si="31"/>
        <v>5.6067153772419763E-3</v>
      </c>
      <c r="AQ23" s="5">
        <f t="shared" si="32"/>
        <v>3.4438937720521283E-3</v>
      </c>
      <c r="AR23" s="5">
        <f t="shared" si="33"/>
        <v>1.0469942192809565E-2</v>
      </c>
      <c r="AS23" s="5">
        <f t="shared" si="34"/>
        <v>1.8944706026501851E-2</v>
      </c>
      <c r="AT23" s="5">
        <f t="shared" si="35"/>
        <v>1.7139630755414227E-2</v>
      </c>
      <c r="AU23" s="5">
        <f t="shared" si="36"/>
        <v>1.0337696874999943E-2</v>
      </c>
      <c r="AV23" s="5">
        <f t="shared" si="37"/>
        <v>4.6763540973144254E-3</v>
      </c>
      <c r="AW23" s="5">
        <f t="shared" si="38"/>
        <v>2.0898893153842348E-4</v>
      </c>
      <c r="AX23" s="5">
        <f t="shared" si="39"/>
        <v>6.8398788751770532E-4</v>
      </c>
      <c r="AY23" s="5">
        <f t="shared" si="40"/>
        <v>1.6805430399001709E-3</v>
      </c>
      <c r="AZ23" s="5">
        <f t="shared" si="41"/>
        <v>2.0645284518169202E-3</v>
      </c>
      <c r="BA23" s="5">
        <f t="shared" si="42"/>
        <v>1.6908335092347129E-3</v>
      </c>
      <c r="BB23" s="5">
        <f t="shared" si="43"/>
        <v>1.0385850895279288E-3</v>
      </c>
      <c r="BC23" s="5">
        <f t="shared" si="44"/>
        <v>5.103560970602934E-4</v>
      </c>
      <c r="BD23" s="5">
        <f t="shared" si="45"/>
        <v>4.2874025503918441E-3</v>
      </c>
      <c r="BE23" s="5">
        <f t="shared" si="46"/>
        <v>7.7577869522746411E-3</v>
      </c>
      <c r="BF23" s="5">
        <f t="shared" si="47"/>
        <v>7.0186153142282239E-3</v>
      </c>
      <c r="BG23" s="5">
        <f t="shared" si="48"/>
        <v>4.2332485825462779E-3</v>
      </c>
      <c r="BH23" s="5">
        <f t="shared" si="49"/>
        <v>1.9149496830202692E-3</v>
      </c>
      <c r="BI23" s="5">
        <f t="shared" si="50"/>
        <v>6.9299635341399802E-4</v>
      </c>
      <c r="BJ23" s="8">
        <f t="shared" si="51"/>
        <v>0.2819960928739183</v>
      </c>
      <c r="BK23" s="8">
        <f t="shared" si="52"/>
        <v>0.19288774551686672</v>
      </c>
      <c r="BL23" s="8">
        <f t="shared" si="53"/>
        <v>0.47626525602561465</v>
      </c>
      <c r="BM23" s="8">
        <f t="shared" si="54"/>
        <v>0.78275936258040879</v>
      </c>
      <c r="BN23" s="8">
        <f t="shared" si="55"/>
        <v>0.20160558364150702</v>
      </c>
    </row>
    <row r="24" spans="1:66" x14ac:dyDescent="0.25">
      <c r="A24" t="s">
        <v>16</v>
      </c>
      <c r="B24" t="s">
        <v>63</v>
      </c>
      <c r="C24" t="s">
        <v>64</v>
      </c>
      <c r="D24" t="s">
        <v>440</v>
      </c>
      <c r="E24">
        <f>VLOOKUP(A24,home!$A$2:$E$405,3,FALSE)</f>
        <v>1.6458333333333299</v>
      </c>
      <c r="F24">
        <f>VLOOKUP(B24,home!$B$2:$E$405,3,FALSE)</f>
        <v>1.35</v>
      </c>
      <c r="G24">
        <f>VLOOKUP(C24,away!$B$2:$E$405,4,FALSE)</f>
        <v>0.99</v>
      </c>
      <c r="H24">
        <f>VLOOKUP(A24,away!$A$2:$E$405,3,FALSE)</f>
        <v>1.31944444444444</v>
      </c>
      <c r="I24">
        <f>VLOOKUP(C24,away!$B$2:$E$405,3,FALSE)</f>
        <v>0.91</v>
      </c>
      <c r="J24">
        <f>VLOOKUP(B24,home!$B$2:$E$405,4,FALSE)</f>
        <v>0.51</v>
      </c>
      <c r="K24" s="3">
        <f t="shared" si="56"/>
        <v>2.1996562499999954</v>
      </c>
      <c r="L24" s="3">
        <f t="shared" si="57"/>
        <v>0.61235416666666465</v>
      </c>
      <c r="M24" s="5">
        <f t="shared" ref="M24:M87" si="58">_xlfn.POISSON.DIST(0,K24,FALSE) * _xlfn.POISSON.DIST(0,L24,FALSE)</f>
        <v>6.0084076858280391E-2</v>
      </c>
      <c r="N24" s="5">
        <f t="shared" ref="N24:N87" si="59">_xlfn.POISSON.DIST(1,K24,FALSE) * _xlfn.POISSON.DIST(0,L24,FALSE)</f>
        <v>0.13216431518679655</v>
      </c>
      <c r="O24" s="5">
        <f t="shared" ref="O24:O87" si="60">_xlfn.POISSON.DIST(0,K24,FALSE) * _xlfn.POISSON.DIST(1,L24,FALSE)</f>
        <v>3.6792734814488116E-2</v>
      </c>
      <c r="P24" s="5">
        <f t="shared" ref="P24:P87" si="61">_xlfn.POISSON.DIST(1,K24,FALSE) * _xlfn.POISSON.DIST(1,L24,FALSE)</f>
        <v>8.0931369089281197E-2</v>
      </c>
      <c r="Q24" s="5">
        <f t="shared" ref="Q24:Q87" si="62">_xlfn.POISSON.DIST(2,K24,FALSE) * _xlfn.POISSON.DIST(0,L24,FALSE)</f>
        <v>0.1453580309638032</v>
      </c>
      <c r="R24" s="5">
        <f t="shared" ref="R24:R87" si="63">_xlfn.POISSON.DIST(0,K24,FALSE) * _xlfn.POISSON.DIST(2,L24,FALSE)</f>
        <v>1.1265092233356724E-2</v>
      </c>
      <c r="S24" s="5">
        <f t="shared" ref="S24:S87" si="64">_xlfn.POISSON.DIST(2,K24,FALSE) * _xlfn.POISSON.DIST(2,L24,FALSE)</f>
        <v>2.7253004644286219E-2</v>
      </c>
      <c r="T24" s="5">
        <f t="shared" ref="T24:T87" si="65">_xlfn.POISSON.DIST(2,K24,FALSE) * _xlfn.POISSON.DIST(1,L24,FALSE)</f>
        <v>8.9010595919146937E-2</v>
      </c>
      <c r="U24" s="5">
        <f t="shared" ref="U24:U87" si="66">_xlfn.POISSON.DIST(1,K24,FALSE) * _xlfn.POISSON.DIST(2,L24,FALSE)</f>
        <v>2.4779330537929526E-2</v>
      </c>
      <c r="V24" s="5">
        <f t="shared" ref="V24:V87" si="67">_xlfn.POISSON.DIST(3,K24,FALSE) * _xlfn.POISSON.DIST(3,L24,FALSE)</f>
        <v>4.0787714907876329E-3</v>
      </c>
      <c r="W24" s="5">
        <f t="shared" ref="W24:W87" si="68">_xlfn.POISSON.DIST(3,K24,FALSE) * _xlfn.POISSON.DIST(0,L24,FALSE)</f>
        <v>0.10657923376574086</v>
      </c>
      <c r="X24" s="5">
        <f t="shared" ref="X24:X87" si="69">_xlfn.POISSON.DIST(3,K24,FALSE) * _xlfn.POISSON.DIST(1,L24,FALSE)</f>
        <v>6.5264237876591885E-2</v>
      </c>
      <c r="Y24" s="5">
        <f t="shared" ref="Y24:Y87" si="70">_xlfn.POISSON.DIST(3,K24,FALSE) * _xlfn.POISSON.DIST(2,L24,FALSE)</f>
        <v>1.9982413999027695E-2</v>
      </c>
      <c r="Z24" s="5">
        <f t="shared" ref="Z24:Z87" si="71">_xlfn.POISSON.DIST(0,K24,FALSE) * _xlfn.POISSON.DIST(3,L24,FALSE)</f>
        <v>2.299408722326758E-3</v>
      </c>
      <c r="AA24" s="5">
        <f t="shared" ref="AA24:AA87" si="72">_xlfn.POISSON.DIST(1,K24,FALSE) * _xlfn.POISSON.DIST(3,L24,FALSE)</f>
        <v>5.0579087673705567E-3</v>
      </c>
      <c r="AB24" s="5">
        <f t="shared" ref="AB24:AB87" si="73">_xlfn.POISSON.DIST(2,K24,FALSE) * _xlfn.POISSON.DIST(3,L24,FALSE)</f>
        <v>5.5628303160382099E-3</v>
      </c>
      <c r="AC24" s="5">
        <f t="shared" ref="AC24:AC87" si="74">_xlfn.POISSON.DIST(4,K24,FALSE) * _xlfn.POISSON.DIST(4,L24,FALSE)</f>
        <v>3.4337358811634074E-4</v>
      </c>
      <c r="AD24" s="5">
        <f t="shared" ref="AD24:AD87" si="75">_xlfn.POISSON.DIST(4,K24,FALSE) * _xlfn.POISSON.DIST(0,L24,FALSE)</f>
        <v>5.8609419418255607E-2</v>
      </c>
      <c r="AE24" s="5">
        <f t="shared" ref="AE24:AE87" si="76">_xlfn.POISSON.DIST(4,K24,FALSE) * _xlfn.POISSON.DIST(1,L24,FALSE)</f>
        <v>3.5889722186682939E-2</v>
      </c>
      <c r="AF24" s="5">
        <f t="shared" ref="AF24:AF87" si="77">_xlfn.POISSON.DIST(4,K24,FALSE) * _xlfn.POISSON.DIST(2,L24,FALSE)</f>
        <v>1.0988610460762169E-2</v>
      </c>
      <c r="AG24" s="5">
        <f t="shared" ref="AG24:AG87" si="78">_xlfn.POISSON.DIST(4,K24,FALSE) * _xlfn.POISSON.DIST(3,L24,FALSE)</f>
        <v>2.2429738005082041E-3</v>
      </c>
      <c r="AH24" s="5">
        <f t="shared" ref="AH24:AH87" si="79">_xlfn.POISSON.DIST(0,K24,FALSE) * _xlfn.POISSON.DIST(4,L24,FALSE)</f>
        <v>3.5201312799661546E-4</v>
      </c>
      <c r="AI24" s="5">
        <f t="shared" ref="AI24:AI87" si="80">_xlfn.POISSON.DIST(1,K24,FALSE) * _xlfn.POISSON.DIST(4,L24,FALSE)</f>
        <v>7.7430787707980355E-4</v>
      </c>
      <c r="AJ24" s="5">
        <f t="shared" ref="AJ24:AJ87" si="81">_xlfn.POISSON.DIST(2,K24,FALSE) * _xlfn.POISSON.DIST(4,L24,FALSE)</f>
        <v>8.516055806214091E-4</v>
      </c>
      <c r="AK24" s="5">
        <f t="shared" ref="AK24:AK87" si="82">_xlfn.POISSON.DIST(3,K24,FALSE) * _xlfn.POISSON.DIST(4,L24,FALSE)</f>
        <v>6.2441317931625248E-4</v>
      </c>
      <c r="AL24" s="5">
        <f t="shared" ref="AL24:AL87" si="83">_xlfn.POISSON.DIST(5,K24,FALSE) * _xlfn.POISSON.DIST(5,L24,FALSE)</f>
        <v>1.8500538610854663E-5</v>
      </c>
      <c r="AM24" s="5">
        <f t="shared" ref="AM24:AM87" si="84">_xlfn.POISSON.DIST(5,K24,FALSE) * _xlfn.POISSON.DIST(0,L24,FALSE)</f>
        <v>2.5784115146447399E-2</v>
      </c>
      <c r="AN24" s="5">
        <f t="shared" ref="AN24:AN87" si="85">_xlfn.POISSON.DIST(5,K24,FALSE) * _xlfn.POISSON.DIST(1,L24,FALSE)</f>
        <v>1.5789010343740119E-2</v>
      </c>
      <c r="AO24" s="5">
        <f t="shared" ref="AO24:AO87" si="86">_xlfn.POISSON.DIST(5,K24,FALSE) * _xlfn.POISSON.DIST(2,L24,FALSE)</f>
        <v>4.8342331357661651E-3</v>
      </c>
      <c r="AP24" s="5">
        <f t="shared" ref="AP24:AP87" si="87">_xlfn.POISSON.DIST(5,K24,FALSE) * _xlfn.POISSON.DIST(3,L24,FALSE)</f>
        <v>9.8675426777482234E-4</v>
      </c>
      <c r="AQ24" s="5">
        <f t="shared" ref="AQ24:AQ87" si="88">_xlfn.POISSON.DIST(5,K24,FALSE) * _xlfn.POISSON.DIST(4,L24,FALSE)</f>
        <v>1.5106077183700653E-4</v>
      </c>
      <c r="AR24" s="5">
        <f t="shared" ref="AR24:AR87" si="89">_xlfn.POISSON.DIST(0,K24,FALSE) * _xlfn.POISSON.DIST(5,L24,FALSE)</f>
        <v>4.3111341130018684E-5</v>
      </c>
      <c r="AS24" s="5">
        <f t="shared" ref="AS24:AS87" si="90">_xlfn.POISSON.DIST(1,K24,FALSE) * _xlfn.POISSON.DIST(5,L24,FALSE)</f>
        <v>9.4830130962527469E-5</v>
      </c>
      <c r="AT24" s="5">
        <f t="shared" ref="AT24:AT87" si="91">_xlfn.POISSON.DIST(2,K24,FALSE) * _xlfn.POISSON.DIST(5,L24,FALSE)</f>
        <v>1.0429684513002084E-4</v>
      </c>
      <c r="AU24" s="5">
        <f t="shared" ref="AU24:AU87" si="92">_xlfn.POISSON.DIST(3,K24,FALSE) * _xlfn.POISSON.DIST(5,L24,FALSE)</f>
        <v>7.6472402415177308E-5</v>
      </c>
      <c r="AV24" s="5">
        <f t="shared" ref="AV24:AV87" si="93">_xlfn.POISSON.DIST(4,K24,FALSE) * _xlfn.POISSON.DIST(5,L24,FALSE)</f>
        <v>4.2053249481264876E-5</v>
      </c>
      <c r="AW24" s="5">
        <f t="shared" ref="AW24:AW87" si="94">_xlfn.POISSON.DIST(6,K24,FALSE) * _xlfn.POISSON.DIST(6,L24,FALSE)</f>
        <v>6.9221238570836259E-7</v>
      </c>
      <c r="AX24" s="5">
        <f t="shared" ref="AX24:AX87" si="95">_xlfn.POISSON.DIST(6,K24,FALSE) * _xlfn.POISSON.DIST(0,L24,FALSE)</f>
        <v>9.4526983387670932E-3</v>
      </c>
      <c r="AY24" s="5">
        <f t="shared" ref="AY24:AY87" si="96">_xlfn.POISSON.DIST(6,K24,FALSE) * _xlfn.POISSON.DIST(1,L24,FALSE)</f>
        <v>5.7883992139870872E-3</v>
      </c>
      <c r="AZ24" s="5">
        <f t="shared" ref="AZ24:AZ87" si="97">_xlfn.POISSON.DIST(6,K24,FALSE) * _xlfn.POISSON.DIST(2,L24,FALSE)</f>
        <v>1.7722751885075197E-3</v>
      </c>
      <c r="BA24" s="5">
        <f t="shared" ref="BA24:BA87" si="98">_xlfn.POISSON.DIST(6,K24,FALSE) * _xlfn.POISSON.DIST(3,L24,FALSE)</f>
        <v>3.6175336538750945E-4</v>
      </c>
      <c r="BB24" s="5">
        <f t="shared" ref="BB24:BB87" si="99">_xlfn.POISSON.DIST(6,K24,FALSE) * _xlfn.POISSON.DIST(4,L24,FALSE)</f>
        <v>5.538029515018244E-5</v>
      </c>
      <c r="BC24" s="5">
        <f t="shared" ref="BC24:BC87" si="100">_xlfn.POISSON.DIST(6,K24,FALSE) * _xlfn.POISSON.DIST(5,L24,FALSE)</f>
        <v>6.7824708972887803E-6</v>
      </c>
      <c r="BD24" s="5">
        <f t="shared" ref="BD24:BD87" si="101">_xlfn.POISSON.DIST(0,K24,FALSE) * _xlfn.POISSON.DIST(6,L24,FALSE)</f>
        <v>4.3999015619258155E-6</v>
      </c>
      <c r="BE24" s="5">
        <f t="shared" ref="BE24:BE87" si="102">_xlfn.POISSON.DIST(1,K24,FALSE) * _xlfn.POISSON.DIST(6,L24,FALSE)</f>
        <v>9.6782709700748621E-6</v>
      </c>
      <c r="BF24" s="5">
        <f t="shared" ref="BF24:BF87" si="103">_xlfn.POISSON.DIST(2,K24,FALSE) * _xlfn.POISSON.DIST(6,L24,FALSE)</f>
        <v>1.0644434614259346E-5</v>
      </c>
      <c r="BG24" s="5">
        <f t="shared" ref="BG24:BG87" si="104">_xlfn.POISSON.DIST(3,K24,FALSE) * _xlfn.POISSON.DIST(6,L24,FALSE)</f>
        <v>7.8046990423239534E-6</v>
      </c>
      <c r="BH24" s="5">
        <f t="shared" ref="BH24:BH87" si="105">_xlfn.POISSON.DIST(4,K24,FALSE) * _xlfn.POISSON.DIST(6,L24,FALSE)</f>
        <v>4.2919137569542164E-6</v>
      </c>
      <c r="BI24" s="5">
        <f t="shared" ref="BI24:BI87" si="106">_xlfn.POISSON.DIST(5,K24,FALSE) * _xlfn.POISSON.DIST(6,L24,FALSE)</f>
        <v>1.8881469839890599E-6</v>
      </c>
      <c r="BJ24" s="8">
        <f t="shared" ref="BJ24:BJ87" si="107">SUM(N24,Q24,T24,W24,X24,Y24,AD24,AE24,AF24,AG24,AM24,AN24,AO24,AP24,AQ24,AX24,AY24,AZ24,BA24,BB24,BC24)</f>
        <v>0.73107201611557815</v>
      </c>
      <c r="BK24" s="8">
        <f t="shared" ref="BK24:BK87" si="108">SUM(M24,P24,S24,V24,AC24,AL24,AY24)</f>
        <v>0.17849749542334972</v>
      </c>
      <c r="BL24" s="8">
        <f t="shared" ref="BL24:BL87" si="109">SUM(O24,R24,U24,AA24,AB24,AH24,AI24,AJ24,AK24,AR24,AS24,AT24,AU24,AV24,BD24,BE24,BF24,BG24,BH24,BI24)</f>
        <v>8.6459707770245739E-2</v>
      </c>
      <c r="BM24" s="8">
        <f t="shared" ref="BM24:BM87" si="110">SUM(S24:BI24)</f>
        <v>0.52594530188389277</v>
      </c>
      <c r="BN24" s="8">
        <f t="shared" ref="BN24:BN87" si="111">SUM(M24:R24)</f>
        <v>0.46659561914600611</v>
      </c>
    </row>
    <row r="25" spans="1:66" x14ac:dyDescent="0.25">
      <c r="A25" t="s">
        <v>16</v>
      </c>
      <c r="B25" t="s">
        <v>65</v>
      </c>
      <c r="C25" t="s">
        <v>66</v>
      </c>
      <c r="D25" t="s">
        <v>440</v>
      </c>
      <c r="E25">
        <f>VLOOKUP(A25,home!$A$2:$E$405,3,FALSE)</f>
        <v>1.6458333333333299</v>
      </c>
      <c r="F25">
        <f>VLOOKUP(B25,home!$B$2:$E$405,3,FALSE)</f>
        <v>1.06</v>
      </c>
      <c r="G25">
        <f>VLOOKUP(C25,away!$B$2:$E$405,4,FALSE)</f>
        <v>0.95</v>
      </c>
      <c r="H25">
        <f>VLOOKUP(A25,away!$A$2:$E$405,3,FALSE)</f>
        <v>1.31944444444444</v>
      </c>
      <c r="I25">
        <f>VLOOKUP(C25,away!$B$2:$E$405,3,FALSE)</f>
        <v>0.74</v>
      </c>
      <c r="J25">
        <f>VLOOKUP(B25,home!$B$2:$E$405,4,FALSE)</f>
        <v>0.95</v>
      </c>
      <c r="K25" s="3">
        <f t="shared" si="56"/>
        <v>1.6573541666666634</v>
      </c>
      <c r="L25" s="3">
        <f t="shared" si="57"/>
        <v>0.92756944444444123</v>
      </c>
      <c r="M25" s="5">
        <f t="shared" si="58"/>
        <v>7.5401839243859112E-2</v>
      </c>
      <c r="N25" s="5">
        <f t="shared" si="59"/>
        <v>0.12496755244513982</v>
      </c>
      <c r="O25" s="5">
        <f t="shared" si="60"/>
        <v>6.9940442137515463E-2</v>
      </c>
      <c r="P25" s="5">
        <f t="shared" si="61"/>
        <v>0.11591608319511992</v>
      </c>
      <c r="Q25" s="5">
        <f t="shared" si="62"/>
        <v>0.10355774687154366</v>
      </c>
      <c r="R25" s="5">
        <f t="shared" si="63"/>
        <v>3.2437308528846902E-2</v>
      </c>
      <c r="S25" s="5">
        <f t="shared" si="64"/>
        <v>4.4549769866496551E-2</v>
      </c>
      <c r="T25" s="5">
        <f t="shared" si="65"/>
        <v>9.605700173355583E-2</v>
      </c>
      <c r="U25" s="5">
        <f t="shared" si="66"/>
        <v>5.3760108445736497E-2</v>
      </c>
      <c r="V25" s="5">
        <f t="shared" si="67"/>
        <v>7.6096505542894112E-3</v>
      </c>
      <c r="W25" s="5">
        <f t="shared" si="68"/>
        <v>5.7210621089388181E-2</v>
      </c>
      <c r="X25" s="5">
        <f t="shared" si="69"/>
        <v>5.3066824020205225E-2</v>
      </c>
      <c r="Y25" s="5">
        <f t="shared" si="70"/>
        <v>2.4611582237426342E-2</v>
      </c>
      <c r="Z25" s="5">
        <f t="shared" si="71"/>
        <v>1.0029285417125153E-2</v>
      </c>
      <c r="AA25" s="5">
        <f t="shared" si="72"/>
        <v>1.6622077974761576E-2</v>
      </c>
      <c r="AB25" s="5">
        <f t="shared" si="73"/>
        <v>1.3774335095064639E-2</v>
      </c>
      <c r="AC25" s="5">
        <f t="shared" si="74"/>
        <v>7.3115000872528467E-4</v>
      </c>
      <c r="AD25" s="5">
        <f t="shared" si="75"/>
        <v>2.3704565310021294E-2</v>
      </c>
      <c r="AE25" s="5">
        <f t="shared" si="76"/>
        <v>2.1987630475413425E-2</v>
      </c>
      <c r="AF25" s="5">
        <f t="shared" si="77"/>
        <v>1.0197527092364446E-2</v>
      </c>
      <c r="AG25" s="5">
        <f t="shared" si="78"/>
        <v>3.1529715132572094E-3</v>
      </c>
      <c r="AH25" s="5">
        <f t="shared" si="79"/>
        <v>2.3257146756343779E-3</v>
      </c>
      <c r="AI25" s="5">
        <f t="shared" si="80"/>
        <v>3.8545329081404434E-3</v>
      </c>
      <c r="AJ25" s="5">
        <f t="shared" si="81"/>
        <v>3.1941630879301687E-3</v>
      </c>
      <c r="AK25" s="5">
        <f t="shared" si="82"/>
        <v>1.7646198342646405E-3</v>
      </c>
      <c r="AL25" s="5">
        <f t="shared" si="83"/>
        <v>4.4960200488167846E-5</v>
      </c>
      <c r="AM25" s="5">
        <f t="shared" si="84"/>
        <v>7.8573720171171597E-3</v>
      </c>
      <c r="AN25" s="5">
        <f t="shared" si="85"/>
        <v>7.2882581967106614E-3</v>
      </c>
      <c r="AO25" s="5">
        <f t="shared" si="86"/>
        <v>3.3801828032452761E-3</v>
      </c>
      <c r="AP25" s="5">
        <f t="shared" si="87"/>
        <v>1.0451180949756251E-3</v>
      </c>
      <c r="AQ25" s="5">
        <f t="shared" si="88"/>
        <v>2.423549026838433E-4</v>
      </c>
      <c r="AR25" s="5">
        <f t="shared" si="89"/>
        <v>4.3145237392289295E-4</v>
      </c>
      <c r="AS25" s="5">
        <f t="shared" si="90"/>
        <v>7.1506938963932973E-4</v>
      </c>
      <c r="AT25" s="5">
        <f t="shared" si="91"/>
        <v>5.9256161618726573E-4</v>
      </c>
      <c r="AU25" s="5">
        <f t="shared" si="92"/>
        <v>3.2736148786489906E-4</v>
      </c>
      <c r="AV25" s="5">
        <f t="shared" si="93"/>
        <v>1.3563848147977217E-4</v>
      </c>
      <c r="AW25" s="5">
        <f t="shared" si="94"/>
        <v>1.9199392925655049E-6</v>
      </c>
      <c r="AX25" s="5">
        <f t="shared" si="95"/>
        <v>2.170408041936531E-3</v>
      </c>
      <c r="AY25" s="5">
        <f t="shared" si="96"/>
        <v>2.0132041816768153E-3</v>
      </c>
      <c r="AZ25" s="5">
        <f t="shared" si="97"/>
        <v>9.336933421755947E-4</v>
      </c>
      <c r="BA25" s="5">
        <f t="shared" si="98"/>
        <v>2.886884715610967E-4</v>
      </c>
      <c r="BB25" s="5">
        <f t="shared" si="99"/>
        <v>6.6944651295860317E-5</v>
      </c>
      <c r="BC25" s="5">
        <f t="shared" si="100"/>
        <v>1.2419162602205605E-5</v>
      </c>
      <c r="BD25" s="5">
        <f t="shared" si="101"/>
        <v>6.6700339797315483E-5</v>
      </c>
      <c r="BE25" s="5">
        <f t="shared" si="102"/>
        <v>1.1054608608116308E-4</v>
      </c>
      <c r="BF25" s="5">
        <f t="shared" si="103"/>
        <v>9.1607008187653672E-5</v>
      </c>
      <c r="BG25" s="5">
        <f t="shared" si="104"/>
        <v>5.0608418905224989E-5</v>
      </c>
      <c r="BH25" s="5">
        <f t="shared" si="105"/>
        <v>2.096901848524664E-5</v>
      </c>
      <c r="BI25" s="5">
        <f t="shared" si="106"/>
        <v>6.9506180314867541E-6</v>
      </c>
      <c r="BJ25" s="8">
        <f t="shared" si="107"/>
        <v>0.54381266665429617</v>
      </c>
      <c r="BK25" s="8">
        <f t="shared" si="108"/>
        <v>0.24626665725065527</v>
      </c>
      <c r="BL25" s="8">
        <f t="shared" si="109"/>
        <v>0.20022276752647697</v>
      </c>
      <c r="BM25" s="8">
        <f t="shared" si="110"/>
        <v>0.47609912018414435</v>
      </c>
      <c r="BN25" s="8">
        <f t="shared" si="111"/>
        <v>0.52222097242202492</v>
      </c>
    </row>
    <row r="26" spans="1:66" x14ac:dyDescent="0.25">
      <c r="A26" t="s">
        <v>16</v>
      </c>
      <c r="B26" t="s">
        <v>67</v>
      </c>
      <c r="C26" t="s">
        <v>68</v>
      </c>
      <c r="D26" t="s">
        <v>440</v>
      </c>
      <c r="E26">
        <f>VLOOKUP(A26,home!$A$2:$E$405,3,FALSE)</f>
        <v>1.6458333333333299</v>
      </c>
      <c r="F26">
        <f>VLOOKUP(B26,home!$B$2:$E$405,3,FALSE)</f>
        <v>1.29</v>
      </c>
      <c r="G26">
        <f>VLOOKUP(C26,away!$B$2:$E$405,4,FALSE)</f>
        <v>1.08</v>
      </c>
      <c r="H26">
        <f>VLOOKUP(A26,away!$A$2:$E$405,3,FALSE)</f>
        <v>1.31944444444444</v>
      </c>
      <c r="I26">
        <f>VLOOKUP(C26,away!$B$2:$E$405,3,FALSE)</f>
        <v>0.81</v>
      </c>
      <c r="J26">
        <f>VLOOKUP(B26,home!$B$2:$E$405,4,FALSE)</f>
        <v>0.66</v>
      </c>
      <c r="K26" s="3">
        <f t="shared" si="56"/>
        <v>2.2929749999999953</v>
      </c>
      <c r="L26" s="3">
        <f t="shared" si="57"/>
        <v>0.70537499999999775</v>
      </c>
      <c r="M26" s="5">
        <f t="shared" si="58"/>
        <v>4.9869284840608416E-2</v>
      </c>
      <c r="N26" s="5">
        <f t="shared" si="59"/>
        <v>0.11434902340739385</v>
      </c>
      <c r="O26" s="5">
        <f t="shared" si="60"/>
        <v>3.5176546794444048E-2</v>
      </c>
      <c r="P26" s="5">
        <f t="shared" si="61"/>
        <v>8.0658942385990168E-2</v>
      </c>
      <c r="Q26" s="5">
        <f t="shared" si="62"/>
        <v>0.13109972597378422</v>
      </c>
      <c r="R26" s="5">
        <f t="shared" si="63"/>
        <v>1.2406328347565445E-2</v>
      </c>
      <c r="S26" s="5">
        <f t="shared" si="64"/>
        <v>3.2614589359063639E-2</v>
      </c>
      <c r="T26" s="5">
        <f t="shared" si="65"/>
        <v>9.2474469208757737E-2</v>
      </c>
      <c r="U26" s="5">
        <f t="shared" si="66"/>
        <v>2.8447400742758817E-2</v>
      </c>
      <c r="V26" s="5">
        <f t="shared" si="67"/>
        <v>5.8612303310400368E-3</v>
      </c>
      <c r="W26" s="5">
        <f t="shared" si="68"/>
        <v>0.1002027980549124</v>
      </c>
      <c r="X26" s="5">
        <f t="shared" si="69"/>
        <v>7.068054867798361E-2</v>
      </c>
      <c r="Y26" s="5">
        <f t="shared" si="70"/>
        <v>2.4928146011866263E-2</v>
      </c>
      <c r="Z26" s="5">
        <f t="shared" si="71"/>
        <v>2.9170379527213163E-3</v>
      </c>
      <c r="AA26" s="5">
        <f t="shared" si="72"/>
        <v>6.6886950996411466E-3</v>
      </c>
      <c r="AB26" s="5">
        <f t="shared" si="73"/>
        <v>7.6685053230498151E-3</v>
      </c>
      <c r="AC26" s="5">
        <f t="shared" si="74"/>
        <v>5.9249977352468562E-4</v>
      </c>
      <c r="AD26" s="5">
        <f t="shared" si="75"/>
        <v>5.7440627717490568E-2</v>
      </c>
      <c r="AE26" s="5">
        <f t="shared" si="76"/>
        <v>4.0517182776224778E-2</v>
      </c>
      <c r="AF26" s="5">
        <f t="shared" si="77"/>
        <v>1.4289903900389731E-2</v>
      </c>
      <c r="AG26" s="5">
        <f t="shared" si="78"/>
        <v>3.3599136545791252E-3</v>
      </c>
      <c r="AH26" s="5">
        <f t="shared" si="79"/>
        <v>5.1440141147519793E-4</v>
      </c>
      <c r="AI26" s="5">
        <f t="shared" si="80"/>
        <v>1.1795095764773396E-3</v>
      </c>
      <c r="AJ26" s="5">
        <f t="shared" si="81"/>
        <v>1.3522929855615613E-3</v>
      </c>
      <c r="AK26" s="5">
        <f t="shared" si="82"/>
        <v>1.0335913361893382E-3</v>
      </c>
      <c r="AL26" s="5">
        <f t="shared" si="83"/>
        <v>3.8332536950699803E-5</v>
      </c>
      <c r="AM26" s="5">
        <f t="shared" si="84"/>
        <v>2.6341984668102548E-2</v>
      </c>
      <c r="AN26" s="5">
        <f t="shared" si="85"/>
        <v>1.8580977435262772E-2</v>
      </c>
      <c r="AO26" s="5">
        <f t="shared" si="86"/>
        <v>6.5532784791992186E-3</v>
      </c>
      <c r="AP26" s="5">
        <f t="shared" si="87"/>
        <v>1.5408396024217115E-3</v>
      </c>
      <c r="AQ26" s="5">
        <f t="shared" si="88"/>
        <v>2.717174336395528E-4</v>
      </c>
      <c r="AR26" s="5">
        <f t="shared" si="89"/>
        <v>7.2569179123863328E-5</v>
      </c>
      <c r="AS26" s="5">
        <f t="shared" si="90"/>
        <v>1.663993135015402E-4</v>
      </c>
      <c r="AT26" s="5">
        <f t="shared" si="91"/>
        <v>1.9077473293809672E-4</v>
      </c>
      <c r="AU26" s="5">
        <f t="shared" si="92"/>
        <v>1.4581389775291046E-4</v>
      </c>
      <c r="AV26" s="5">
        <f t="shared" si="93"/>
        <v>8.3586905549994781E-5</v>
      </c>
      <c r="AW26" s="5">
        <f t="shared" si="94"/>
        <v>1.7222034115440776E-6</v>
      </c>
      <c r="AX26" s="5">
        <f t="shared" si="95"/>
        <v>1.0066918715723709E-2</v>
      </c>
      <c r="AY26" s="5">
        <f t="shared" si="96"/>
        <v>7.1009527891035869E-3</v>
      </c>
      <c r="AZ26" s="5">
        <f t="shared" si="97"/>
        <v>2.5044172868069633E-3</v>
      </c>
      <c r="BA26" s="5">
        <f t="shared" si="98"/>
        <v>5.8885111456048549E-4</v>
      </c>
      <c r="BB26" s="5">
        <f t="shared" si="99"/>
        <v>1.0384021373327527E-4</v>
      </c>
      <c r="BC26" s="5">
        <f t="shared" si="100"/>
        <v>1.4649258152421765E-5</v>
      </c>
      <c r="BD26" s="5">
        <f t="shared" si="101"/>
        <v>8.5314141207491521E-6</v>
      </c>
      <c r="BE26" s="5">
        <f t="shared" si="102"/>
        <v>1.9562319293524749E-5</v>
      </c>
      <c r="BF26" s="5">
        <f t="shared" si="103"/>
        <v>2.2427954541034916E-5</v>
      </c>
      <c r="BG26" s="5">
        <f t="shared" si="104"/>
        <v>1.7142246354576475E-5</v>
      </c>
      <c r="BH26" s="5">
        <f t="shared" si="105"/>
        <v>9.8266855837212267E-6</v>
      </c>
      <c r="BI26" s="5">
        <f t="shared" si="106"/>
        <v>4.5064688752666289E-6</v>
      </c>
      <c r="BJ26" s="8">
        <f t="shared" si="107"/>
        <v>0.72301076638008843</v>
      </c>
      <c r="BK26" s="8">
        <f t="shared" si="108"/>
        <v>0.17673583201628121</v>
      </c>
      <c r="BL26" s="8">
        <f t="shared" si="109"/>
        <v>9.5208412734797979E-2</v>
      </c>
      <c r="BM26" s="8">
        <f t="shared" si="110"/>
        <v>0.56721296674841082</v>
      </c>
      <c r="BN26" s="8">
        <f t="shared" si="111"/>
        <v>0.42355985174978616</v>
      </c>
    </row>
    <row r="27" spans="1:66" x14ac:dyDescent="0.25">
      <c r="A27" t="s">
        <v>69</v>
      </c>
      <c r="B27" t="s">
        <v>70</v>
      </c>
      <c r="C27" t="s">
        <v>71</v>
      </c>
      <c r="D27" t="s">
        <v>440</v>
      </c>
      <c r="E27">
        <f>VLOOKUP(A27,home!$A$2:$E$405,3,FALSE)</f>
        <v>1.36871508379888</v>
      </c>
      <c r="F27">
        <f>VLOOKUP(B27,home!$B$2:$E$405,3,FALSE)</f>
        <v>0.88</v>
      </c>
      <c r="G27">
        <f>VLOOKUP(C27,away!$B$2:$E$405,4,FALSE)</f>
        <v>1.38</v>
      </c>
      <c r="H27">
        <f>VLOOKUP(A27,away!$A$2:$E$405,3,FALSE)</f>
        <v>1.36871508379888</v>
      </c>
      <c r="I27">
        <f>VLOOKUP(C27,away!$B$2:$E$405,3,FALSE)</f>
        <v>0.73</v>
      </c>
      <c r="J27">
        <f>VLOOKUP(B27,home!$B$2:$E$405,4,FALSE)</f>
        <v>0.95</v>
      </c>
      <c r="K27" s="3">
        <f t="shared" si="56"/>
        <v>1.6621675977653596</v>
      </c>
      <c r="L27" s="3">
        <f t="shared" si="57"/>
        <v>0.94920391061452325</v>
      </c>
      <c r="M27" s="5">
        <f t="shared" si="58"/>
        <v>7.3433759649001895E-2</v>
      </c>
      <c r="N27" s="5">
        <f t="shared" si="59"/>
        <v>0.12205921587066025</v>
      </c>
      <c r="O27" s="5">
        <f t="shared" si="60"/>
        <v>6.9703611829959572E-2</v>
      </c>
      <c r="P27" s="5">
        <f t="shared" si="61"/>
        <v>0.11585908503097299</v>
      </c>
      <c r="Q27" s="5">
        <f t="shared" si="62"/>
        <v>0.10144143681442942</v>
      </c>
      <c r="R27" s="5">
        <f t="shared" si="63"/>
        <v>3.3081470466477185E-2</v>
      </c>
      <c r="S27" s="5">
        <f t="shared" si="64"/>
        <v>4.5698761878647333E-2</v>
      </c>
      <c r="T27" s="5">
        <f t="shared" si="65"/>
        <v>9.6288608522612479E-2</v>
      </c>
      <c r="U27" s="5">
        <f t="shared" si="66"/>
        <v>5.4986948295810058E-2</v>
      </c>
      <c r="V27" s="5">
        <f t="shared" si="67"/>
        <v>8.0111756706021837E-3</v>
      </c>
      <c r="W27" s="5">
        <f t="shared" si="68"/>
        <v>5.6204223114568901E-2</v>
      </c>
      <c r="X27" s="5">
        <f t="shared" si="69"/>
        <v>5.3349268373399983E-2</v>
      </c>
      <c r="Y27" s="5">
        <f t="shared" si="70"/>
        <v>2.531966708422748E-2</v>
      </c>
      <c r="Z27" s="5">
        <f t="shared" si="71"/>
        <v>1.0467020378553002E-2</v>
      </c>
      <c r="AA27" s="5">
        <f t="shared" si="72"/>
        <v>1.7397942118380503E-2</v>
      </c>
      <c r="AB27" s="5">
        <f t="shared" si="73"/>
        <v>1.4459147828484651E-2</v>
      </c>
      <c r="AC27" s="5">
        <f t="shared" si="74"/>
        <v>7.8997000805114024E-4</v>
      </c>
      <c r="AD27" s="5">
        <f t="shared" si="75"/>
        <v>2.3355209629652814E-2</v>
      </c>
      <c r="AE27" s="5">
        <f t="shared" si="76"/>
        <v>2.2168856313688423E-2</v>
      </c>
      <c r="AF27" s="5">
        <f t="shared" si="77"/>
        <v>1.0521382553402256E-2</v>
      </c>
      <c r="AG27" s="5">
        <f t="shared" si="78"/>
        <v>3.3289791549202803E-3</v>
      </c>
      <c r="AH27" s="5">
        <f t="shared" si="79"/>
        <v>2.4838341689511043E-3</v>
      </c>
      <c r="AI27" s="5">
        <f t="shared" si="80"/>
        <v>4.1285486738529744E-3</v>
      </c>
      <c r="AJ27" s="5">
        <f t="shared" si="81"/>
        <v>3.4311699157377807E-3</v>
      </c>
      <c r="AK27" s="5">
        <f t="shared" si="82"/>
        <v>1.9010598187888797E-3</v>
      </c>
      <c r="AL27" s="5">
        <f t="shared" si="83"/>
        <v>4.9854564316024073E-5</v>
      </c>
      <c r="AM27" s="5">
        <f t="shared" si="84"/>
        <v>7.7640545370852793E-3</v>
      </c>
      <c r="AN27" s="5">
        <f t="shared" si="85"/>
        <v>7.3696709288257794E-3</v>
      </c>
      <c r="AO27" s="5">
        <f t="shared" si="86"/>
        <v>3.4976602327917972E-3</v>
      </c>
      <c r="AP27" s="5">
        <f t="shared" si="87"/>
        <v>1.1066642569889595E-3</v>
      </c>
      <c r="AQ27" s="5">
        <f t="shared" si="88"/>
        <v>2.6261251011780901E-4</v>
      </c>
      <c r="AR27" s="5">
        <f t="shared" si="89"/>
        <v>4.7153302129727248E-4</v>
      </c>
      <c r="AS27" s="5">
        <f t="shared" si="90"/>
        <v>7.8376690927672941E-4</v>
      </c>
      <c r="AT27" s="5">
        <f t="shared" si="91"/>
        <v>6.5137598040024107E-4</v>
      </c>
      <c r="AU27" s="5">
        <f t="shared" si="92"/>
        <v>3.6089868286130831E-4</v>
      </c>
      <c r="AV27" s="5">
        <f t="shared" si="93"/>
        <v>1.4996852418206575E-4</v>
      </c>
      <c r="AW27" s="5">
        <f t="shared" si="94"/>
        <v>2.1849261134119462E-6</v>
      </c>
      <c r="AX27" s="5">
        <f t="shared" si="95"/>
        <v>2.1508599798043806E-3</v>
      </c>
      <c r="AY27" s="5">
        <f t="shared" si="96"/>
        <v>2.0416047040145925E-3</v>
      </c>
      <c r="AZ27" s="5">
        <f t="shared" si="97"/>
        <v>9.689495844898287E-4</v>
      </c>
      <c r="BA27" s="5">
        <f t="shared" si="98"/>
        <v>3.0657691159535435E-4</v>
      </c>
      <c r="BB27" s="5">
        <f t="shared" si="99"/>
        <v>7.2751000847608328E-5</v>
      </c>
      <c r="BC27" s="5">
        <f t="shared" si="100"/>
        <v>1.3811106901134063E-5</v>
      </c>
      <c r="BD27" s="5">
        <f t="shared" si="101"/>
        <v>7.4596831299875361E-5</v>
      </c>
      <c r="BE27" s="5">
        <f t="shared" si="102"/>
        <v>1.239924358826216E-4</v>
      </c>
      <c r="BF27" s="5">
        <f t="shared" si="103"/>
        <v>1.0304810464604628E-4</v>
      </c>
      <c r="BG27" s="5">
        <f t="shared" si="104"/>
        <v>5.7094406851264056E-5</v>
      </c>
      <c r="BH27" s="5">
        <f t="shared" si="105"/>
        <v>2.3725118270450908E-5</v>
      </c>
      <c r="BI27" s="5">
        <f t="shared" si="106"/>
        <v>7.8870245684588829E-6</v>
      </c>
      <c r="BJ27" s="8">
        <f t="shared" si="107"/>
        <v>0.53959206318502462</v>
      </c>
      <c r="BK27" s="8">
        <f t="shared" si="108"/>
        <v>0.24588421150560616</v>
      </c>
      <c r="BL27" s="8">
        <f t="shared" si="109"/>
        <v>0.20438162015597902</v>
      </c>
      <c r="BM27" s="8">
        <f t="shared" si="110"/>
        <v>0.48270691578576053</v>
      </c>
      <c r="BN27" s="8">
        <f t="shared" si="111"/>
        <v>0.51557857966150122</v>
      </c>
    </row>
    <row r="28" spans="1:66" x14ac:dyDescent="0.25">
      <c r="A28" t="s">
        <v>69</v>
      </c>
      <c r="B28" t="s">
        <v>72</v>
      </c>
      <c r="C28" t="s">
        <v>73</v>
      </c>
      <c r="D28" t="s">
        <v>440</v>
      </c>
      <c r="E28">
        <f>VLOOKUP(A28,home!$A$2:$E$405,3,FALSE)</f>
        <v>1.36871508379888</v>
      </c>
      <c r="F28">
        <f>VLOOKUP(B28,home!$B$2:$E$405,3,FALSE)</f>
        <v>1.06</v>
      </c>
      <c r="G28">
        <f>VLOOKUP(C28,away!$B$2:$E$405,4,FALSE)</f>
        <v>1.02</v>
      </c>
      <c r="H28">
        <f>VLOOKUP(A28,away!$A$2:$E$405,3,FALSE)</f>
        <v>1.36871508379888</v>
      </c>
      <c r="I28">
        <f>VLOOKUP(C28,away!$B$2:$E$405,3,FALSE)</f>
        <v>0.88</v>
      </c>
      <c r="J28">
        <f>VLOOKUP(B28,home!$B$2:$E$405,4,FALSE)</f>
        <v>1.1399999999999999</v>
      </c>
      <c r="K28" s="3">
        <f t="shared" si="56"/>
        <v>1.4798547486033491</v>
      </c>
      <c r="L28" s="3">
        <f t="shared" si="57"/>
        <v>1.3730949720670362</v>
      </c>
      <c r="M28" s="5">
        <f t="shared" si="58"/>
        <v>5.7673947686080473E-2</v>
      </c>
      <c r="N28" s="5">
        <f t="shared" si="59"/>
        <v>8.5349065353947332E-2</v>
      </c>
      <c r="O28" s="5">
        <f t="shared" si="60"/>
        <v>7.9191807587014371E-2</v>
      </c>
      <c r="P28" s="5">
        <f t="shared" si="61"/>
        <v>0.11719237250812595</v>
      </c>
      <c r="Q28" s="5">
        <f t="shared" si="62"/>
        <v>6.3152109826448283E-2</v>
      </c>
      <c r="R28" s="5">
        <f t="shared" si="63"/>
        <v>5.4368936413314813E-2</v>
      </c>
      <c r="S28" s="5">
        <f t="shared" si="64"/>
        <v>5.9533171930755725E-2</v>
      </c>
      <c r="T28" s="5">
        <f t="shared" si="65"/>
        <v>8.6713844478121402E-2</v>
      </c>
      <c r="U28" s="5">
        <f t="shared" si="66"/>
        <v>8.0458128727757469E-2</v>
      </c>
      <c r="V28" s="5">
        <f t="shared" si="67"/>
        <v>1.3441142340143611E-2</v>
      </c>
      <c r="W28" s="5">
        <f t="shared" si="68"/>
        <v>3.115198320366324E-2</v>
      </c>
      <c r="X28" s="5">
        <f t="shared" si="69"/>
        <v>4.277463150686675E-2</v>
      </c>
      <c r="Y28" s="5">
        <f t="shared" si="70"/>
        <v>2.9366815727049491E-2</v>
      </c>
      <c r="Z28" s="5">
        <f t="shared" si="71"/>
        <v>2.4884571075251664E-2</v>
      </c>
      <c r="AA28" s="5">
        <f t="shared" si="72"/>
        <v>3.6825550672668725E-2</v>
      </c>
      <c r="AB28" s="5">
        <f t="shared" si="73"/>
        <v>2.724823301644104E-2</v>
      </c>
      <c r="AC28" s="5">
        <f t="shared" si="74"/>
        <v>1.7070092121951985E-3</v>
      </c>
      <c r="AD28" s="5">
        <f t="shared" si="75"/>
        <v>1.1525102568088204E-2</v>
      </c>
      <c r="AE28" s="5">
        <f t="shared" si="76"/>
        <v>1.5825060388798797E-2</v>
      </c>
      <c r="AF28" s="5">
        <f t="shared" si="77"/>
        <v>1.0864655426258425E-2</v>
      </c>
      <c r="AG28" s="5">
        <f t="shared" si="78"/>
        <v>4.9727345796787628E-3</v>
      </c>
      <c r="AH28" s="5">
        <f t="shared" si="79"/>
        <v>8.5422198563682127E-3</v>
      </c>
      <c r="AI28" s="5">
        <f t="shared" si="80"/>
        <v>1.2641244618060318E-2</v>
      </c>
      <c r="AJ28" s="5">
        <f t="shared" si="81"/>
        <v>9.3536029381465473E-3</v>
      </c>
      <c r="AK28" s="5">
        <f t="shared" si="82"/>
        <v>4.6139912415221352E-3</v>
      </c>
      <c r="AL28" s="5">
        <f t="shared" si="83"/>
        <v>1.3874441927176322E-4</v>
      </c>
      <c r="AM28" s="5">
        <f t="shared" si="84"/>
        <v>3.4110955527051966E-3</v>
      </c>
      <c r="AN28" s="5">
        <f t="shared" si="85"/>
        <v>4.6837581526597326E-3</v>
      </c>
      <c r="AO28" s="5">
        <f t="shared" si="86"/>
        <v>3.2156223848975349E-3</v>
      </c>
      <c r="AP28" s="5">
        <f t="shared" si="87"/>
        <v>1.4717849762563395E-3</v>
      </c>
      <c r="AQ28" s="5">
        <f t="shared" si="88"/>
        <v>5.052251377153453E-4</v>
      </c>
      <c r="AR28" s="5">
        <f t="shared" si="89"/>
        <v>2.3458558270140766E-3</v>
      </c>
      <c r="AS28" s="5">
        <f t="shared" si="90"/>
        <v>3.4715258851456179E-3</v>
      </c>
      <c r="AT28" s="5">
        <f t="shared" si="91"/>
        <v>2.5686770330160943E-3</v>
      </c>
      <c r="AU28" s="5">
        <f t="shared" si="92"/>
        <v>1.2670896349790764E-3</v>
      </c>
      <c r="AV28" s="5">
        <f t="shared" si="93"/>
        <v>4.6877715330746755E-4</v>
      </c>
      <c r="AW28" s="5">
        <f t="shared" si="94"/>
        <v>7.8312788813832136E-6</v>
      </c>
      <c r="AX28" s="5">
        <f t="shared" si="95"/>
        <v>8.4132099193509103E-4</v>
      </c>
      <c r="AY28" s="5">
        <f t="shared" si="96"/>
        <v>1.1552136239205248E-3</v>
      </c>
      <c r="AZ28" s="5">
        <f t="shared" si="97"/>
        <v>7.9310900933430661E-4</v>
      </c>
      <c r="BA28" s="5">
        <f t="shared" si="98"/>
        <v>3.630046643393349E-4</v>
      </c>
      <c r="BB28" s="5">
        <f t="shared" si="99"/>
        <v>1.2460996986030567E-4</v>
      </c>
      <c r="BC28" s="5">
        <f t="shared" si="100"/>
        <v>3.4220264616922105E-5</v>
      </c>
      <c r="BD28" s="5">
        <f t="shared" si="101"/>
        <v>5.3684714021119836E-4</v>
      </c>
      <c r="BE28" s="5">
        <f t="shared" si="102"/>
        <v>7.9445578971566982E-4</v>
      </c>
      <c r="BF28" s="5">
        <f t="shared" si="103"/>
        <v>5.8783958648307905E-4</v>
      </c>
      <c r="BG28" s="5">
        <f t="shared" si="104"/>
        <v>2.8997240115800454E-4</v>
      </c>
      <c r="BH28" s="5">
        <f t="shared" si="105"/>
        <v>1.0727925870439707E-4</v>
      </c>
      <c r="BI28" s="5">
        <f t="shared" si="106"/>
        <v>3.1751544084069839E-5</v>
      </c>
      <c r="BJ28" s="8">
        <f t="shared" si="107"/>
        <v>0.39829496778716134</v>
      </c>
      <c r="BK28" s="8">
        <f t="shared" si="108"/>
        <v>0.25084160172049319</v>
      </c>
      <c r="BL28" s="8">
        <f t="shared" si="109"/>
        <v>0.32571378632511233</v>
      </c>
      <c r="BM28" s="8">
        <f t="shared" si="110"/>
        <v>0.54165930518804861</v>
      </c>
      <c r="BN28" s="8">
        <f t="shared" si="111"/>
        <v>0.45692823937493116</v>
      </c>
    </row>
    <row r="29" spans="1:66" x14ac:dyDescent="0.25">
      <c r="A29" t="s">
        <v>69</v>
      </c>
      <c r="B29" t="s">
        <v>74</v>
      </c>
      <c r="C29" t="s">
        <v>75</v>
      </c>
      <c r="D29" t="s">
        <v>440</v>
      </c>
      <c r="E29">
        <f>VLOOKUP(A29,home!$A$2:$E$405,3,FALSE)</f>
        <v>1.36871508379888</v>
      </c>
      <c r="F29">
        <f>VLOOKUP(B29,home!$B$2:$E$405,3,FALSE)</f>
        <v>1.06</v>
      </c>
      <c r="G29">
        <f>VLOOKUP(C29,away!$B$2:$E$405,4,FALSE)</f>
        <v>1.1399999999999999</v>
      </c>
      <c r="H29">
        <f>VLOOKUP(A29,away!$A$2:$E$405,3,FALSE)</f>
        <v>1.36871508379888</v>
      </c>
      <c r="I29">
        <f>VLOOKUP(C29,away!$B$2:$E$405,3,FALSE)</f>
        <v>0.32</v>
      </c>
      <c r="J29">
        <f>VLOOKUP(B29,home!$B$2:$E$405,4,FALSE)</f>
        <v>0.81</v>
      </c>
      <c r="K29" s="3">
        <f t="shared" si="56"/>
        <v>1.6539553072625666</v>
      </c>
      <c r="L29" s="3">
        <f t="shared" si="57"/>
        <v>0.35477094972066975</v>
      </c>
      <c r="M29" s="5">
        <f t="shared" si="58"/>
        <v>0.13415945054669154</v>
      </c>
      <c r="N29" s="5">
        <f t="shared" si="59"/>
        <v>0.22189373525113032</v>
      </c>
      <c r="O29" s="5">
        <f t="shared" si="60"/>
        <v>4.7595875684452983E-2</v>
      </c>
      <c r="P29" s="5">
        <f t="shared" si="61"/>
        <v>7.8721451192110367E-2</v>
      </c>
      <c r="Q29" s="5">
        <f t="shared" si="62"/>
        <v>0.18350116053346094</v>
      </c>
      <c r="R29" s="5">
        <f t="shared" si="63"/>
        <v>8.4428170096801577E-3</v>
      </c>
      <c r="S29" s="5">
        <f t="shared" si="64"/>
        <v>1.1547950689532391E-2</v>
      </c>
      <c r="T29" s="5">
        <f t="shared" si="65"/>
        <v>6.5100880997301019E-2</v>
      </c>
      <c r="U29" s="5">
        <f t="shared" si="66"/>
        <v>1.3964042001407169E-2</v>
      </c>
      <c r="V29" s="5">
        <f t="shared" si="67"/>
        <v>7.528946860292905E-4</v>
      </c>
      <c r="W29" s="5">
        <f t="shared" si="68"/>
        <v>0.10116757278438594</v>
      </c>
      <c r="X29" s="5">
        <f t="shared" si="69"/>
        <v>3.5891315877651583E-2</v>
      </c>
      <c r="Y29" s="5">
        <f t="shared" si="70"/>
        <v>6.366598110319502E-3</v>
      </c>
      <c r="Z29" s="5">
        <f t="shared" si="71"/>
        <v>9.9842206961401844E-4</v>
      </c>
      <c r="AA29" s="5">
        <f t="shared" si="72"/>
        <v>1.6513454809261815E-3</v>
      </c>
      <c r="AB29" s="5">
        <f t="shared" si="73"/>
        <v>1.3656258111509568E-3</v>
      </c>
      <c r="AC29" s="5">
        <f t="shared" si="74"/>
        <v>2.7611250100876543E-5</v>
      </c>
      <c r="AD29" s="5">
        <f t="shared" si="75"/>
        <v>4.1831660982401798E-2</v>
      </c>
      <c r="AE29" s="5">
        <f t="shared" si="76"/>
        <v>1.4840658095119771E-2</v>
      </c>
      <c r="AF29" s="5">
        <f t="shared" si="77"/>
        <v>2.6325171834426929E-3</v>
      </c>
      <c r="AG29" s="5">
        <f t="shared" si="78"/>
        <v>3.1131354044198231E-4</v>
      </c>
      <c r="AH29" s="5">
        <f t="shared" si="79"/>
        <v>8.8552786464760465E-5</v>
      </c>
      <c r="AI29" s="5">
        <f t="shared" si="80"/>
        <v>1.4646235114627935E-4</v>
      </c>
      <c r="AJ29" s="5">
        <f t="shared" si="81"/>
        <v>1.2112109149627121E-4</v>
      </c>
      <c r="AK29" s="5">
        <f t="shared" si="82"/>
        <v>6.6776290700564205E-5</v>
      </c>
      <c r="AL29" s="5">
        <f t="shared" si="83"/>
        <v>6.4806397709949743E-7</v>
      </c>
      <c r="AM29" s="5">
        <f t="shared" si="84"/>
        <v>1.3837539538690376E-2</v>
      </c>
      <c r="AN29" s="5">
        <f t="shared" si="85"/>
        <v>4.9091570439385029E-3</v>
      </c>
      <c r="AO29" s="5">
        <f t="shared" si="86"/>
        <v>8.7081315340298911E-4</v>
      </c>
      <c r="AP29" s="5">
        <f t="shared" si="87"/>
        <v>1.0297973648734327E-4</v>
      </c>
      <c r="AQ29" s="5">
        <f t="shared" si="88"/>
        <v>9.1335547288997669E-6</v>
      </c>
      <c r="AR29" s="5">
        <f t="shared" si="89"/>
        <v>6.2831912309029532E-6</v>
      </c>
      <c r="AS29" s="5">
        <f t="shared" si="90"/>
        <v>1.0392117482897559E-5</v>
      </c>
      <c r="AT29" s="5">
        <f t="shared" si="91"/>
        <v>8.5940489322672612E-6</v>
      </c>
      <c r="AU29" s="5">
        <f t="shared" si="92"/>
        <v>4.7380576141325414E-6</v>
      </c>
      <c r="AV29" s="5">
        <f t="shared" si="93"/>
        <v>1.9591338842525836E-6</v>
      </c>
      <c r="AW29" s="5">
        <f t="shared" si="94"/>
        <v>1.0562998095573271E-8</v>
      </c>
      <c r="AX29" s="5">
        <f t="shared" si="95"/>
        <v>3.8144453265787559E-3</v>
      </c>
      <c r="AY29" s="5">
        <f t="shared" si="96"/>
        <v>1.3532543911679157E-3</v>
      </c>
      <c r="AZ29" s="5">
        <f t="shared" si="97"/>
        <v>2.4004767278415403E-4</v>
      </c>
      <c r="BA29" s="5">
        <f t="shared" si="98"/>
        <v>2.8387313617290304E-5</v>
      </c>
      <c r="BB29" s="5">
        <f t="shared" si="99"/>
        <v>2.5177485530061451E-6</v>
      </c>
      <c r="BC29" s="5">
        <f t="shared" si="100"/>
        <v>1.7864480906156655E-7</v>
      </c>
      <c r="BD29" s="5">
        <f t="shared" si="101"/>
        <v>3.7151562004400381E-7</v>
      </c>
      <c r="BE29" s="5">
        <f t="shared" si="102"/>
        <v>6.1447023150272328E-7</v>
      </c>
      <c r="BF29" s="5">
        <f t="shared" si="103"/>
        <v>5.0815315027439362E-7</v>
      </c>
      <c r="BG29" s="5">
        <f t="shared" si="104"/>
        <v>2.8015419993284185E-7</v>
      </c>
      <c r="BH29" s="5">
        <f t="shared" si="105"/>
        <v>1.1584063145770554E-7</v>
      </c>
      <c r="BI29" s="5">
        <f t="shared" si="106"/>
        <v>3.8319045439223818E-8</v>
      </c>
      <c r="BJ29" s="8">
        <f t="shared" si="107"/>
        <v>0.69870586748041374</v>
      </c>
      <c r="BK29" s="8">
        <f t="shared" si="108"/>
        <v>0.22656326081960948</v>
      </c>
      <c r="BL29" s="8">
        <f t="shared" si="109"/>
        <v>7.3476513509448421E-2</v>
      </c>
      <c r="BM29" s="8">
        <f t="shared" si="110"/>
        <v>0.32407632983338974</v>
      </c>
      <c r="BN29" s="8">
        <f t="shared" si="111"/>
        <v>0.67431449021752643</v>
      </c>
    </row>
    <row r="30" spans="1:66" x14ac:dyDescent="0.25">
      <c r="A30" t="s">
        <v>69</v>
      </c>
      <c r="B30" t="s">
        <v>76</v>
      </c>
      <c r="C30" t="s">
        <v>77</v>
      </c>
      <c r="D30" t="s">
        <v>440</v>
      </c>
      <c r="E30">
        <f>VLOOKUP(A30,home!$A$2:$E$405,3,FALSE)</f>
        <v>1.36871508379888</v>
      </c>
      <c r="F30">
        <f>VLOOKUP(B30,home!$B$2:$E$405,3,FALSE)</f>
        <v>0.49</v>
      </c>
      <c r="G30">
        <f>VLOOKUP(C30,away!$B$2:$E$405,4,FALSE)</f>
        <v>0.81</v>
      </c>
      <c r="H30">
        <f>VLOOKUP(A30,away!$A$2:$E$405,3,FALSE)</f>
        <v>1.36871508379888</v>
      </c>
      <c r="I30">
        <f>VLOOKUP(C30,away!$B$2:$E$405,3,FALSE)</f>
        <v>1.1399999999999999</v>
      </c>
      <c r="J30">
        <f>VLOOKUP(B30,home!$B$2:$E$405,4,FALSE)</f>
        <v>1.06</v>
      </c>
      <c r="K30" s="3">
        <f t="shared" si="56"/>
        <v>0.54324301675977549</v>
      </c>
      <c r="L30" s="3">
        <f t="shared" si="57"/>
        <v>1.6539553072625663</v>
      </c>
      <c r="M30" s="5">
        <f t="shared" si="58"/>
        <v>0.11111402818427764</v>
      </c>
      <c r="N30" s="5">
        <f t="shared" si="59"/>
        <v>6.0361919875157703E-2</v>
      </c>
      <c r="O30" s="5">
        <f t="shared" si="60"/>
        <v>0.18377763662670837</v>
      </c>
      <c r="P30" s="5">
        <f t="shared" si="61"/>
        <v>9.9835917734074867E-2</v>
      </c>
      <c r="Q30" s="5">
        <f t="shared" si="62"/>
        <v>1.6395595725196263E-2</v>
      </c>
      <c r="R30" s="5">
        <f t="shared" si="63"/>
        <v>0.1519799987274579</v>
      </c>
      <c r="S30" s="5">
        <f t="shared" si="64"/>
        <v>2.2425634802103467E-2</v>
      </c>
      <c r="T30" s="5">
        <f t="shared" si="65"/>
        <v>2.7117582565419802E-2</v>
      </c>
      <c r="U30" s="5">
        <f t="shared" si="66"/>
        <v>8.2562072995851069E-2</v>
      </c>
      <c r="V30" s="5">
        <f t="shared" si="67"/>
        <v>2.2388250538888043E-3</v>
      </c>
      <c r="W30" s="5">
        <f t="shared" si="68"/>
        <v>2.9689309611097654E-3</v>
      </c>
      <c r="X30" s="5">
        <f t="shared" si="69"/>
        <v>4.9104791200236487E-3</v>
      </c>
      <c r="Y30" s="5">
        <f t="shared" si="70"/>
        <v>4.0608565008825662E-3</v>
      </c>
      <c r="Z30" s="5">
        <f t="shared" si="71"/>
        <v>8.3789375164345675E-2</v>
      </c>
      <c r="AA30" s="5">
        <f t="shared" si="72"/>
        <v>4.5517992936695749E-2</v>
      </c>
      <c r="AB30" s="5">
        <f t="shared" si="73"/>
        <v>1.2363665899890377E-2</v>
      </c>
      <c r="AC30" s="5">
        <f t="shared" si="74"/>
        <v>1.2572397335506696E-4</v>
      </c>
      <c r="AD30" s="5">
        <f t="shared" si="75"/>
        <v>4.0321275296619207E-4</v>
      </c>
      <c r="AE30" s="5">
        <f t="shared" si="76"/>
        <v>6.6689587272438346E-4</v>
      </c>
      <c r="AF30" s="5">
        <f t="shared" si="77"/>
        <v>5.5150798404199764E-4</v>
      </c>
      <c r="AG30" s="5">
        <f t="shared" si="78"/>
        <v>3.040565190679802E-4</v>
      </c>
      <c r="AH30" s="5">
        <f t="shared" si="79"/>
        <v>3.4645970436320964E-2</v>
      </c>
      <c r="AI30" s="5">
        <f t="shared" si="80"/>
        <v>1.8821181498396997E-2</v>
      </c>
      <c r="AJ30" s="5">
        <f t="shared" si="81"/>
        <v>5.1122377080862281E-3</v>
      </c>
      <c r="AK30" s="5">
        <f t="shared" si="82"/>
        <v>9.2572914497794775E-4</v>
      </c>
      <c r="AL30" s="5">
        <f t="shared" si="83"/>
        <v>4.5185179463608086E-6</v>
      </c>
      <c r="AM30" s="5">
        <f t="shared" si="84"/>
        <v>4.3808502463473672E-5</v>
      </c>
      <c r="AN30" s="5">
        <f t="shared" si="85"/>
        <v>7.2457305152687503E-5</v>
      </c>
      <c r="AO30" s="5">
        <f t="shared" si="86"/>
        <v>5.9920572203615404E-5</v>
      </c>
      <c r="AP30" s="5">
        <f t="shared" si="87"/>
        <v>3.303531613679316E-5</v>
      </c>
      <c r="AQ30" s="5">
        <f t="shared" si="88"/>
        <v>1.3659734112886444E-5</v>
      </c>
      <c r="AR30" s="5">
        <f t="shared" si="89"/>
        <v>1.1460577335682998E-2</v>
      </c>
      <c r="AS30" s="5">
        <f t="shared" si="90"/>
        <v>6.2258786056451415E-3</v>
      </c>
      <c r="AT30" s="5">
        <f t="shared" si="91"/>
        <v>1.6910825378554058E-3</v>
      </c>
      <c r="AU30" s="5">
        <f t="shared" si="92"/>
        <v>3.0622292648478265E-4</v>
      </c>
      <c r="AV30" s="5">
        <f t="shared" si="93"/>
        <v>4.1588366596150059E-5</v>
      </c>
      <c r="AW30" s="5">
        <f t="shared" si="94"/>
        <v>1.1277463574643042E-7</v>
      </c>
      <c r="AX30" s="5">
        <f t="shared" si="95"/>
        <v>3.9664438396642476E-6</v>
      </c>
      <c r="AY30" s="5">
        <f t="shared" si="96"/>
        <v>6.5603208395715943E-6</v>
      </c>
      <c r="AZ30" s="5">
        <f t="shared" si="97"/>
        <v>5.4252387349773281E-6</v>
      </c>
      <c r="BA30" s="5">
        <f t="shared" si="98"/>
        <v>2.9910341329607335E-6</v>
      </c>
      <c r="BB30" s="5">
        <f t="shared" si="99"/>
        <v>1.2367591946034741E-6</v>
      </c>
      <c r="BC30" s="5">
        <f t="shared" si="100"/>
        <v>4.0910888674403832E-7</v>
      </c>
      <c r="BD30" s="5">
        <f t="shared" si="101"/>
        <v>3.1592137847743303E-3</v>
      </c>
      <c r="BE30" s="5">
        <f t="shared" si="102"/>
        <v>1.7162208270298752E-3</v>
      </c>
      <c r="BF30" s="5">
        <f t="shared" si="103"/>
        <v>4.6616248975083315E-4</v>
      </c>
      <c r="BG30" s="5">
        <f t="shared" si="104"/>
        <v>8.441317241083018E-5</v>
      </c>
      <c r="BH30" s="5">
        <f t="shared" si="105"/>
        <v>1.1464216608680607E-5</v>
      </c>
      <c r="BI30" s="5">
        <f t="shared" si="106"/>
        <v>1.2455711230574356E-6</v>
      </c>
      <c r="BJ30" s="8">
        <f t="shared" si="107"/>
        <v>0.11798450821228826</v>
      </c>
      <c r="BK30" s="8">
        <f t="shared" si="108"/>
        <v>0.23575120858648577</v>
      </c>
      <c r="BL30" s="8">
        <f t="shared" si="109"/>
        <v>0.56087055580834744</v>
      </c>
      <c r="BM30" s="8">
        <f t="shared" si="110"/>
        <v>0.37492410335239101</v>
      </c>
      <c r="BN30" s="8">
        <f t="shared" si="111"/>
        <v>0.62346509687287277</v>
      </c>
    </row>
    <row r="31" spans="1:66" x14ac:dyDescent="0.25">
      <c r="A31" t="s">
        <v>69</v>
      </c>
      <c r="B31" t="s">
        <v>78</v>
      </c>
      <c r="C31" t="s">
        <v>79</v>
      </c>
      <c r="D31" t="s">
        <v>440</v>
      </c>
      <c r="E31">
        <f>VLOOKUP(A31,home!$A$2:$E$405,3,FALSE)</f>
        <v>1.36871508379888</v>
      </c>
      <c r="F31">
        <f>VLOOKUP(B31,home!$B$2:$E$405,3,FALSE)</f>
        <v>1.06</v>
      </c>
      <c r="G31">
        <f>VLOOKUP(C31,away!$B$2:$E$405,4,FALSE)</f>
        <v>0.97</v>
      </c>
      <c r="H31">
        <f>VLOOKUP(A31,away!$A$2:$E$405,3,FALSE)</f>
        <v>1.36871508379888</v>
      </c>
      <c r="I31">
        <f>VLOOKUP(C31,away!$B$2:$E$405,3,FALSE)</f>
        <v>0.97</v>
      </c>
      <c r="J31">
        <f>VLOOKUP(B31,home!$B$2:$E$405,4,FALSE)</f>
        <v>0.97</v>
      </c>
      <c r="K31" s="3">
        <f t="shared" si="56"/>
        <v>1.4073128491620084</v>
      </c>
      <c r="L31" s="3">
        <f t="shared" si="57"/>
        <v>1.2878240223463659</v>
      </c>
      <c r="M31" s="5">
        <f t="shared" si="58"/>
        <v>6.753313777918607E-2</v>
      </c>
      <c r="N31" s="5">
        <f t="shared" si="59"/>
        <v>9.5040252540876821E-2</v>
      </c>
      <c r="O31" s="5">
        <f t="shared" si="60"/>
        <v>8.6970797136462746E-2</v>
      </c>
      <c r="P31" s="5">
        <f t="shared" si="61"/>
        <v>0.12239512031200642</v>
      </c>
      <c r="Q31" s="5">
        <f t="shared" si="62"/>
        <v>6.6875684294189094E-2</v>
      </c>
      <c r="R31" s="5">
        <f t="shared" si="63"/>
        <v>5.6001540897474646E-2</v>
      </c>
      <c r="S31" s="5">
        <f t="shared" si="64"/>
        <v>5.5456350648079876E-2</v>
      </c>
      <c r="T31" s="5">
        <f t="shared" si="65"/>
        <v>8.612411274490829E-2</v>
      </c>
      <c r="U31" s="5">
        <f t="shared" si="66"/>
        <v>7.881168807788777E-2</v>
      </c>
      <c r="V31" s="5">
        <f t="shared" si="67"/>
        <v>1.1167499776726901E-2</v>
      </c>
      <c r="W31" s="5">
        <f t="shared" si="68"/>
        <v>3.1371669934571397E-2</v>
      </c>
      <c r="X31" s="5">
        <f t="shared" si="69"/>
        <v>4.0401190162862297E-2</v>
      </c>
      <c r="Y31" s="5">
        <f t="shared" si="70"/>
        <v>2.6014811611558882E-2</v>
      </c>
      <c r="Z31" s="5">
        <f t="shared" si="71"/>
        <v>2.4040043218726763E-2</v>
      </c>
      <c r="AA31" s="5">
        <f t="shared" si="72"/>
        <v>3.3831861716124179E-2</v>
      </c>
      <c r="AB31" s="5">
        <f t="shared" si="73"/>
        <v>2.3806006852086902E-2</v>
      </c>
      <c r="AC31" s="5">
        <f t="shared" si="74"/>
        <v>1.264978501393265E-3</v>
      </c>
      <c r="AD31" s="5">
        <f t="shared" si="75"/>
        <v>1.1037438549647957E-2</v>
      </c>
      <c r="AE31" s="5">
        <f t="shared" si="76"/>
        <v>1.4214278509408472E-2</v>
      </c>
      <c r="AF31" s="5">
        <f t="shared" si="77"/>
        <v>9.1527446623689643E-3</v>
      </c>
      <c r="AG31" s="5">
        <f t="shared" si="78"/>
        <v>3.9290414822004092E-3</v>
      </c>
      <c r="AH31" s="5">
        <f t="shared" si="79"/>
        <v>7.7398362888302956E-3</v>
      </c>
      <c r="AI31" s="5">
        <f t="shared" si="80"/>
        <v>1.0892371059681268E-2</v>
      </c>
      <c r="AJ31" s="5">
        <f t="shared" si="81"/>
        <v>7.6644868750649258E-3</v>
      </c>
      <c r="AK31" s="5">
        <f t="shared" si="82"/>
        <v>3.5954436205041453E-3</v>
      </c>
      <c r="AL31" s="5">
        <f t="shared" si="83"/>
        <v>9.1704428943533147E-5</v>
      </c>
      <c r="AM31" s="5">
        <f t="shared" si="84"/>
        <v>3.1066258185511305E-3</v>
      </c>
      <c r="AN31" s="5">
        <f t="shared" si="85"/>
        <v>4.0007873575715882E-3</v>
      </c>
      <c r="AO31" s="5">
        <f t="shared" si="86"/>
        <v>2.5761550336901667E-3</v>
      </c>
      <c r="AP31" s="5">
        <f t="shared" si="87"/>
        <v>1.1058781125582358E-3</v>
      </c>
      <c r="AQ31" s="5">
        <f t="shared" si="88"/>
        <v>3.5604409978488865E-4</v>
      </c>
      <c r="AR31" s="5">
        <f t="shared" si="89"/>
        <v>1.9935094203567582E-3</v>
      </c>
      <c r="AS31" s="5">
        <f t="shared" si="90"/>
        <v>2.8054914221935729E-3</v>
      </c>
      <c r="AT31" s="5">
        <f t="shared" si="91"/>
        <v>1.9741020633334064E-3</v>
      </c>
      <c r="AU31" s="5">
        <f t="shared" si="92"/>
        <v>9.2605973309544483E-4</v>
      </c>
      <c r="AV31" s="5">
        <f t="shared" si="93"/>
        <v>3.2581394036919017E-4</v>
      </c>
      <c r="AW31" s="5">
        <f t="shared" si="94"/>
        <v>4.6167354044384491E-6</v>
      </c>
      <c r="AX31" s="5">
        <f t="shared" si="95"/>
        <v>7.2866573866423967E-4</v>
      </c>
      <c r="AY31" s="5">
        <f t="shared" si="96"/>
        <v>9.3839324251256703E-4</v>
      </c>
      <c r="AZ31" s="5">
        <f t="shared" si="97"/>
        <v>6.0424268005759168E-4</v>
      </c>
      <c r="BA31" s="5">
        <f t="shared" si="98"/>
        <v>2.5938607956837192E-4</v>
      </c>
      <c r="BB31" s="5">
        <f t="shared" si="99"/>
        <v>8.3510906082598821E-5</v>
      </c>
      <c r="BC31" s="5">
        <f t="shared" si="100"/>
        <v>2.1509470196216377E-5</v>
      </c>
      <c r="BD31" s="5">
        <f t="shared" si="101"/>
        <v>4.2788155338486941E-4</v>
      </c>
      <c r="BE31" s="5">
        <f t="shared" si="102"/>
        <v>6.0216320799792657E-4</v>
      </c>
      <c r="BF31" s="5">
        <f t="shared" si="103"/>
        <v>4.2371600995404858E-4</v>
      </c>
      <c r="BG31" s="5">
        <f t="shared" si="104"/>
        <v>1.987669950679966E-4</v>
      </c>
      <c r="BH31" s="5">
        <f t="shared" si="105"/>
        <v>6.9931836537128351E-5</v>
      </c>
      <c r="BI31" s="5">
        <f t="shared" si="106"/>
        <v>1.9683194424839588E-5</v>
      </c>
      <c r="BJ31" s="8">
        <f t="shared" si="107"/>
        <v>0.39794242303183031</v>
      </c>
      <c r="BK31" s="8">
        <f t="shared" si="108"/>
        <v>0.2588471846888486</v>
      </c>
      <c r="BL31" s="8">
        <f t="shared" si="109"/>
        <v>0.31908115190083203</v>
      </c>
      <c r="BM31" s="8">
        <f t="shared" si="110"/>
        <v>0.50416049337293367</v>
      </c>
      <c r="BN31" s="8">
        <f t="shared" si="111"/>
        <v>0.49481653296019584</v>
      </c>
    </row>
    <row r="32" spans="1:66" x14ac:dyDescent="0.25">
      <c r="A32" t="s">
        <v>80</v>
      </c>
      <c r="B32" t="s">
        <v>81</v>
      </c>
      <c r="C32" t="s">
        <v>82</v>
      </c>
      <c r="D32" t="s">
        <v>440</v>
      </c>
      <c r="E32">
        <f>VLOOKUP(A32,home!$A$2:$E$405,3,FALSE)</f>
        <v>1.1857142857142899</v>
      </c>
      <c r="F32">
        <f>VLOOKUP(B32,home!$B$2:$E$405,3,FALSE)</f>
        <v>1.1499999999999999</v>
      </c>
      <c r="G32">
        <f>VLOOKUP(C32,away!$B$2:$E$405,4,FALSE)</f>
        <v>0.56000000000000005</v>
      </c>
      <c r="H32">
        <f>VLOOKUP(A32,away!$A$2:$E$405,3,FALSE)</f>
        <v>1.02142857142857</v>
      </c>
      <c r="I32">
        <f>VLOOKUP(C32,away!$B$2:$E$405,3,FALSE)</f>
        <v>0.7</v>
      </c>
      <c r="J32">
        <f>VLOOKUP(B32,home!$B$2:$E$405,4,FALSE)</f>
        <v>0.45</v>
      </c>
      <c r="K32" s="3">
        <f t="shared" si="56"/>
        <v>0.76360000000000272</v>
      </c>
      <c r="L32" s="3">
        <f t="shared" si="57"/>
        <v>0.32174999999999954</v>
      </c>
      <c r="M32" s="5">
        <f t="shared" si="58"/>
        <v>0.33778354096371915</v>
      </c>
      <c r="N32" s="5">
        <f t="shared" si="59"/>
        <v>0.25793151187989688</v>
      </c>
      <c r="O32" s="5">
        <f t="shared" si="60"/>
        <v>0.10868185430507647</v>
      </c>
      <c r="P32" s="5">
        <f t="shared" si="61"/>
        <v>8.2989463947356693E-2</v>
      </c>
      <c r="Q32" s="5">
        <f t="shared" si="62"/>
        <v>9.8478251235744954E-2</v>
      </c>
      <c r="R32" s="5">
        <f t="shared" si="63"/>
        <v>1.7484193311329152E-2</v>
      </c>
      <c r="S32" s="5">
        <f t="shared" si="64"/>
        <v>5.0973850787843483E-3</v>
      </c>
      <c r="T32" s="5">
        <f t="shared" si="65"/>
        <v>3.1685377335100892E-2</v>
      </c>
      <c r="U32" s="5">
        <f t="shared" si="66"/>
        <v>1.3350930012530987E-2</v>
      </c>
      <c r="V32" s="5">
        <f t="shared" si="67"/>
        <v>1.3915198605021065E-4</v>
      </c>
      <c r="W32" s="5">
        <f t="shared" si="68"/>
        <v>2.5065997547871709E-2</v>
      </c>
      <c r="X32" s="5">
        <f t="shared" si="69"/>
        <v>8.0649847110277114E-3</v>
      </c>
      <c r="Y32" s="5">
        <f t="shared" si="70"/>
        <v>1.297454415386581E-3</v>
      </c>
      <c r="Z32" s="5">
        <f t="shared" si="71"/>
        <v>1.8751797326400491E-3</v>
      </c>
      <c r="AA32" s="5">
        <f t="shared" si="72"/>
        <v>1.4318872438439467E-3</v>
      </c>
      <c r="AB32" s="5">
        <f t="shared" si="73"/>
        <v>5.466945496996207E-4</v>
      </c>
      <c r="AC32" s="5">
        <f t="shared" si="74"/>
        <v>2.1367509308937512E-6</v>
      </c>
      <c r="AD32" s="5">
        <f t="shared" si="75"/>
        <v>4.7850989318887257E-3</v>
      </c>
      <c r="AE32" s="5">
        <f t="shared" si="76"/>
        <v>1.5396055813351951E-3</v>
      </c>
      <c r="AF32" s="5">
        <f t="shared" si="77"/>
        <v>2.4768404789729916E-4</v>
      </c>
      <c r="AG32" s="5">
        <f t="shared" si="78"/>
        <v>2.6564114136985303E-5</v>
      </c>
      <c r="AH32" s="5">
        <f t="shared" si="79"/>
        <v>1.5083476974423368E-4</v>
      </c>
      <c r="AI32" s="5">
        <f t="shared" si="80"/>
        <v>1.1517743017669725E-4</v>
      </c>
      <c r="AJ32" s="5">
        <f t="shared" si="81"/>
        <v>4.3974742841463163E-5</v>
      </c>
      <c r="AK32" s="5">
        <f t="shared" si="82"/>
        <v>1.1193037877913799E-5</v>
      </c>
      <c r="AL32" s="5">
        <f t="shared" si="83"/>
        <v>2.0998988149388198E-8</v>
      </c>
      <c r="AM32" s="5">
        <f t="shared" si="84"/>
        <v>7.3078030887804911E-4</v>
      </c>
      <c r="AN32" s="5">
        <f t="shared" si="85"/>
        <v>2.3512856438151196E-4</v>
      </c>
      <c r="AO32" s="5">
        <f t="shared" si="86"/>
        <v>3.782630779487568E-5</v>
      </c>
      <c r="AP32" s="5">
        <f t="shared" si="87"/>
        <v>4.0568715110004123E-6</v>
      </c>
      <c r="AQ32" s="5">
        <f t="shared" si="88"/>
        <v>3.2632460216609505E-7</v>
      </c>
      <c r="AR32" s="5">
        <f t="shared" si="89"/>
        <v>9.7062174330414288E-6</v>
      </c>
      <c r="AS32" s="5">
        <f t="shared" si="90"/>
        <v>7.4116676318704616E-6</v>
      </c>
      <c r="AT32" s="5">
        <f t="shared" si="91"/>
        <v>2.8297747018481519E-6</v>
      </c>
      <c r="AU32" s="5">
        <f t="shared" si="92"/>
        <v>7.2027198744375234E-7</v>
      </c>
      <c r="AV32" s="5">
        <f t="shared" si="93"/>
        <v>1.3749992240301279E-7</v>
      </c>
      <c r="AW32" s="5">
        <f t="shared" si="94"/>
        <v>1.4331126944842606E-10</v>
      </c>
      <c r="AX32" s="5">
        <f t="shared" si="95"/>
        <v>9.3003973976546662E-5</v>
      </c>
      <c r="AY32" s="5">
        <f t="shared" si="96"/>
        <v>2.9924028626953845E-5</v>
      </c>
      <c r="AZ32" s="5">
        <f t="shared" si="97"/>
        <v>4.8140281053611924E-6</v>
      </c>
      <c r="BA32" s="5">
        <f t="shared" si="98"/>
        <v>5.1630451429998731E-7</v>
      </c>
      <c r="BB32" s="5">
        <f t="shared" si="99"/>
        <v>4.1530244369005152E-8</v>
      </c>
      <c r="BC32" s="5">
        <f t="shared" si="100"/>
        <v>2.6724712251454791E-9</v>
      </c>
      <c r="BD32" s="5">
        <f t="shared" si="101"/>
        <v>5.2049590984684567E-7</v>
      </c>
      <c r="BE32" s="5">
        <f t="shared" si="102"/>
        <v>3.9745067675905277E-7</v>
      </c>
      <c r="BF32" s="5">
        <f t="shared" si="103"/>
        <v>1.5174666838660686E-7</v>
      </c>
      <c r="BG32" s="5">
        <f t="shared" si="104"/>
        <v>3.8624585326671147E-8</v>
      </c>
      <c r="BH32" s="5">
        <f t="shared" si="105"/>
        <v>7.3734333388615466E-9</v>
      </c>
      <c r="BI32" s="5">
        <f t="shared" si="106"/>
        <v>1.12607073951094E-9</v>
      </c>
      <c r="BJ32" s="8">
        <f t="shared" si="107"/>
        <v>0.43025895071539338</v>
      </c>
      <c r="BK32" s="8">
        <f t="shared" si="108"/>
        <v>0.42604162375445637</v>
      </c>
      <c r="BL32" s="8">
        <f t="shared" si="109"/>
        <v>0.14183866165214148</v>
      </c>
      <c r="BM32" s="8">
        <f t="shared" si="110"/>
        <v>9.6635676326192202E-2</v>
      </c>
      <c r="BN32" s="8">
        <f t="shared" si="111"/>
        <v>0.9033488156431233</v>
      </c>
    </row>
    <row r="33" spans="1:66" x14ac:dyDescent="0.25">
      <c r="A33" t="s">
        <v>80</v>
      </c>
      <c r="B33" t="s">
        <v>83</v>
      </c>
      <c r="C33" t="s">
        <v>84</v>
      </c>
      <c r="D33" t="s">
        <v>440</v>
      </c>
      <c r="E33">
        <f>VLOOKUP(A33,home!$A$2:$E$405,3,FALSE)</f>
        <v>1.1857142857142899</v>
      </c>
      <c r="F33">
        <f>VLOOKUP(B33,home!$B$2:$E$405,3,FALSE)</f>
        <v>1.34</v>
      </c>
      <c r="G33">
        <f>VLOOKUP(C33,away!$B$2:$E$405,4,FALSE)</f>
        <v>0.42</v>
      </c>
      <c r="H33">
        <f>VLOOKUP(A33,away!$A$2:$E$405,3,FALSE)</f>
        <v>1.02142857142857</v>
      </c>
      <c r="I33">
        <f>VLOOKUP(C33,away!$B$2:$E$405,3,FALSE)</f>
        <v>0.7</v>
      </c>
      <c r="J33">
        <f>VLOOKUP(B33,home!$B$2:$E$405,4,FALSE)</f>
        <v>1.06</v>
      </c>
      <c r="K33" s="3">
        <f t="shared" si="56"/>
        <v>0.66732000000000236</v>
      </c>
      <c r="L33" s="3">
        <f t="shared" si="57"/>
        <v>0.75789999999999891</v>
      </c>
      <c r="M33" s="5">
        <f t="shared" si="58"/>
        <v>0.240455557166314</v>
      </c>
      <c r="N33" s="5">
        <f t="shared" si="59"/>
        <v>0.16046080240822522</v>
      </c>
      <c r="O33" s="5">
        <f t="shared" si="60"/>
        <v>0.18224126677634914</v>
      </c>
      <c r="P33" s="5">
        <f t="shared" si="61"/>
        <v>0.1216132421451937</v>
      </c>
      <c r="Q33" s="5">
        <f t="shared" si="62"/>
        <v>5.3539351331528609E-2</v>
      </c>
      <c r="R33" s="5">
        <f t="shared" si="63"/>
        <v>6.9060328044897396E-2</v>
      </c>
      <c r="S33" s="5">
        <f t="shared" si="64"/>
        <v>1.5376833914089982E-2</v>
      </c>
      <c r="T33" s="5">
        <f t="shared" si="65"/>
        <v>4.0577474374165472E-2</v>
      </c>
      <c r="U33" s="5">
        <f t="shared" si="66"/>
        <v>4.6085338110921081E-2</v>
      </c>
      <c r="V33" s="5">
        <f t="shared" si="67"/>
        <v>8.6411284769361831E-4</v>
      </c>
      <c r="W33" s="5">
        <f t="shared" si="68"/>
        <v>1.1909293310185269E-2</v>
      </c>
      <c r="X33" s="5">
        <f t="shared" si="69"/>
        <v>9.0260533997894021E-3</v>
      </c>
      <c r="Y33" s="5">
        <f t="shared" si="70"/>
        <v>3.4204229358501888E-3</v>
      </c>
      <c r="Z33" s="5">
        <f t="shared" si="71"/>
        <v>1.7446940875075891E-2</v>
      </c>
      <c r="AA33" s="5">
        <f t="shared" si="72"/>
        <v>1.1642692584755683E-2</v>
      </c>
      <c r="AB33" s="5">
        <f t="shared" si="73"/>
        <v>3.8847008078295949E-3</v>
      </c>
      <c r="AC33" s="5">
        <f t="shared" si="74"/>
        <v>2.7314705840488173E-5</v>
      </c>
      <c r="AD33" s="5">
        <f t="shared" si="75"/>
        <v>1.9868274029382149E-3</v>
      </c>
      <c r="AE33" s="5">
        <f t="shared" si="76"/>
        <v>1.505816488686871E-3</v>
      </c>
      <c r="AF33" s="5">
        <f t="shared" si="77"/>
        <v>5.7062915838788887E-4</v>
      </c>
      <c r="AG33" s="5">
        <f t="shared" si="78"/>
        <v>1.4415994638072684E-4</v>
      </c>
      <c r="AH33" s="5">
        <f t="shared" si="79"/>
        <v>3.3057591223049992E-3</v>
      </c>
      <c r="AI33" s="5">
        <f t="shared" si="80"/>
        <v>2.2059991774965797E-3</v>
      </c>
      <c r="AJ33" s="5">
        <f t="shared" si="81"/>
        <v>7.3605368556351131E-4</v>
      </c>
      <c r="AK33" s="5">
        <f t="shared" si="82"/>
        <v>1.6372778181674807E-4</v>
      </c>
      <c r="AL33" s="5">
        <f t="shared" si="83"/>
        <v>5.5258942228670432E-7</v>
      </c>
      <c r="AM33" s="5">
        <f t="shared" si="84"/>
        <v>2.6516993250574688E-4</v>
      </c>
      <c r="AN33" s="5">
        <f t="shared" si="85"/>
        <v>2.0097229184610528E-4</v>
      </c>
      <c r="AO33" s="5">
        <f t="shared" si="86"/>
        <v>7.6158449995081479E-5</v>
      </c>
      <c r="AP33" s="5">
        <f t="shared" si="87"/>
        <v>1.9240163083757394E-5</v>
      </c>
      <c r="AQ33" s="5">
        <f t="shared" si="88"/>
        <v>3.6455299002949264E-6</v>
      </c>
      <c r="AR33" s="5">
        <f t="shared" si="89"/>
        <v>5.010869677589912E-4</v>
      </c>
      <c r="AS33" s="5">
        <f t="shared" si="90"/>
        <v>3.3438535532493113E-4</v>
      </c>
      <c r="AT33" s="5">
        <f t="shared" si="91"/>
        <v>1.1157101765771692E-4</v>
      </c>
      <c r="AU33" s="5">
        <f t="shared" si="92"/>
        <v>2.4817857167782642E-5</v>
      </c>
      <c r="AV33" s="5">
        <f t="shared" si="93"/>
        <v>4.1403631113011921E-6</v>
      </c>
      <c r="AW33" s="5">
        <f t="shared" si="94"/>
        <v>7.7632954541441108E-9</v>
      </c>
      <c r="AX33" s="5">
        <f t="shared" si="95"/>
        <v>2.949219989328927E-5</v>
      </c>
      <c r="AY33" s="5">
        <f t="shared" si="96"/>
        <v>2.2352138299123905E-5</v>
      </c>
      <c r="AZ33" s="5">
        <f t="shared" si="97"/>
        <v>8.470342808452991E-6</v>
      </c>
      <c r="BA33" s="5">
        <f t="shared" si="98"/>
        <v>2.1398909381755048E-6</v>
      </c>
      <c r="BB33" s="5">
        <f t="shared" si="99"/>
        <v>4.0545583551080312E-7</v>
      </c>
      <c r="BC33" s="5">
        <f t="shared" si="100"/>
        <v>6.1458995546727464E-8</v>
      </c>
      <c r="BD33" s="5">
        <f t="shared" si="101"/>
        <v>6.3295635477423121E-5</v>
      </c>
      <c r="BE33" s="5">
        <f t="shared" si="102"/>
        <v>4.2238443466794141E-5</v>
      </c>
      <c r="BF33" s="5">
        <f t="shared" si="103"/>
        <v>1.4093279047130582E-5</v>
      </c>
      <c r="BG33" s="5">
        <f t="shared" si="104"/>
        <v>3.1349089912437388E-6</v>
      </c>
      <c r="BH33" s="5">
        <f t="shared" si="105"/>
        <v>5.2299686700919462E-7</v>
      </c>
      <c r="BI33" s="5">
        <f t="shared" si="106"/>
        <v>6.9801253858515414E-8</v>
      </c>
      <c r="BJ33" s="8">
        <f t="shared" si="107"/>
        <v>0.28376893861023894</v>
      </c>
      <c r="BK33" s="8">
        <f t="shared" si="108"/>
        <v>0.37835996550685319</v>
      </c>
      <c r="BL33" s="8">
        <f t="shared" si="109"/>
        <v>0.3204252227180589</v>
      </c>
      <c r="BM33" s="8">
        <f t="shared" si="110"/>
        <v>0.17260817546271517</v>
      </c>
      <c r="BN33" s="8">
        <f t="shared" si="111"/>
        <v>0.82737054787250808</v>
      </c>
    </row>
    <row r="34" spans="1:66" x14ac:dyDescent="0.25">
      <c r="A34" t="s">
        <v>80</v>
      </c>
      <c r="B34" t="s">
        <v>85</v>
      </c>
      <c r="C34" t="s">
        <v>86</v>
      </c>
      <c r="D34" t="s">
        <v>440</v>
      </c>
      <c r="E34">
        <f>VLOOKUP(A34,home!$A$2:$E$405,3,FALSE)</f>
        <v>1.1857142857142899</v>
      </c>
      <c r="F34">
        <f>VLOOKUP(B34,home!$B$2:$E$405,3,FALSE)</f>
        <v>1.48</v>
      </c>
      <c r="G34">
        <f>VLOOKUP(C34,away!$B$2:$E$405,4,FALSE)</f>
        <v>0.91</v>
      </c>
      <c r="H34">
        <f>VLOOKUP(A34,away!$A$2:$E$405,3,FALSE)</f>
        <v>1.02142857142857</v>
      </c>
      <c r="I34">
        <f>VLOOKUP(C34,away!$B$2:$E$405,3,FALSE)</f>
        <v>0.42</v>
      </c>
      <c r="J34">
        <f>VLOOKUP(B34,home!$B$2:$E$405,4,FALSE)</f>
        <v>0.82</v>
      </c>
      <c r="K34" s="3">
        <f t="shared" si="56"/>
        <v>1.5969200000000057</v>
      </c>
      <c r="L34" s="3">
        <f t="shared" si="57"/>
        <v>0.35177999999999948</v>
      </c>
      <c r="M34" s="5">
        <f t="shared" si="58"/>
        <v>0.14245914815327876</v>
      </c>
      <c r="N34" s="5">
        <f t="shared" si="59"/>
        <v>0.22749586286893472</v>
      </c>
      <c r="O34" s="5">
        <f t="shared" si="60"/>
        <v>5.0114279137360322E-2</v>
      </c>
      <c r="P34" s="5">
        <f t="shared" si="61"/>
        <v>8.0028494640033726E-2</v>
      </c>
      <c r="Q34" s="5">
        <f t="shared" si="62"/>
        <v>0.18164634666633031</v>
      </c>
      <c r="R34" s="5">
        <f t="shared" si="63"/>
        <v>8.8146005574702927E-3</v>
      </c>
      <c r="S34" s="5">
        <f t="shared" si="64"/>
        <v>1.1239292171428208E-2</v>
      </c>
      <c r="T34" s="5">
        <f t="shared" si="65"/>
        <v>6.3899551830281565E-2</v>
      </c>
      <c r="U34" s="5">
        <f t="shared" si="66"/>
        <v>1.407621192223551E-2</v>
      </c>
      <c r="V34" s="5">
        <f t="shared" si="67"/>
        <v>7.0153728276087116E-4</v>
      </c>
      <c r="W34" s="5">
        <f t="shared" si="68"/>
        <v>9.669156130613242E-2</v>
      </c>
      <c r="X34" s="5">
        <f t="shared" si="69"/>
        <v>3.401415743627121E-2</v>
      </c>
      <c r="Y34" s="5">
        <f t="shared" si="70"/>
        <v>5.9827501514657334E-3</v>
      </c>
      <c r="Z34" s="5">
        <f t="shared" si="71"/>
        <v>1.0336000613689654E-3</v>
      </c>
      <c r="AA34" s="5">
        <f t="shared" si="72"/>
        <v>1.6505766100013341E-3</v>
      </c>
      <c r="AB34" s="5">
        <f t="shared" si="73"/>
        <v>1.3179194000216702E-3</v>
      </c>
      <c r="AC34" s="5">
        <f t="shared" si="74"/>
        <v>2.4631172076786002E-5</v>
      </c>
      <c r="AD34" s="5">
        <f t="shared" si="75"/>
        <v>3.860217202024737E-2</v>
      </c>
      <c r="AE34" s="5">
        <f t="shared" si="76"/>
        <v>1.3579472073282597E-2</v>
      </c>
      <c r="AF34" s="5">
        <f t="shared" si="77"/>
        <v>2.3884933429696724E-3</v>
      </c>
      <c r="AG34" s="5">
        <f t="shared" si="78"/>
        <v>2.8007472939662345E-4</v>
      </c>
      <c r="AH34" s="5">
        <f t="shared" si="79"/>
        <v>9.0899957397093487E-5</v>
      </c>
      <c r="AI34" s="5">
        <f t="shared" si="80"/>
        <v>1.4515995996656705E-4</v>
      </c>
      <c r="AJ34" s="5">
        <f t="shared" si="81"/>
        <v>1.1590442163490557E-4</v>
      </c>
      <c r="AK34" s="5">
        <f t="shared" si="82"/>
        <v>6.1696696332404701E-5</v>
      </c>
      <c r="AL34" s="5">
        <f t="shared" si="83"/>
        <v>5.5347673998553245E-7</v>
      </c>
      <c r="AM34" s="5">
        <f t="shared" si="84"/>
        <v>1.2328916108514734E-2</v>
      </c>
      <c r="AN34" s="5">
        <f t="shared" si="85"/>
        <v>4.3370661086533056E-3</v>
      </c>
      <c r="AO34" s="5">
        <f t="shared" si="86"/>
        <v>7.6284655785102879E-4</v>
      </c>
      <c r="AP34" s="5">
        <f t="shared" si="87"/>
        <v>8.9451387373611535E-5</v>
      </c>
      <c r="AQ34" s="5">
        <f t="shared" si="88"/>
        <v>7.8668022625722527E-6</v>
      </c>
      <c r="AR34" s="5">
        <f t="shared" si="89"/>
        <v>6.3953574026298995E-6</v>
      </c>
      <c r="AS34" s="5">
        <f t="shared" si="90"/>
        <v>1.0212874143407774E-5</v>
      </c>
      <c r="AT34" s="5">
        <f t="shared" si="91"/>
        <v>8.1545714885454025E-6</v>
      </c>
      <c r="AU34" s="5">
        <f t="shared" si="92"/>
        <v>4.3407327671626572E-6</v>
      </c>
      <c r="AV34" s="5">
        <f t="shared" si="93"/>
        <v>1.7329507426343531E-6</v>
      </c>
      <c r="AW34" s="5">
        <f t="shared" si="94"/>
        <v>8.6367664955776111E-9</v>
      </c>
      <c r="AX34" s="5">
        <f t="shared" si="95"/>
        <v>3.2813821186682365E-3</v>
      </c>
      <c r="AY34" s="5">
        <f t="shared" si="96"/>
        <v>1.1543246017051102E-3</v>
      </c>
      <c r="AZ34" s="5">
        <f t="shared" si="97"/>
        <v>2.0303415419391154E-4</v>
      </c>
      <c r="BA34" s="5">
        <f t="shared" si="98"/>
        <v>2.380778492077804E-5</v>
      </c>
      <c r="BB34" s="5">
        <f t="shared" si="99"/>
        <v>2.0937756448578207E-6</v>
      </c>
      <c r="BC34" s="5">
        <f t="shared" si="100"/>
        <v>1.4730967926961658E-7</v>
      </c>
      <c r="BD34" s="5">
        <f t="shared" si="101"/>
        <v>3.7495980451619055E-7</v>
      </c>
      <c r="BE34" s="5">
        <f t="shared" si="102"/>
        <v>5.9878081102799713E-7</v>
      </c>
      <c r="BF34" s="5">
        <f t="shared" si="103"/>
        <v>4.7810252637341636E-7</v>
      </c>
      <c r="BG34" s="5">
        <f t="shared" si="104"/>
        <v>2.5449716213874631E-7</v>
      </c>
      <c r="BH34" s="5">
        <f t="shared" si="105"/>
        <v>1.0160290204065201E-7</v>
      </c>
      <c r="BI34" s="5">
        <f t="shared" si="106"/>
        <v>3.2450341265351728E-8</v>
      </c>
      <c r="BJ34" s="8">
        <f t="shared" si="107"/>
        <v>0.68677137913477948</v>
      </c>
      <c r="BK34" s="8">
        <f t="shared" si="108"/>
        <v>0.23560798149802348</v>
      </c>
      <c r="BL34" s="8">
        <f t="shared" si="109"/>
        <v>7.6419925542511827E-2</v>
      </c>
      <c r="BM34" s="8">
        <f t="shared" si="110"/>
        <v>0.30811983824833716</v>
      </c>
      <c r="BN34" s="8">
        <f t="shared" si="111"/>
        <v>0.69055873202340812</v>
      </c>
    </row>
    <row r="35" spans="1:66" x14ac:dyDescent="0.25">
      <c r="A35" t="s">
        <v>80</v>
      </c>
      <c r="B35" t="s">
        <v>87</v>
      </c>
      <c r="C35" t="s">
        <v>88</v>
      </c>
      <c r="D35" t="s">
        <v>440</v>
      </c>
      <c r="E35">
        <f>VLOOKUP(A35,home!$A$2:$E$405,3,FALSE)</f>
        <v>1.1857142857142899</v>
      </c>
      <c r="F35">
        <f>VLOOKUP(B35,home!$B$2:$E$405,3,FALSE)</f>
        <v>0.84</v>
      </c>
      <c r="G35">
        <f>VLOOKUP(C35,away!$B$2:$E$405,4,FALSE)</f>
        <v>1.41</v>
      </c>
      <c r="H35">
        <f>VLOOKUP(A35,away!$A$2:$E$405,3,FALSE)</f>
        <v>1.02142857142857</v>
      </c>
      <c r="I35">
        <f>VLOOKUP(C35,away!$B$2:$E$405,3,FALSE)</f>
        <v>1.41</v>
      </c>
      <c r="J35">
        <f>VLOOKUP(B35,home!$B$2:$E$405,4,FALSE)</f>
        <v>0.82</v>
      </c>
      <c r="K35" s="3">
        <f t="shared" si="56"/>
        <v>1.4043600000000049</v>
      </c>
      <c r="L35" s="3">
        <f t="shared" si="57"/>
        <v>1.1809757142857125</v>
      </c>
      <c r="M35" s="5">
        <f t="shared" si="58"/>
        <v>7.5370772308366127E-2</v>
      </c>
      <c r="N35" s="5">
        <f t="shared" si="59"/>
        <v>0.10584769779897742</v>
      </c>
      <c r="O35" s="5">
        <f t="shared" si="60"/>
        <v>8.9011051663138469E-2</v>
      </c>
      <c r="P35" s="5">
        <f t="shared" si="61"/>
        <v>0.12500356051364558</v>
      </c>
      <c r="Q35" s="5">
        <f t="shared" si="62"/>
        <v>7.4324136440486258E-2</v>
      </c>
      <c r="R35" s="5">
        <f t="shared" si="63"/>
        <v>5.2559945158598714E-2</v>
      </c>
      <c r="S35" s="5">
        <f t="shared" si="64"/>
        <v>5.1830071732441946E-2</v>
      </c>
      <c r="T35" s="5">
        <f t="shared" si="65"/>
        <v>8.7775000121471991E-2</v>
      </c>
      <c r="U35" s="5">
        <f t="shared" si="66"/>
        <v>7.3813084582929941E-2</v>
      </c>
      <c r="V35" s="5">
        <f t="shared" si="67"/>
        <v>9.5512171360087206E-3</v>
      </c>
      <c r="W35" s="5">
        <f t="shared" si="68"/>
        <v>3.4792614750520548E-2</v>
      </c>
      <c r="X35" s="5">
        <f t="shared" si="69"/>
        <v>4.1089233056863614E-2</v>
      </c>
      <c r="Y35" s="5">
        <f t="shared" si="70"/>
        <v>2.4262693179390813E-2</v>
      </c>
      <c r="Z35" s="5">
        <f t="shared" si="71"/>
        <v>2.0690672925498008E-2</v>
      </c>
      <c r="AA35" s="5">
        <f t="shared" si="72"/>
        <v>2.9057153429652479E-2</v>
      </c>
      <c r="AB35" s="5">
        <f t="shared" si="73"/>
        <v>2.0403351995233458E-2</v>
      </c>
      <c r="AC35" s="5">
        <f t="shared" si="74"/>
        <v>9.9005233782405101E-4</v>
      </c>
      <c r="AD35" s="5">
        <f t="shared" si="75"/>
        <v>1.2215339112760302E-2</v>
      </c>
      <c r="AE35" s="5">
        <f t="shared" si="76"/>
        <v>1.4426018833934295E-2</v>
      </c>
      <c r="AF35" s="5">
        <f t="shared" si="77"/>
        <v>8.5183889483523498E-3</v>
      </c>
      <c r="AG35" s="5">
        <f t="shared" si="78"/>
        <v>3.3533368242813131E-3</v>
      </c>
      <c r="AH35" s="5">
        <f t="shared" si="79"/>
        <v>6.1087955593105104E-3</v>
      </c>
      <c r="AI35" s="5">
        <f t="shared" si="80"/>
        <v>8.5789481316733383E-3</v>
      </c>
      <c r="AJ35" s="5">
        <f t="shared" si="81"/>
        <v>6.0239657990984082E-3</v>
      </c>
      <c r="AK35" s="5">
        <f t="shared" si="82"/>
        <v>2.8199388698739569E-3</v>
      </c>
      <c r="AL35" s="5">
        <f t="shared" si="83"/>
        <v>6.5680668265689335E-5</v>
      </c>
      <c r="AM35" s="5">
        <f t="shared" si="84"/>
        <v>3.4309467272792219E-3</v>
      </c>
      <c r="AN35" s="5">
        <f t="shared" si="85"/>
        <v>4.0518647619248059E-3</v>
      </c>
      <c r="AO35" s="5">
        <f t="shared" si="86"/>
        <v>2.3925769407016286E-3</v>
      </c>
      <c r="AP35" s="5">
        <f t="shared" si="87"/>
        <v>9.4185842050954391E-4</v>
      </c>
      <c r="AQ35" s="5">
        <f t="shared" si="88"/>
        <v>2.7807798022931769E-4</v>
      </c>
      <c r="AR35" s="5">
        <f t="shared" si="89"/>
        <v>1.4428678398164239E-3</v>
      </c>
      <c r="AS35" s="5">
        <f t="shared" si="90"/>
        <v>2.0263058795245998E-3</v>
      </c>
      <c r="AT35" s="5">
        <f t="shared" si="91"/>
        <v>1.4228314624845891E-3</v>
      </c>
      <c r="AU35" s="5">
        <f t="shared" si="92"/>
        <v>6.6605586421828822E-4</v>
      </c>
      <c r="AV35" s="5">
        <f t="shared" si="93"/>
        <v>2.3384555336839963E-4</v>
      </c>
      <c r="AW35" s="5">
        <f t="shared" si="94"/>
        <v>3.0258993634147883E-6</v>
      </c>
      <c r="AX35" s="5">
        <f t="shared" si="95"/>
        <v>8.030473909869765E-4</v>
      </c>
      <c r="AY35" s="5">
        <f t="shared" si="96"/>
        <v>9.4837946617612229E-4</v>
      </c>
      <c r="AZ35" s="5">
        <f t="shared" si="97"/>
        <v>5.6000655874062445E-4</v>
      </c>
      <c r="BA35" s="5">
        <f t="shared" si="98"/>
        <v>2.2045138190446436E-4</v>
      </c>
      <c r="BB35" s="5">
        <f t="shared" si="99"/>
        <v>6.5086932052474243E-5</v>
      </c>
      <c r="BC35" s="5">
        <f t="shared" si="100"/>
        <v>1.5373217214267281E-5</v>
      </c>
      <c r="BD35" s="5">
        <f t="shared" si="101"/>
        <v>2.8399864629118093E-4</v>
      </c>
      <c r="BE35" s="5">
        <f t="shared" si="102"/>
        <v>3.988363389054842E-4</v>
      </c>
      <c r="BF35" s="5">
        <f t="shared" si="103"/>
        <v>2.8005490045265402E-4</v>
      </c>
      <c r="BG35" s="5">
        <f t="shared" si="104"/>
        <v>1.3109929999989686E-4</v>
      </c>
      <c r="BH35" s="5">
        <f t="shared" si="105"/>
        <v>4.602765323696395E-5</v>
      </c>
      <c r="BI35" s="5">
        <f t="shared" si="106"/>
        <v>1.2927879019972577E-5</v>
      </c>
      <c r="BJ35" s="8">
        <f t="shared" si="107"/>
        <v>0.42031212884475833</v>
      </c>
      <c r="BK35" s="8">
        <f t="shared" si="108"/>
        <v>0.26375973416272824</v>
      </c>
      <c r="BL35" s="8">
        <f t="shared" si="109"/>
        <v>0.2953210865068277</v>
      </c>
      <c r="BM35" s="8">
        <f t="shared" si="110"/>
        <v>0.477021104989787</v>
      </c>
      <c r="BN35" s="8">
        <f t="shared" si="111"/>
        <v>0.5221171638832125</v>
      </c>
    </row>
    <row r="36" spans="1:66" x14ac:dyDescent="0.25">
      <c r="A36" t="s">
        <v>80</v>
      </c>
      <c r="B36" t="s">
        <v>89</v>
      </c>
      <c r="C36" t="s">
        <v>90</v>
      </c>
      <c r="D36" t="s">
        <v>440</v>
      </c>
      <c r="E36">
        <f>VLOOKUP(A36,home!$A$2:$E$405,3,FALSE)</f>
        <v>1.1857142857142899</v>
      </c>
      <c r="F36">
        <f>VLOOKUP(B36,home!$B$2:$E$405,3,FALSE)</f>
        <v>1.34</v>
      </c>
      <c r="G36">
        <f>VLOOKUP(C36,away!$B$2:$E$405,4,FALSE)</f>
        <v>0.91</v>
      </c>
      <c r="H36">
        <f>VLOOKUP(A36,away!$A$2:$E$405,3,FALSE)</f>
        <v>1.02142857142857</v>
      </c>
      <c r="I36">
        <f>VLOOKUP(C36,away!$B$2:$E$405,3,FALSE)</f>
        <v>1.27</v>
      </c>
      <c r="J36">
        <f>VLOOKUP(B36,home!$B$2:$E$405,4,FALSE)</f>
        <v>1.31</v>
      </c>
      <c r="K36" s="3">
        <f t="shared" si="56"/>
        <v>1.4458600000000053</v>
      </c>
      <c r="L36" s="3">
        <f t="shared" si="57"/>
        <v>1.699350714285712</v>
      </c>
      <c r="M36" s="5">
        <f t="shared" si="58"/>
        <v>4.3057850186721904E-2</v>
      </c>
      <c r="N36" s="5">
        <f t="shared" si="59"/>
        <v>6.2255623270973955E-2</v>
      </c>
      <c r="O36" s="5">
        <f t="shared" si="60"/>
        <v>7.3170388470413031E-2</v>
      </c>
      <c r="P36" s="5">
        <f t="shared" si="61"/>
        <v>0.10579413787383178</v>
      </c>
      <c r="Q36" s="5">
        <f t="shared" si="62"/>
        <v>4.5006457731285372E-2</v>
      </c>
      <c r="R36" s="5">
        <f t="shared" si="63"/>
        <v>6.2171075955879722E-2</v>
      </c>
      <c r="S36" s="5">
        <f t="shared" si="64"/>
        <v>6.4984663423342623E-2</v>
      </c>
      <c r="T36" s="5">
        <f t="shared" si="65"/>
        <v>7.6481756093129502E-2</v>
      </c>
      <c r="U36" s="5">
        <f t="shared" si="66"/>
        <v>8.9890671881568587E-2</v>
      </c>
      <c r="V36" s="5">
        <f t="shared" si="67"/>
        <v>1.7740980802132732E-2</v>
      </c>
      <c r="W36" s="5">
        <f t="shared" si="68"/>
        <v>2.1691012325118841E-2</v>
      </c>
      <c r="X36" s="5">
        <f t="shared" si="69"/>
        <v>3.6860637288270888E-2</v>
      </c>
      <c r="Y36" s="5">
        <f t="shared" si="70"/>
        <v>3.1319575152424846E-2</v>
      </c>
      <c r="Z36" s="5">
        <f t="shared" si="71"/>
        <v>3.5216820777845152E-2</v>
      </c>
      <c r="AA36" s="5">
        <f t="shared" si="72"/>
        <v>5.0918592489855377E-2</v>
      </c>
      <c r="AB36" s="5">
        <f t="shared" si="73"/>
        <v>3.6810578068691285E-2</v>
      </c>
      <c r="AC36" s="5">
        <f t="shared" si="74"/>
        <v>2.7243751151918637E-3</v>
      </c>
      <c r="AD36" s="5">
        <f t="shared" si="75"/>
        <v>7.8405417700991055E-3</v>
      </c>
      <c r="AE36" s="5">
        <f t="shared" si="76"/>
        <v>1.3323830257404875E-2</v>
      </c>
      <c r="AF36" s="5">
        <f t="shared" si="77"/>
        <v>1.132093023247128E-2</v>
      </c>
      <c r="AG36" s="5">
        <f t="shared" si="78"/>
        <v>6.4127436256429275E-3</v>
      </c>
      <c r="AH36" s="5">
        <f t="shared" si="79"/>
        <v>1.4961432385925766E-2</v>
      </c>
      <c r="AI36" s="5">
        <f t="shared" si="80"/>
        <v>2.1632136629514707E-2</v>
      </c>
      <c r="AJ36" s="5">
        <f t="shared" si="81"/>
        <v>1.5638520533575125E-2</v>
      </c>
      <c r="AK36" s="5">
        <f t="shared" si="82"/>
        <v>7.5370370995583415E-3</v>
      </c>
      <c r="AL36" s="5">
        <f t="shared" si="83"/>
        <v>2.6775411713009852E-4</v>
      </c>
      <c r="AM36" s="5">
        <f t="shared" si="84"/>
        <v>2.2672651447431065E-3</v>
      </c>
      <c r="AN36" s="5">
        <f t="shared" si="85"/>
        <v>3.8528786431942961E-3</v>
      </c>
      <c r="AO36" s="5">
        <f t="shared" si="86"/>
        <v>3.2736960371841967E-3</v>
      </c>
      <c r="AP36" s="5">
        <f t="shared" si="87"/>
        <v>1.854385899714423E-3</v>
      </c>
      <c r="AQ36" s="5">
        <f t="shared" si="88"/>
        <v>7.8781300081026445E-4</v>
      </c>
      <c r="AR36" s="5">
        <f t="shared" si="89"/>
        <v>5.084944162352065E-3</v>
      </c>
      <c r="AS36" s="5">
        <f t="shared" si="90"/>
        <v>7.352117366578384E-3</v>
      </c>
      <c r="AT36" s="5">
        <f t="shared" si="91"/>
        <v>5.315066207820531E-3</v>
      </c>
      <c r="AU36" s="5">
        <f t="shared" si="92"/>
        <v>2.5616138757464748E-3</v>
      </c>
      <c r="AV36" s="5">
        <f t="shared" si="93"/>
        <v>9.2593375959670226E-4</v>
      </c>
      <c r="AW36" s="5">
        <f t="shared" si="94"/>
        <v>1.8274391223479026E-5</v>
      </c>
      <c r="AX36" s="5">
        <f t="shared" si="95"/>
        <v>5.4635799702971413E-4</v>
      </c>
      <c r="AY36" s="5">
        <f t="shared" si="96"/>
        <v>9.2845385250815563E-4</v>
      </c>
      <c r="AZ36" s="5">
        <f t="shared" si="97"/>
        <v>7.8888435872052779E-4</v>
      </c>
      <c r="BA36" s="5">
        <f t="shared" si="98"/>
        <v>4.4686373282685159E-4</v>
      </c>
      <c r="BB36" s="5">
        <f t="shared" si="99"/>
        <v>1.8984455089192246E-4</v>
      </c>
      <c r="BC36" s="5">
        <f t="shared" si="100"/>
        <v>6.4522494632287701E-5</v>
      </c>
      <c r="BD36" s="5">
        <f t="shared" si="101"/>
        <v>1.4401839157326575E-3</v>
      </c>
      <c r="BE36" s="5">
        <f t="shared" si="102"/>
        <v>2.0823043164012278E-3</v>
      </c>
      <c r="BF36" s="5">
        <f t="shared" si="103"/>
        <v>1.5053602594559453E-3</v>
      </c>
      <c r="BG36" s="5">
        <f t="shared" si="104"/>
        <v>7.2551339491232734E-4</v>
      </c>
      <c r="BH36" s="5">
        <f t="shared" si="105"/>
        <v>2.6224769929198517E-4</v>
      </c>
      <c r="BI36" s="5">
        <f t="shared" si="106"/>
        <v>7.5834691699662207E-5</v>
      </c>
      <c r="BJ36" s="8">
        <f t="shared" si="107"/>
        <v>0.3275140734590774</v>
      </c>
      <c r="BK36" s="8">
        <f t="shared" si="108"/>
        <v>0.23549821537085913</v>
      </c>
      <c r="BL36" s="8">
        <f t="shared" si="109"/>
        <v>0.40006155316456987</v>
      </c>
      <c r="BM36" s="8">
        <f t="shared" si="110"/>
        <v>0.60592494982196088</v>
      </c>
      <c r="BN36" s="8">
        <f t="shared" si="111"/>
        <v>0.39145553348910578</v>
      </c>
    </row>
    <row r="37" spans="1:66" x14ac:dyDescent="0.25">
      <c r="A37" t="s">
        <v>80</v>
      </c>
      <c r="B37" t="s">
        <v>91</v>
      </c>
      <c r="C37" t="s">
        <v>92</v>
      </c>
      <c r="D37" t="s">
        <v>440</v>
      </c>
      <c r="E37">
        <f>VLOOKUP(A37,home!$A$2:$E$405,3,FALSE)</f>
        <v>1.1857142857142899</v>
      </c>
      <c r="F37">
        <f>VLOOKUP(B37,home!$B$2:$E$405,3,FALSE)</f>
        <v>0.35</v>
      </c>
      <c r="G37">
        <f>VLOOKUP(C37,away!$B$2:$E$405,4,FALSE)</f>
        <v>1.3</v>
      </c>
      <c r="H37">
        <f>VLOOKUP(A37,away!$A$2:$E$405,3,FALSE)</f>
        <v>1.02142857142857</v>
      </c>
      <c r="I37">
        <f>VLOOKUP(C37,away!$B$2:$E$405,3,FALSE)</f>
        <v>0.61</v>
      </c>
      <c r="J37">
        <f>VLOOKUP(B37,home!$B$2:$E$405,4,FALSE)</f>
        <v>1.22</v>
      </c>
      <c r="K37" s="3">
        <f t="shared" si="56"/>
        <v>0.53950000000000198</v>
      </c>
      <c r="L37" s="3">
        <f t="shared" si="57"/>
        <v>0.7601471428571418</v>
      </c>
      <c r="M37" s="5">
        <f t="shared" si="58"/>
        <v>0.27262797479205231</v>
      </c>
      <c r="N37" s="5">
        <f t="shared" si="59"/>
        <v>0.14708279240031277</v>
      </c>
      <c r="O37" s="5">
        <f t="shared" si="60"/>
        <v>0.20723737610110743</v>
      </c>
      <c r="P37" s="5">
        <f t="shared" si="61"/>
        <v>0.11180456440654787</v>
      </c>
      <c r="Q37" s="5">
        <f t="shared" si="62"/>
        <v>3.9675583249984506E-2</v>
      </c>
      <c r="R37" s="5">
        <f t="shared" si="63"/>
        <v>7.8765449668233845E-2</v>
      </c>
      <c r="S37" s="5">
        <f t="shared" si="64"/>
        <v>1.1462745735899362E-2</v>
      </c>
      <c r="T37" s="5">
        <f t="shared" si="65"/>
        <v>3.0159281248666393E-2</v>
      </c>
      <c r="U37" s="5">
        <f t="shared" si="66"/>
        <v>4.249396009601232E-2</v>
      </c>
      <c r="V37" s="5">
        <f t="shared" si="67"/>
        <v>5.2231832892537372E-4</v>
      </c>
      <c r="W37" s="5">
        <f t="shared" si="68"/>
        <v>7.1349923877889083E-3</v>
      </c>
      <c r="X37" s="5">
        <f t="shared" si="69"/>
        <v>5.4236440778851949E-3</v>
      </c>
      <c r="Y37" s="5">
        <f t="shared" si="70"/>
        <v>2.0613837748392435E-3</v>
      </c>
      <c r="Z37" s="5">
        <f t="shared" si="71"/>
        <v>1.9957777173721995E-2</v>
      </c>
      <c r="AA37" s="5">
        <f t="shared" si="72"/>
        <v>1.0767220785223056E-2</v>
      </c>
      <c r="AB37" s="5">
        <f t="shared" si="73"/>
        <v>2.9044578068139295E-3</v>
      </c>
      <c r="AC37" s="5">
        <f t="shared" si="74"/>
        <v>1.3387651545022174E-5</v>
      </c>
      <c r="AD37" s="5">
        <f t="shared" si="75"/>
        <v>9.6233209830303226E-4</v>
      </c>
      <c r="AE37" s="5">
        <f t="shared" si="76"/>
        <v>7.3151399500476807E-4</v>
      </c>
      <c r="AF37" s="5">
        <f t="shared" si="77"/>
        <v>2.780291366314439E-4</v>
      </c>
      <c r="AG37" s="5">
        <f t="shared" si="78"/>
        <v>7.0447684613810017E-5</v>
      </c>
      <c r="AH37" s="5">
        <f t="shared" si="79"/>
        <v>3.7927118240960634E-3</v>
      </c>
      <c r="AI37" s="5">
        <f t="shared" si="80"/>
        <v>2.0461680290998338E-3</v>
      </c>
      <c r="AJ37" s="5">
        <f t="shared" si="81"/>
        <v>5.5195382584968204E-4</v>
      </c>
      <c r="AK37" s="5">
        <f t="shared" si="82"/>
        <v>9.9259696348634875E-5</v>
      </c>
      <c r="AL37" s="5">
        <f t="shared" si="83"/>
        <v>2.1961070584330776E-7</v>
      </c>
      <c r="AM37" s="5">
        <f t="shared" si="84"/>
        <v>1.0383563340689758E-4</v>
      </c>
      <c r="AN37" s="5">
        <f t="shared" si="85"/>
        <v>7.8930360061014781E-5</v>
      </c>
      <c r="AO37" s="5">
        <f t="shared" si="86"/>
        <v>2.9999343842532916E-5</v>
      </c>
      <c r="AP37" s="5">
        <f t="shared" si="87"/>
        <v>7.6013051698301304E-6</v>
      </c>
      <c r="AQ37" s="5">
        <f t="shared" si="88"/>
        <v>1.4445276017078982E-6</v>
      </c>
      <c r="AR37" s="5">
        <f t="shared" si="89"/>
        <v>5.7660381135342452E-4</v>
      </c>
      <c r="AS37" s="5">
        <f t="shared" si="90"/>
        <v>3.1107775622517367E-4</v>
      </c>
      <c r="AT37" s="5">
        <f t="shared" si="91"/>
        <v>8.3913224741740891E-5</v>
      </c>
      <c r="AU37" s="5">
        <f t="shared" si="92"/>
        <v>1.5090394916056463E-5</v>
      </c>
      <c r="AV37" s="5">
        <f t="shared" si="93"/>
        <v>2.0353170143031221E-6</v>
      </c>
      <c r="AW37" s="5">
        <f t="shared" si="94"/>
        <v>2.501728197000749E-9</v>
      </c>
      <c r="AX37" s="5">
        <f t="shared" si="95"/>
        <v>9.3365540371702423E-6</v>
      </c>
      <c r="AY37" s="5">
        <f t="shared" si="96"/>
        <v>7.0971548754862718E-6</v>
      </c>
      <c r="AZ37" s="5">
        <f t="shared" si="97"/>
        <v>2.697441000507761E-6</v>
      </c>
      <c r="BA37" s="5">
        <f t="shared" si="98"/>
        <v>6.8348402318722833E-7</v>
      </c>
      <c r="BB37" s="5">
        <f t="shared" si="99"/>
        <v>1.2988710685356899E-7</v>
      </c>
      <c r="BC37" s="5">
        <f t="shared" si="100"/>
        <v>1.9746662633744161E-8</v>
      </c>
      <c r="BD37" s="5">
        <f t="shared" si="101"/>
        <v>7.3050623293473949E-5</v>
      </c>
      <c r="BE37" s="5">
        <f t="shared" si="102"/>
        <v>3.9410811266829347E-5</v>
      </c>
      <c r="BF37" s="5">
        <f t="shared" si="103"/>
        <v>1.0631066339227252E-5</v>
      </c>
      <c r="BG37" s="5">
        <f t="shared" si="104"/>
        <v>1.9118200966710416E-6</v>
      </c>
      <c r="BH37" s="5">
        <f t="shared" si="105"/>
        <v>2.5785673553850762E-7</v>
      </c>
      <c r="BI37" s="5">
        <f t="shared" si="106"/>
        <v>2.7822741764605081E-8</v>
      </c>
      <c r="BJ37" s="8">
        <f t="shared" si="107"/>
        <v>0.23382177549181796</v>
      </c>
      <c r="BK37" s="8">
        <f t="shared" si="108"/>
        <v>0.39643830768055127</v>
      </c>
      <c r="BL37" s="8">
        <f t="shared" si="109"/>
        <v>0.34977256833750903</v>
      </c>
      <c r="BM37" s="8">
        <f t="shared" si="110"/>
        <v>0.14278959341221417</v>
      </c>
      <c r="BN37" s="8">
        <f t="shared" si="111"/>
        <v>0.85719374061823872</v>
      </c>
    </row>
    <row r="38" spans="1:66" x14ac:dyDescent="0.25">
      <c r="A38" t="s">
        <v>80</v>
      </c>
      <c r="B38" t="s">
        <v>93</v>
      </c>
      <c r="C38" t="s">
        <v>94</v>
      </c>
      <c r="D38" t="s">
        <v>440</v>
      </c>
      <c r="E38">
        <f>VLOOKUP(A38,home!$A$2:$E$405,3,FALSE)</f>
        <v>1.1857142857142899</v>
      </c>
      <c r="F38">
        <f>VLOOKUP(B38,home!$B$2:$E$405,3,FALSE)</f>
        <v>0.91</v>
      </c>
      <c r="G38">
        <f>VLOOKUP(C38,away!$B$2:$E$405,4,FALSE)</f>
        <v>0.84</v>
      </c>
      <c r="H38">
        <f>VLOOKUP(A38,away!$A$2:$E$405,3,FALSE)</f>
        <v>1.02142857142857</v>
      </c>
      <c r="I38">
        <f>VLOOKUP(C38,away!$B$2:$E$405,3,FALSE)</f>
        <v>0.77</v>
      </c>
      <c r="J38">
        <f>VLOOKUP(B38,home!$B$2:$E$405,4,FALSE)</f>
        <v>0.98</v>
      </c>
      <c r="K38" s="3">
        <f t="shared" si="56"/>
        <v>0.90636000000000327</v>
      </c>
      <c r="L38" s="3">
        <f t="shared" si="57"/>
        <v>0.77076999999999896</v>
      </c>
      <c r="M38" s="5">
        <f t="shared" si="58"/>
        <v>0.18690963765738189</v>
      </c>
      <c r="N38" s="5">
        <f t="shared" si="59"/>
        <v>0.16940741918714528</v>
      </c>
      <c r="O38" s="5">
        <f t="shared" si="60"/>
        <v>0.14406434141718005</v>
      </c>
      <c r="P38" s="5">
        <f t="shared" si="61"/>
        <v>0.13057415648687579</v>
      </c>
      <c r="Q38" s="5">
        <f t="shared" si="62"/>
        <v>7.6772054227230754E-2</v>
      </c>
      <c r="R38" s="5">
        <f t="shared" si="63"/>
        <v>5.552023621705985E-2</v>
      </c>
      <c r="S38" s="5">
        <f t="shared" si="64"/>
        <v>2.2804616385689296E-2</v>
      </c>
      <c r="T38" s="5">
        <f t="shared" si="65"/>
        <v>5.9173596236722581E-2</v>
      </c>
      <c r="U38" s="5">
        <f t="shared" si="66"/>
        <v>5.0321321297694552E-2</v>
      </c>
      <c r="V38" s="5">
        <f t="shared" si="67"/>
        <v>1.7701325778410409E-3</v>
      </c>
      <c r="W38" s="5">
        <f t="shared" si="68"/>
        <v>2.3194373023131046E-2</v>
      </c>
      <c r="X38" s="5">
        <f t="shared" si="69"/>
        <v>1.7877526895038697E-2</v>
      </c>
      <c r="Y38" s="5">
        <f t="shared" si="70"/>
        <v>6.8897307024444769E-3</v>
      </c>
      <c r="Z38" s="5">
        <f t="shared" si="71"/>
        <v>1.4264444156341056E-2</v>
      </c>
      <c r="AA38" s="5">
        <f t="shared" si="72"/>
        <v>1.2928721605541326E-2</v>
      </c>
      <c r="AB38" s="5">
        <f t="shared" si="73"/>
        <v>5.859038057199238E-3</v>
      </c>
      <c r="AC38" s="5">
        <f t="shared" si="74"/>
        <v>7.728787126710941E-5</v>
      </c>
      <c r="AD38" s="5">
        <f t="shared" si="75"/>
        <v>5.2556129833112811E-3</v>
      </c>
      <c r="AE38" s="5">
        <f t="shared" si="76"/>
        <v>4.0508688191468311E-3</v>
      </c>
      <c r="AF38" s="5">
        <f t="shared" si="77"/>
        <v>1.5611440798668991E-3</v>
      </c>
      <c r="AG38" s="5">
        <f t="shared" si="78"/>
        <v>4.0109434081300277E-4</v>
      </c>
      <c r="AH38" s="5">
        <f t="shared" si="79"/>
        <v>2.7486514055957444E-3</v>
      </c>
      <c r="AI38" s="5">
        <f t="shared" si="80"/>
        <v>2.4912676879757681E-3</v>
      </c>
      <c r="AJ38" s="5">
        <f t="shared" si="81"/>
        <v>1.1289926908368624E-3</v>
      </c>
      <c r="AK38" s="5">
        <f t="shared" si="82"/>
        <v>3.4109127175563424E-4</v>
      </c>
      <c r="AL38" s="5">
        <f t="shared" si="83"/>
        <v>2.1597171176091014E-6</v>
      </c>
      <c r="AM38" s="5">
        <f t="shared" si="84"/>
        <v>9.5269547671080629E-4</v>
      </c>
      <c r="AN38" s="5">
        <f t="shared" si="85"/>
        <v>7.3430909258438725E-4</v>
      </c>
      <c r="AO38" s="5">
        <f t="shared" si="86"/>
        <v>2.8299170964563361E-4</v>
      </c>
      <c r="AP38" s="5">
        <f t="shared" si="87"/>
        <v>7.2707173347854917E-5</v>
      </c>
      <c r="AQ38" s="5">
        <f t="shared" si="88"/>
        <v>1.4010127000331512E-5</v>
      </c>
      <c r="AR38" s="5">
        <f t="shared" si="89"/>
        <v>4.2371560877820592E-4</v>
      </c>
      <c r="AS38" s="5">
        <f t="shared" si="90"/>
        <v>3.8403887917221611E-4</v>
      </c>
      <c r="AT38" s="5">
        <f t="shared" si="91"/>
        <v>1.7403873926326549E-4</v>
      </c>
      <c r="AU38" s="5">
        <f t="shared" si="92"/>
        <v>5.2580583906217981E-5</v>
      </c>
      <c r="AV38" s="5">
        <f t="shared" si="93"/>
        <v>1.1914234507309972E-5</v>
      </c>
      <c r="AW38" s="5">
        <f t="shared" si="94"/>
        <v>4.1910216380573245E-8</v>
      </c>
      <c r="AX38" s="5">
        <f t="shared" si="95"/>
        <v>1.4391417871193488E-4</v>
      </c>
      <c r="AY38" s="5">
        <f t="shared" si="96"/>
        <v>1.1092473152579791E-4</v>
      </c>
      <c r="AZ38" s="5">
        <f t="shared" si="97"/>
        <v>4.274872765906956E-5</v>
      </c>
      <c r="BA38" s="5">
        <f t="shared" si="98"/>
        <v>1.0983145605927001E-5</v>
      </c>
      <c r="BB38" s="5">
        <f t="shared" si="99"/>
        <v>2.1163697846700855E-6</v>
      </c>
      <c r="BC38" s="5">
        <f t="shared" si="100"/>
        <v>3.2624686778603193E-7</v>
      </c>
      <c r="BD38" s="5">
        <f t="shared" si="101"/>
        <v>5.4431213296329547E-5</v>
      </c>
      <c r="BE38" s="5">
        <f t="shared" si="102"/>
        <v>4.9334274483261423E-5</v>
      </c>
      <c r="BF38" s="5">
        <f t="shared" si="103"/>
        <v>2.2357306510324489E-5</v>
      </c>
      <c r="BG38" s="5">
        <f t="shared" si="104"/>
        <v>6.754589442899262E-6</v>
      </c>
      <c r="BH38" s="5">
        <f t="shared" si="105"/>
        <v>1.5305224218665487E-6</v>
      </c>
      <c r="BI38" s="5">
        <f t="shared" si="106"/>
        <v>2.7744086045659409E-7</v>
      </c>
      <c r="BJ38" s="8">
        <f t="shared" si="107"/>
        <v>0.36695114747429497</v>
      </c>
      <c r="BK38" s="8">
        <f t="shared" si="108"/>
        <v>0.34224891542769847</v>
      </c>
      <c r="BL38" s="8">
        <f t="shared" si="109"/>
        <v>0.27658463504348135</v>
      </c>
      <c r="BM38" s="8">
        <f t="shared" si="110"/>
        <v>0.236690414087633</v>
      </c>
      <c r="BN38" s="8">
        <f t="shared" si="111"/>
        <v>0.76324784519287359</v>
      </c>
    </row>
    <row r="39" spans="1:66" x14ac:dyDescent="0.25">
      <c r="A39" t="s">
        <v>80</v>
      </c>
      <c r="B39" t="s">
        <v>95</v>
      </c>
      <c r="C39" t="s">
        <v>96</v>
      </c>
      <c r="D39" t="s">
        <v>440</v>
      </c>
      <c r="E39">
        <f>VLOOKUP(A39,home!$A$2:$E$405,3,FALSE)</f>
        <v>1.1857142857142899</v>
      </c>
      <c r="F39">
        <f>VLOOKUP(B39,home!$B$2:$E$405,3,FALSE)</f>
        <v>1.55</v>
      </c>
      <c r="G39">
        <f>VLOOKUP(C39,away!$B$2:$E$405,4,FALSE)</f>
        <v>1.62</v>
      </c>
      <c r="H39">
        <f>VLOOKUP(A39,away!$A$2:$E$405,3,FALSE)</f>
        <v>1.02142857142857</v>
      </c>
      <c r="I39">
        <f>VLOOKUP(C39,away!$B$2:$E$405,3,FALSE)</f>
        <v>0.77</v>
      </c>
      <c r="J39">
        <f>VLOOKUP(B39,home!$B$2:$E$405,4,FALSE)</f>
        <v>0.73</v>
      </c>
      <c r="K39" s="3">
        <f t="shared" si="56"/>
        <v>2.9773285714285822</v>
      </c>
      <c r="L39" s="3">
        <f t="shared" si="57"/>
        <v>0.57414499999999924</v>
      </c>
      <c r="M39" s="5">
        <f t="shared" si="58"/>
        <v>2.8682343017160227E-2</v>
      </c>
      <c r="N39" s="5">
        <f t="shared" si="59"/>
        <v>8.5396759360506239E-2</v>
      </c>
      <c r="O39" s="5">
        <f t="shared" si="60"/>
        <v>1.6467823831587437E-2</v>
      </c>
      <c r="P39" s="5">
        <f t="shared" si="61"/>
        <v>4.9030122403037786E-2</v>
      </c>
      <c r="Q39" s="5">
        <f t="shared" si="62"/>
        <v>0.12712710577572323</v>
      </c>
      <c r="R39" s="5">
        <f t="shared" si="63"/>
        <v>4.7274593568933784E-3</v>
      </c>
      <c r="S39" s="5">
        <f t="shared" si="64"/>
        <v>2.0953247276718451E-2</v>
      </c>
      <c r="T39" s="5">
        <f t="shared" si="65"/>
        <v>7.2989392145602516E-2</v>
      </c>
      <c r="U39" s="5">
        <f t="shared" si="66"/>
        <v>1.4075199813546047E-2</v>
      </c>
      <c r="V39" s="5">
        <f t="shared" si="67"/>
        <v>3.9797627337951873E-3</v>
      </c>
      <c r="W39" s="5">
        <f t="shared" si="68"/>
        <v>0.12616638807636144</v>
      </c>
      <c r="X39" s="5">
        <f t="shared" si="69"/>
        <v>7.2437800882102443E-2</v>
      </c>
      <c r="Y39" s="5">
        <f t="shared" si="70"/>
        <v>2.0794900593727326E-2</v>
      </c>
      <c r="Z39" s="5">
        <f t="shared" si="71"/>
        <v>9.0474905082118184E-4</v>
      </c>
      <c r="AA39" s="5">
        <f t="shared" si="72"/>
        <v>2.6937351989827951E-3</v>
      </c>
      <c r="AB39" s="5">
        <f t="shared" si="73"/>
        <v>4.0100673858971675E-3</v>
      </c>
      <c r="AC39" s="5">
        <f t="shared" si="74"/>
        <v>4.2519245607019421E-4</v>
      </c>
      <c r="AD39" s="5">
        <f t="shared" si="75"/>
        <v>9.3909697993424329E-2</v>
      </c>
      <c r="AE39" s="5">
        <f t="shared" si="76"/>
        <v>5.3917783554434544E-2</v>
      </c>
      <c r="AF39" s="5">
        <f t="shared" si="77"/>
        <v>1.5478312919430389E-2</v>
      </c>
      <c r="AG39" s="5">
        <f t="shared" si="78"/>
        <v>2.9622653237087837E-3</v>
      </c>
      <c r="AH39" s="5">
        <f t="shared" si="79"/>
        <v>1.2986428594593166E-4</v>
      </c>
      <c r="AI39" s="5">
        <f t="shared" si="80"/>
        <v>3.8664864895499365E-4</v>
      </c>
      <c r="AJ39" s="5">
        <f t="shared" si="81"/>
        <v>5.7559003481898142E-4</v>
      </c>
      <c r="AK39" s="5">
        <f t="shared" si="82"/>
        <v>5.7124021869870854E-4</v>
      </c>
      <c r="AL39" s="5">
        <f t="shared" si="83"/>
        <v>2.9073270832159414E-5</v>
      </c>
      <c r="AM39" s="5">
        <f t="shared" si="84"/>
        <v>5.5920005394010326E-2</v>
      </c>
      <c r="AN39" s="5">
        <f t="shared" si="85"/>
        <v>3.210619149694402E-2</v>
      </c>
      <c r="AO39" s="5">
        <f t="shared" si="86"/>
        <v>9.2168046585064476E-3</v>
      </c>
      <c r="AP39" s="5">
        <f t="shared" si="87"/>
        <v>1.7639274368860597E-3</v>
      </c>
      <c r="AQ39" s="5">
        <f t="shared" si="88"/>
        <v>2.5318752956273631E-4</v>
      </c>
      <c r="AR39" s="5">
        <f t="shared" si="89"/>
        <v>1.4912186090885371E-5</v>
      </c>
      <c r="AS39" s="5">
        <f t="shared" si="90"/>
        <v>4.4398477710852915E-5</v>
      </c>
      <c r="AT39" s="5">
        <f t="shared" si="91"/>
        <v>6.6094428108228739E-5</v>
      </c>
      <c r="AU39" s="5">
        <f t="shared" si="92"/>
        <v>6.5594943072953927E-5</v>
      </c>
      <c r="AV39" s="5">
        <f t="shared" si="93"/>
        <v>4.8824424538084278E-5</v>
      </c>
      <c r="AW39" s="5">
        <f t="shared" si="94"/>
        <v>1.3805105991366342E-6</v>
      </c>
      <c r="AX39" s="5">
        <f t="shared" si="95"/>
        <v>2.7748704962337892E-2</v>
      </c>
      <c r="AY39" s="5">
        <f t="shared" si="96"/>
        <v>1.593178021060147E-2</v>
      </c>
      <c r="AZ39" s="5">
        <f t="shared" si="97"/>
        <v>4.573575974507884E-3</v>
      </c>
      <c r="BA39" s="5">
        <f t="shared" si="98"/>
        <v>8.7529859262794199E-4</v>
      </c>
      <c r="BB39" s="5">
        <f t="shared" si="99"/>
        <v>1.2563707761609224E-4</v>
      </c>
      <c r="BC39" s="5">
        <f t="shared" si="100"/>
        <v>1.442677998557824E-5</v>
      </c>
      <c r="BD39" s="5">
        <f t="shared" si="101"/>
        <v>1.4269595138585611E-6</v>
      </c>
      <c r="BE39" s="5">
        <f t="shared" si="102"/>
        <v>4.2485273308829343E-6</v>
      </c>
      <c r="BF39" s="5">
        <f t="shared" si="103"/>
        <v>6.3246309043664873E-6</v>
      </c>
      <c r="BG39" s="5">
        <f t="shared" si="104"/>
        <v>6.2768347651035121E-6</v>
      </c>
      <c r="BH39" s="5">
        <f t="shared" si="105"/>
        <v>4.6720498710697249E-6</v>
      </c>
      <c r="BI39" s="5">
        <f t="shared" si="106"/>
        <v>2.7820455136550229E-6</v>
      </c>
      <c r="BJ39" s="8">
        <f t="shared" si="107"/>
        <v>0.81970994673860775</v>
      </c>
      <c r="BK39" s="8">
        <f t="shared" si="108"/>
        <v>0.11903152136821547</v>
      </c>
      <c r="BL39" s="8">
        <f t="shared" si="109"/>
        <v>4.3903184282745381E-2</v>
      </c>
      <c r="BM39" s="8">
        <f t="shared" si="110"/>
        <v>0.65618738799547904</v>
      </c>
      <c r="BN39" s="8">
        <f t="shared" si="111"/>
        <v>0.3114316137449083</v>
      </c>
    </row>
    <row r="40" spans="1:66" x14ac:dyDescent="0.25">
      <c r="A40" t="s">
        <v>80</v>
      </c>
      <c r="B40" t="s">
        <v>97</v>
      </c>
      <c r="C40" t="s">
        <v>98</v>
      </c>
      <c r="D40" t="s">
        <v>440</v>
      </c>
      <c r="E40">
        <f>VLOOKUP(A40,home!$A$2:$E$405,3,FALSE)</f>
        <v>1.1857142857142899</v>
      </c>
      <c r="F40">
        <f>VLOOKUP(B40,home!$B$2:$E$405,3,FALSE)</f>
        <v>0.98</v>
      </c>
      <c r="G40">
        <f>VLOOKUP(C40,away!$B$2:$E$405,4,FALSE)</f>
        <v>0.56000000000000005</v>
      </c>
      <c r="H40">
        <f>VLOOKUP(A40,away!$A$2:$E$405,3,FALSE)</f>
        <v>1.02142857142857</v>
      </c>
      <c r="I40">
        <f>VLOOKUP(C40,away!$B$2:$E$405,3,FALSE)</f>
        <v>0.98</v>
      </c>
      <c r="J40">
        <f>VLOOKUP(B40,home!$B$2:$E$405,4,FALSE)</f>
        <v>1.06</v>
      </c>
      <c r="K40" s="3">
        <f t="shared" si="56"/>
        <v>0.65072000000000241</v>
      </c>
      <c r="L40" s="3">
        <f t="shared" si="57"/>
        <v>1.0610599999999986</v>
      </c>
      <c r="M40" s="5">
        <f t="shared" si="58"/>
        <v>0.18054413786392134</v>
      </c>
      <c r="N40" s="5">
        <f t="shared" si="59"/>
        <v>0.11748368139081133</v>
      </c>
      <c r="O40" s="5">
        <f t="shared" si="60"/>
        <v>0.1915681629218921</v>
      </c>
      <c r="P40" s="5">
        <f t="shared" si="61"/>
        <v>0.12465723497653408</v>
      </c>
      <c r="Q40" s="5">
        <f t="shared" si="62"/>
        <v>3.8224490577314515E-2</v>
      </c>
      <c r="R40" s="5">
        <f t="shared" si="63"/>
        <v>0.10163265747495129</v>
      </c>
      <c r="S40" s="5">
        <f t="shared" si="64"/>
        <v>2.1517489318466712E-2</v>
      </c>
      <c r="T40" s="5">
        <f t="shared" si="65"/>
        <v>4.0558477971965282E-2</v>
      </c>
      <c r="U40" s="5">
        <f t="shared" si="66"/>
        <v>6.6134402872100539E-2</v>
      </c>
      <c r="V40" s="5">
        <f t="shared" si="67"/>
        <v>1.6507571400621915E-3</v>
      </c>
      <c r="W40" s="5">
        <f t="shared" si="68"/>
        <v>8.2911468361567316E-3</v>
      </c>
      <c r="X40" s="5">
        <f t="shared" si="69"/>
        <v>8.7974042619724489E-3</v>
      </c>
      <c r="Y40" s="5">
        <f t="shared" si="70"/>
        <v>4.667286883104237E-3</v>
      </c>
      <c r="Z40" s="5">
        <f t="shared" si="71"/>
        <v>3.5946115846790548E-2</v>
      </c>
      <c r="AA40" s="5">
        <f t="shared" si="72"/>
        <v>2.3390856503823634E-2</v>
      </c>
      <c r="AB40" s="5">
        <f t="shared" si="73"/>
        <v>7.6104490720840853E-3</v>
      </c>
      <c r="AC40" s="5">
        <f t="shared" si="74"/>
        <v>7.1235634929968754E-5</v>
      </c>
      <c r="AD40" s="5">
        <f t="shared" si="75"/>
        <v>1.348803767305982E-3</v>
      </c>
      <c r="AE40" s="5">
        <f t="shared" si="76"/>
        <v>1.431161725337683E-3</v>
      </c>
      <c r="AF40" s="5">
        <f t="shared" si="77"/>
        <v>7.5927423014339999E-4</v>
      </c>
      <c r="AG40" s="5">
        <f t="shared" si="78"/>
        <v>2.6854517154531823E-4</v>
      </c>
      <c r="AH40" s="5">
        <f t="shared" si="79"/>
        <v>9.5352464200988817E-3</v>
      </c>
      <c r="AI40" s="5">
        <f t="shared" si="80"/>
        <v>6.2047755504867673E-3</v>
      </c>
      <c r="AJ40" s="5">
        <f t="shared" si="81"/>
        <v>2.0187857731063822E-3</v>
      </c>
      <c r="AK40" s="5">
        <f t="shared" si="82"/>
        <v>4.3788809275859664E-4</v>
      </c>
      <c r="AL40" s="5">
        <f t="shared" si="83"/>
        <v>1.9673942089132194E-6</v>
      </c>
      <c r="AM40" s="5">
        <f t="shared" si="84"/>
        <v>1.7553871749227036E-4</v>
      </c>
      <c r="AN40" s="5">
        <f t="shared" si="85"/>
        <v>1.8625711158234813E-4</v>
      </c>
      <c r="AO40" s="5">
        <f t="shared" si="86"/>
        <v>9.881498540778302E-5</v>
      </c>
      <c r="AP40" s="5">
        <f t="shared" si="87"/>
        <v>3.4949542805594032E-5</v>
      </c>
      <c r="AQ40" s="5">
        <f t="shared" si="88"/>
        <v>9.2708904723258872E-6</v>
      </c>
      <c r="AR40" s="5">
        <f t="shared" si="89"/>
        <v>2.023493713302022E-3</v>
      </c>
      <c r="AS40" s="5">
        <f t="shared" si="90"/>
        <v>1.3167278291198966E-3</v>
      </c>
      <c r="AT40" s="5">
        <f t="shared" si="91"/>
        <v>4.2841056648245117E-4</v>
      </c>
      <c r="AU40" s="5">
        <f t="shared" si="92"/>
        <v>9.2925107940487232E-5</v>
      </c>
      <c r="AV40" s="5">
        <f t="shared" si="93"/>
        <v>1.5117056559758514E-5</v>
      </c>
      <c r="AW40" s="5">
        <f t="shared" si="94"/>
        <v>3.7733143370184858E-8</v>
      </c>
      <c r="AX40" s="5">
        <f t="shared" si="95"/>
        <v>1.9037759041095098E-5</v>
      </c>
      <c r="AY40" s="5">
        <f t="shared" si="96"/>
        <v>2.0200204608144334E-5</v>
      </c>
      <c r="AZ40" s="5">
        <f t="shared" si="97"/>
        <v>1.07168145507588E-5</v>
      </c>
      <c r="BA40" s="5">
        <f t="shared" si="98"/>
        <v>3.7903944157427051E-6</v>
      </c>
      <c r="BB40" s="5">
        <f t="shared" si="99"/>
        <v>1.0054589746919874E-6</v>
      </c>
      <c r="BC40" s="5">
        <f t="shared" si="100"/>
        <v>2.133704599373358E-7</v>
      </c>
      <c r="BD40" s="5">
        <f t="shared" si="101"/>
        <v>3.5784137323937329E-4</v>
      </c>
      <c r="BE40" s="5">
        <f t="shared" si="102"/>
        <v>2.3285453839432584E-4</v>
      </c>
      <c r="BF40" s="5">
        <f t="shared" si="103"/>
        <v>7.5761552611978132E-5</v>
      </c>
      <c r="BG40" s="5">
        <f t="shared" si="104"/>
        <v>1.6433185838555533E-5</v>
      </c>
      <c r="BH40" s="5">
        <f t="shared" si="105"/>
        <v>2.6733506722162237E-6</v>
      </c>
      <c r="BI40" s="5">
        <f t="shared" si="106"/>
        <v>3.479205498849095E-7</v>
      </c>
      <c r="BJ40" s="8">
        <f t="shared" si="107"/>
        <v>0.22239006806546763</v>
      </c>
      <c r="BK40" s="8">
        <f t="shared" si="108"/>
        <v>0.32846302253273135</v>
      </c>
      <c r="BL40" s="8">
        <f t="shared" si="109"/>
        <v>0.41309581087601316</v>
      </c>
      <c r="BM40" s="8">
        <f t="shared" si="110"/>
        <v>0.24576448964411335</v>
      </c>
      <c r="BN40" s="8">
        <f t="shared" si="111"/>
        <v>0.75411036520542463</v>
      </c>
    </row>
    <row r="41" spans="1:66" x14ac:dyDescent="0.25">
      <c r="A41" t="s">
        <v>99</v>
      </c>
      <c r="B41" t="s">
        <v>100</v>
      </c>
      <c r="C41" t="s">
        <v>101</v>
      </c>
      <c r="D41" t="s">
        <v>440</v>
      </c>
      <c r="E41">
        <f>VLOOKUP(A41,home!$A$2:$E$405,3,FALSE)</f>
        <v>1.3440000000000001</v>
      </c>
      <c r="F41">
        <f>VLOOKUP(B41,home!$B$2:$E$405,3,FALSE)</f>
        <v>1.04</v>
      </c>
      <c r="G41">
        <f>VLOOKUP(C41,away!$B$2:$E$405,4,FALSE)</f>
        <v>0.3</v>
      </c>
      <c r="H41">
        <f>VLOOKUP(A41,away!$A$2:$E$405,3,FALSE)</f>
        <v>1.3120000000000001</v>
      </c>
      <c r="I41">
        <f>VLOOKUP(C41,away!$B$2:$E$405,3,FALSE)</f>
        <v>1.26</v>
      </c>
      <c r="J41">
        <f>VLOOKUP(B41,home!$B$2:$E$405,4,FALSE)</f>
        <v>1.6</v>
      </c>
      <c r="K41" s="3">
        <f t="shared" si="56"/>
        <v>0.41932800000000003</v>
      </c>
      <c r="L41" s="3">
        <f t="shared" si="57"/>
        <v>2.6449920000000002</v>
      </c>
      <c r="M41" s="5">
        <f t="shared" si="58"/>
        <v>4.6685577265753016E-2</v>
      </c>
      <c r="N41" s="5">
        <f t="shared" si="59"/>
        <v>1.9576569743693682E-2</v>
      </c>
      <c r="O41" s="5">
        <f t="shared" si="60"/>
        <v>0.12348297838329862</v>
      </c>
      <c r="P41" s="5">
        <f t="shared" si="61"/>
        <v>5.1779870359511843E-2</v>
      </c>
      <c r="Q41" s="5">
        <f t="shared" si="62"/>
        <v>4.104501918741791E-3</v>
      </c>
      <c r="R41" s="5">
        <f t="shared" si="63"/>
        <v>0.16330574497999892</v>
      </c>
      <c r="S41" s="5">
        <f t="shared" si="64"/>
        <v>1.435751216690352E-2</v>
      </c>
      <c r="T41" s="5">
        <f t="shared" si="65"/>
        <v>1.0856374739056689E-2</v>
      </c>
      <c r="U41" s="5">
        <f t="shared" si="66"/>
        <v>6.8478671430972984E-2</v>
      </c>
      <c r="V41" s="5">
        <f t="shared" si="67"/>
        <v>1.7693547206369211E-3</v>
      </c>
      <c r="W41" s="5">
        <f t="shared" si="68"/>
        <v>5.7371086019405277E-4</v>
      </c>
      <c r="X41" s="5">
        <f t="shared" si="69"/>
        <v>1.5174606355263884E-3</v>
      </c>
      <c r="Y41" s="5">
        <f t="shared" si="70"/>
        <v>2.0068356206411069E-3</v>
      </c>
      <c r="Z41" s="5">
        <f t="shared" si="71"/>
        <v>0.14398079634204577</v>
      </c>
      <c r="AA41" s="5">
        <f t="shared" si="72"/>
        <v>6.0375179368517377E-2</v>
      </c>
      <c r="AB41" s="5">
        <f t="shared" si="73"/>
        <v>1.2658501607120827E-2</v>
      </c>
      <c r="AC41" s="5">
        <f t="shared" si="74"/>
        <v>1.2265158136131853E-4</v>
      </c>
      <c r="AD41" s="5">
        <f t="shared" si="75"/>
        <v>6.0143256895862923E-5</v>
      </c>
      <c r="AE41" s="5">
        <f t="shared" si="76"/>
        <v>1.590784333435023E-4</v>
      </c>
      <c r="AF41" s="5">
        <f t="shared" si="77"/>
        <v>2.1038059178304846E-4</v>
      </c>
      <c r="AG41" s="5">
        <f t="shared" si="78"/>
        <v>1.8548499407380965E-4</v>
      </c>
      <c r="AH41" s="5">
        <f t="shared" si="79"/>
        <v>9.5207013619585112E-2</v>
      </c>
      <c r="AI41" s="5">
        <f t="shared" si="80"/>
        <v>3.9922966607073389E-2</v>
      </c>
      <c r="AJ41" s="5">
        <f t="shared" si="81"/>
        <v>8.3704088707054342E-3</v>
      </c>
      <c r="AK41" s="5">
        <f t="shared" si="82"/>
        <v>1.1699822703117231E-3</v>
      </c>
      <c r="AL41" s="5">
        <f t="shared" si="83"/>
        <v>5.4414089783030195E-6</v>
      </c>
      <c r="AM41" s="5">
        <f t="shared" si="84"/>
        <v>5.0439503255256826E-6</v>
      </c>
      <c r="AN41" s="5">
        <f t="shared" si="85"/>
        <v>1.3341208259412829E-5</v>
      </c>
      <c r="AO41" s="5">
        <f t="shared" si="86"/>
        <v>1.7643694558240434E-5</v>
      </c>
      <c r="AP41" s="5">
        <f t="shared" si="87"/>
        <v>1.5555810318996496E-5</v>
      </c>
      <c r="AQ41" s="5">
        <f t="shared" si="88"/>
        <v>1.0286248461815796E-5</v>
      </c>
      <c r="AR41" s="5">
        <f t="shared" si="89"/>
        <v>5.0364357873538754E-2</v>
      </c>
      <c r="AS41" s="5">
        <f t="shared" si="90"/>
        <v>2.1119185458395258E-2</v>
      </c>
      <c r="AT41" s="5">
        <f t="shared" si="91"/>
        <v>4.4279328999489833E-3</v>
      </c>
      <c r="AU41" s="5">
        <f t="shared" si="92"/>
        <v>6.1891874902326928E-4</v>
      </c>
      <c r="AV41" s="5">
        <f t="shared" si="93"/>
        <v>6.4882490297607344E-5</v>
      </c>
      <c r="AW41" s="5">
        <f t="shared" si="94"/>
        <v>1.6764364450392449E-7</v>
      </c>
      <c r="AX41" s="5">
        <f t="shared" si="95"/>
        <v>3.5251160035033897E-7</v>
      </c>
      <c r="AY41" s="5">
        <f t="shared" si="96"/>
        <v>9.3239036283384405E-7</v>
      </c>
      <c r="AZ41" s="5">
        <f t="shared" si="97"/>
        <v>1.2330825252863076E-6</v>
      </c>
      <c r="BA41" s="5">
        <f t="shared" si="98"/>
        <v>1.0871644715740272E-6</v>
      </c>
      <c r="BB41" s="5">
        <f t="shared" si="99"/>
        <v>7.1888533249938252E-7</v>
      </c>
      <c r="BC41" s="5">
        <f t="shared" si="100"/>
        <v>3.8028919067564149E-7</v>
      </c>
      <c r="BD41" s="5">
        <f t="shared" si="101"/>
        <v>2.2202220610107848E-2</v>
      </c>
      <c r="BE41" s="5">
        <f t="shared" si="102"/>
        <v>9.310012763995304E-3</v>
      </c>
      <c r="BF41" s="5">
        <f t="shared" si="103"/>
        <v>1.9519745161503111E-3</v>
      </c>
      <c r="BG41" s="5">
        <f t="shared" si="104"/>
        <v>2.7283918996942597E-4</v>
      </c>
      <c r="BH41" s="5">
        <f t="shared" si="105"/>
        <v>2.8602277962874856E-5</v>
      </c>
      <c r="BI41" s="5">
        <f t="shared" si="106"/>
        <v>2.398747202723278E-6</v>
      </c>
      <c r="BJ41" s="8">
        <f t="shared" si="107"/>
        <v>3.9317116029357134E-2</v>
      </c>
      <c r="BK41" s="8">
        <f t="shared" si="108"/>
        <v>0.11472133989350776</v>
      </c>
      <c r="BL41" s="8">
        <f t="shared" si="109"/>
        <v>0.68333477271417686</v>
      </c>
      <c r="BM41" s="8">
        <f t="shared" si="110"/>
        <v>0.57241801758137145</v>
      </c>
      <c r="BN41" s="8">
        <f t="shared" si="111"/>
        <v>0.4089352426509979</v>
      </c>
    </row>
    <row r="42" spans="1:66" x14ac:dyDescent="0.25">
      <c r="A42" t="s">
        <v>99</v>
      </c>
      <c r="B42" t="s">
        <v>102</v>
      </c>
      <c r="C42" t="s">
        <v>103</v>
      </c>
      <c r="D42" t="s">
        <v>440</v>
      </c>
      <c r="E42">
        <f>VLOOKUP(A42,home!$A$2:$E$405,3,FALSE)</f>
        <v>1.3440000000000001</v>
      </c>
      <c r="F42">
        <f>VLOOKUP(B42,home!$B$2:$E$405,3,FALSE)</f>
        <v>0.74</v>
      </c>
      <c r="G42">
        <f>VLOOKUP(C42,away!$B$2:$E$405,4,FALSE)</f>
        <v>0.88</v>
      </c>
      <c r="H42">
        <f>VLOOKUP(A42,away!$A$2:$E$405,3,FALSE)</f>
        <v>1.3120000000000001</v>
      </c>
      <c r="I42">
        <f>VLOOKUP(C42,away!$B$2:$E$405,3,FALSE)</f>
        <v>0.95</v>
      </c>
      <c r="J42">
        <f>VLOOKUP(B42,home!$B$2:$E$405,4,FALSE)</f>
        <v>0.59</v>
      </c>
      <c r="K42" s="3">
        <f t="shared" si="56"/>
        <v>0.87521280000000001</v>
      </c>
      <c r="L42" s="3">
        <f t="shared" si="57"/>
        <v>0.73537599999999992</v>
      </c>
      <c r="M42" s="5">
        <f t="shared" si="58"/>
        <v>0.19976995489024035</v>
      </c>
      <c r="N42" s="5">
        <f t="shared" si="59"/>
        <v>0.17484122157536094</v>
      </c>
      <c r="O42" s="5">
        <f t="shared" si="60"/>
        <v>0.14690603034736535</v>
      </c>
      <c r="P42" s="5">
        <f t="shared" si="61"/>
        <v>0.12857403815720259</v>
      </c>
      <c r="Q42" s="5">
        <f t="shared" si="62"/>
        <v>7.6511637545196021E-2</v>
      </c>
      <c r="R42" s="5">
        <f t="shared" si="63"/>
        <v>5.4015584486362067E-2</v>
      </c>
      <c r="S42" s="5">
        <f t="shared" si="64"/>
        <v>2.0687899861033379E-2</v>
      </c>
      <c r="T42" s="5">
        <f t="shared" si="65"/>
        <v>5.6264821971436056E-2</v>
      </c>
      <c r="U42" s="5">
        <f t="shared" si="66"/>
        <v>4.7275130941945499E-2</v>
      </c>
      <c r="V42" s="5">
        <f t="shared" si="67"/>
        <v>1.4794388139466256E-3</v>
      </c>
      <c r="W42" s="5">
        <f t="shared" si="68"/>
        <v>2.2321321509505384E-2</v>
      </c>
      <c r="X42" s="5">
        <f t="shared" si="69"/>
        <v>1.6414564126374025E-2</v>
      </c>
      <c r="Y42" s="5">
        <f t="shared" si="70"/>
        <v>6.0354382544982122E-3</v>
      </c>
      <c r="Z42" s="5">
        <f t="shared" si="71"/>
        <v>1.3240588152414329E-2</v>
      </c>
      <c r="AA42" s="5">
        <f t="shared" si="72"/>
        <v>1.1588332230521369E-2</v>
      </c>
      <c r="AB42" s="5">
        <f t="shared" si="73"/>
        <v>5.0711283494024265E-3</v>
      </c>
      <c r="AC42" s="5">
        <f t="shared" si="74"/>
        <v>5.9511396064329072E-5</v>
      </c>
      <c r="AD42" s="5">
        <f t="shared" si="75"/>
        <v>4.8839765745086064E-3</v>
      </c>
      <c r="AE42" s="5">
        <f t="shared" si="76"/>
        <v>3.5915591574558403E-3</v>
      </c>
      <c r="AF42" s="5">
        <f t="shared" si="77"/>
        <v>1.3205732034866228E-3</v>
      </c>
      <c r="AG42" s="5">
        <f t="shared" si="78"/>
        <v>3.2370594669572618E-4</v>
      </c>
      <c r="AH42" s="5">
        <f t="shared" si="79"/>
        <v>2.4342026882924589E-3</v>
      </c>
      <c r="AI42" s="5">
        <f t="shared" si="80"/>
        <v>2.13044535058797E-3</v>
      </c>
      <c r="AJ42" s="5">
        <f t="shared" si="81"/>
        <v>9.3229652026753944E-4</v>
      </c>
      <c r="AK42" s="5">
        <f t="shared" si="82"/>
        <v>2.7198594931120336E-4</v>
      </c>
      <c r="AL42" s="5">
        <f t="shared" si="83"/>
        <v>1.5320863465314356E-6</v>
      </c>
      <c r="AM42" s="5">
        <f t="shared" si="84"/>
        <v>8.5490376258201778E-4</v>
      </c>
      <c r="AN42" s="5">
        <f t="shared" si="85"/>
        <v>6.2867570931251376E-4</v>
      </c>
      <c r="AO42" s="5">
        <f t="shared" si="86"/>
        <v>2.3115651420569953E-4</v>
      </c>
      <c r="AP42" s="5">
        <f t="shared" si="87"/>
        <v>5.6662317596843485E-5</v>
      </c>
      <c r="AQ42" s="5">
        <f t="shared" si="88"/>
        <v>1.0417027116274091E-5</v>
      </c>
      <c r="AR42" s="5">
        <f t="shared" si="89"/>
        <v>3.5801084722115117E-4</v>
      </c>
      <c r="AS42" s="5">
        <f t="shared" si="90"/>
        <v>3.1333567602679588E-4</v>
      </c>
      <c r="AT42" s="5">
        <f t="shared" si="91"/>
        <v>1.3711769717765244E-4</v>
      </c>
      <c r="AU42" s="5">
        <f t="shared" si="92"/>
        <v>4.0002387892135107E-5</v>
      </c>
      <c r="AV42" s="5">
        <f t="shared" si="93"/>
        <v>8.7526504784404125E-6</v>
      </c>
      <c r="AW42" s="5">
        <f t="shared" si="94"/>
        <v>2.7390745588023442E-8</v>
      </c>
      <c r="AX42" s="5">
        <f t="shared" si="95"/>
        <v>1.2470378596332379E-4</v>
      </c>
      <c r="AY42" s="5">
        <f t="shared" si="96"/>
        <v>9.1704171306565167E-5</v>
      </c>
      <c r="AZ42" s="5">
        <f t="shared" si="97"/>
        <v>3.3718523339368326E-5</v>
      </c>
      <c r="BA42" s="5">
        <f t="shared" si="98"/>
        <v>8.2652642730704407E-6</v>
      </c>
      <c r="BB42" s="5">
        <f t="shared" si="99"/>
        <v>1.5195192450183616E-6</v>
      </c>
      <c r="BC42" s="5">
        <f t="shared" si="100"/>
        <v>2.2348359686492457E-7</v>
      </c>
      <c r="BD42" s="5">
        <f t="shared" si="101"/>
        <v>4.3878764131016839E-5</v>
      </c>
      <c r="BE42" s="5">
        <f t="shared" si="102"/>
        <v>3.8403256015646811E-5</v>
      </c>
      <c r="BF42" s="5">
        <f t="shared" si="103"/>
        <v>1.6805510613285543E-5</v>
      </c>
      <c r="BG42" s="5">
        <f t="shared" si="104"/>
        <v>4.9027993330944542E-6</v>
      </c>
      <c r="BH42" s="5">
        <f t="shared" si="105"/>
        <v>1.0727481830389321E-6</v>
      </c>
      <c r="BI42" s="5">
        <f t="shared" si="106"/>
        <v>1.8777658819448336E-7</v>
      </c>
      <c r="BJ42" s="8">
        <f t="shared" si="107"/>
        <v>0.36455076994305496</v>
      </c>
      <c r="BK42" s="8">
        <f t="shared" si="108"/>
        <v>0.3506640793761403</v>
      </c>
      <c r="BL42" s="8">
        <f t="shared" si="109"/>
        <v>0.27158760697771644</v>
      </c>
      <c r="BM42" s="8">
        <f t="shared" si="110"/>
        <v>0.21933290066703778</v>
      </c>
      <c r="BN42" s="8">
        <f t="shared" si="111"/>
        <v>0.78061846700172732</v>
      </c>
    </row>
    <row r="43" spans="1:66" x14ac:dyDescent="0.25">
      <c r="A43" t="s">
        <v>99</v>
      </c>
      <c r="B43" t="s">
        <v>104</v>
      </c>
      <c r="C43" t="s">
        <v>105</v>
      </c>
      <c r="D43" t="s">
        <v>440</v>
      </c>
      <c r="E43">
        <f>VLOOKUP(A43,home!$A$2:$E$405,3,FALSE)</f>
        <v>1.3440000000000001</v>
      </c>
      <c r="F43">
        <f>VLOOKUP(B43,home!$B$2:$E$405,3,FALSE)</f>
        <v>0.74</v>
      </c>
      <c r="G43">
        <f>VLOOKUP(C43,away!$B$2:$E$405,4,FALSE)</f>
        <v>0.74</v>
      </c>
      <c r="H43">
        <f>VLOOKUP(A43,away!$A$2:$E$405,3,FALSE)</f>
        <v>1.3120000000000001</v>
      </c>
      <c r="I43">
        <f>VLOOKUP(C43,away!$B$2:$E$405,3,FALSE)</f>
        <v>0.99</v>
      </c>
      <c r="J43">
        <f>VLOOKUP(B43,home!$B$2:$E$405,4,FALSE)</f>
        <v>1.22</v>
      </c>
      <c r="K43" s="3">
        <f t="shared" si="56"/>
        <v>0.73597440000000003</v>
      </c>
      <c r="L43" s="3">
        <f t="shared" si="57"/>
        <v>1.5846336000000001</v>
      </c>
      <c r="M43" s="5">
        <f t="shared" si="58"/>
        <v>9.821385342473675E-2</v>
      </c>
      <c r="N43" s="5">
        <f t="shared" si="59"/>
        <v>7.2282881845958574E-2</v>
      </c>
      <c r="O43" s="5">
        <f t="shared" si="60"/>
        <v>0.15563297212231292</v>
      </c>
      <c r="P43" s="5">
        <f t="shared" si="61"/>
        <v>0.11454188327793598</v>
      </c>
      <c r="Q43" s="5">
        <f t="shared" si="62"/>
        <v>2.6599175298425128E-2</v>
      </c>
      <c r="R43" s="5">
        <f t="shared" si="63"/>
        <v>0.1233106184464402</v>
      </c>
      <c r="S43" s="5">
        <f t="shared" si="64"/>
        <v>3.3396111056039339E-2</v>
      </c>
      <c r="T43" s="5">
        <f t="shared" si="65"/>
        <v>4.2149946910174485E-2</v>
      </c>
      <c r="U43" s="5">
        <f t="shared" si="66"/>
        <v>9.075345842474776E-2</v>
      </c>
      <c r="V43" s="5">
        <f t="shared" si="67"/>
        <v>4.3275785115060332E-3</v>
      </c>
      <c r="W43" s="5">
        <f t="shared" si="68"/>
        <v>6.5254373602510853E-3</v>
      </c>
      <c r="X43" s="5">
        <f t="shared" si="69"/>
        <v>1.0340427295749174E-2</v>
      </c>
      <c r="Y43" s="5">
        <f t="shared" si="70"/>
        <v>8.1928942656006414E-3</v>
      </c>
      <c r="Z43" s="5">
        <f t="shared" si="71"/>
        <v>6.5134049742336303E-2</v>
      </c>
      <c r="AA43" s="5">
        <f t="shared" si="72"/>
        <v>4.7936993178686119E-2</v>
      </c>
      <c r="AB43" s="5">
        <f t="shared" si="73"/>
        <v>1.7640199896243804E-2</v>
      </c>
      <c r="AC43" s="5">
        <f t="shared" si="74"/>
        <v>3.1543983833253505E-4</v>
      </c>
      <c r="AD43" s="5">
        <f t="shared" si="75"/>
        <v>1.2006387114870938E-3</v>
      </c>
      <c r="AE43" s="5">
        <f t="shared" si="76"/>
        <v>1.902572443683155E-3</v>
      </c>
      <c r="AF43" s="5">
        <f t="shared" si="77"/>
        <v>1.5074401103472178E-3</v>
      </c>
      <c r="AG43" s="5">
        <f t="shared" si="78"/>
        <v>7.9624674961463623E-4</v>
      </c>
      <c r="AH43" s="5">
        <f t="shared" si="79"/>
        <v>2.5803400931444374E-2</v>
      </c>
      <c r="AI43" s="5">
        <f t="shared" si="80"/>
        <v>1.8990642518479213E-2</v>
      </c>
      <c r="AJ43" s="5">
        <f t="shared" si="81"/>
        <v>6.9883133665761144E-3</v>
      </c>
      <c r="AK43" s="5">
        <f t="shared" si="82"/>
        <v>1.7144065789926122E-3</v>
      </c>
      <c r="AL43" s="5">
        <f t="shared" si="83"/>
        <v>1.4715265467588725E-5</v>
      </c>
      <c r="AM43" s="5">
        <f t="shared" si="84"/>
        <v>1.7672787106069748E-4</v>
      </c>
      <c r="AN43" s="5">
        <f t="shared" si="85"/>
        <v>2.800489225392489E-4</v>
      </c>
      <c r="AO43" s="5">
        <f t="shared" si="86"/>
        <v>2.2188746614974558E-4</v>
      </c>
      <c r="AP43" s="5">
        <f t="shared" si="87"/>
        <v>1.1720344475991649E-4</v>
      </c>
      <c r="AQ43" s="5">
        <f t="shared" si="88"/>
        <v>4.6431129150576914E-5</v>
      </c>
      <c r="AR43" s="5">
        <f t="shared" si="89"/>
        <v>8.1777872220476083E-3</v>
      </c>
      <c r="AS43" s="5">
        <f t="shared" si="90"/>
        <v>6.0186420440741552E-3</v>
      </c>
      <c r="AT43" s="5">
        <f t="shared" si="91"/>
        <v>2.2147832336011251E-3</v>
      </c>
      <c r="AU43" s="5">
        <f t="shared" si="92"/>
        <v>5.4334125382654933E-4</v>
      </c>
      <c r="AV43" s="5">
        <f t="shared" si="93"/>
        <v>9.9971313320060579E-5</v>
      </c>
      <c r="AW43" s="5">
        <f t="shared" si="94"/>
        <v>4.7671319066002138E-7</v>
      </c>
      <c r="AX43" s="5">
        <f t="shared" si="95"/>
        <v>2.1677864811195691E-5</v>
      </c>
      <c r="AY43" s="5">
        <f t="shared" si="96"/>
        <v>3.4351472956078351E-5</v>
      </c>
      <c r="AZ43" s="5">
        <f t="shared" si="97"/>
        <v>2.7217249127846543E-5</v>
      </c>
      <c r="BA43" s="5">
        <f t="shared" si="98"/>
        <v>1.4376455822518774E-5</v>
      </c>
      <c r="BB43" s="5">
        <f t="shared" si="99"/>
        <v>5.695353736319724E-6</v>
      </c>
      <c r="BC43" s="5">
        <f t="shared" si="100"/>
        <v>1.8050097788915545E-6</v>
      </c>
      <c r="BD43" s="5">
        <f t="shared" si="101"/>
        <v>2.1597994009512171E-3</v>
      </c>
      <c r="BE43" s="5">
        <f t="shared" si="102"/>
        <v>1.5895570682354313E-3</v>
      </c>
      <c r="BF43" s="5">
        <f t="shared" si="103"/>
        <v>5.849366547801654E-4</v>
      </c>
      <c r="BG43" s="5">
        <f t="shared" si="104"/>
        <v>1.4349946784661312E-4</v>
      </c>
      <c r="BH43" s="5">
        <f t="shared" si="105"/>
        <v>2.6402983687182595E-5</v>
      </c>
      <c r="BI43" s="5">
        <f t="shared" si="106"/>
        <v>3.8863840154768015E-6</v>
      </c>
      <c r="BJ43" s="8">
        <f t="shared" si="107"/>
        <v>0.17244508323118424</v>
      </c>
      <c r="BK43" s="8">
        <f t="shared" si="108"/>
        <v>0.25084393284697432</v>
      </c>
      <c r="BL43" s="8">
        <f t="shared" si="109"/>
        <v>0.51033361249030884</v>
      </c>
      <c r="BM43" s="8">
        <f t="shared" si="110"/>
        <v>0.40814141913522856</v>
      </c>
      <c r="BN43" s="8">
        <f t="shared" si="111"/>
        <v>0.59058138441580954</v>
      </c>
    </row>
    <row r="44" spans="1:66" x14ac:dyDescent="0.25">
      <c r="A44" t="s">
        <v>99</v>
      </c>
      <c r="B44" t="s">
        <v>106</v>
      </c>
      <c r="C44" t="s">
        <v>107</v>
      </c>
      <c r="D44" t="s">
        <v>440</v>
      </c>
      <c r="E44">
        <f>VLOOKUP(A44,home!$A$2:$E$405,3,FALSE)</f>
        <v>1.3440000000000001</v>
      </c>
      <c r="F44">
        <f>VLOOKUP(B44,home!$B$2:$E$405,3,FALSE)</f>
        <v>1.05</v>
      </c>
      <c r="G44">
        <f>VLOOKUP(C44,away!$B$2:$E$405,4,FALSE)</f>
        <v>0.83</v>
      </c>
      <c r="H44">
        <f>VLOOKUP(A44,away!$A$2:$E$405,3,FALSE)</f>
        <v>1.3120000000000001</v>
      </c>
      <c r="I44">
        <f>VLOOKUP(C44,away!$B$2:$E$405,3,FALSE)</f>
        <v>0.99</v>
      </c>
      <c r="J44">
        <f>VLOOKUP(B44,home!$B$2:$E$405,4,FALSE)</f>
        <v>1.78</v>
      </c>
      <c r="K44" s="3">
        <f t="shared" si="56"/>
        <v>1.1712960000000001</v>
      </c>
      <c r="L44" s="3">
        <f t="shared" si="57"/>
        <v>2.3120064</v>
      </c>
      <c r="M44" s="5">
        <f t="shared" si="58"/>
        <v>3.0705840444221706E-2</v>
      </c>
      <c r="N44" s="5">
        <f t="shared" si="59"/>
        <v>3.5965628088955114E-2</v>
      </c>
      <c r="O44" s="5">
        <f t="shared" si="60"/>
        <v>7.0992099624419436E-2</v>
      </c>
      <c r="P44" s="5">
        <f t="shared" si="61"/>
        <v>8.315276232168399E-2</v>
      </c>
      <c r="Q44" s="5">
        <f t="shared" si="62"/>
        <v>2.106319815904039E-2</v>
      </c>
      <c r="R44" s="5">
        <f t="shared" si="63"/>
        <v>8.206709434054768E-2</v>
      </c>
      <c r="S44" s="5">
        <f t="shared" si="64"/>
        <v>5.6295331618480701E-2</v>
      </c>
      <c r="T44" s="5">
        <f t="shared" si="65"/>
        <v>4.8698248948169598E-2</v>
      </c>
      <c r="U44" s="5">
        <f t="shared" si="66"/>
        <v>9.6124859332706147E-2</v>
      </c>
      <c r="V44" s="5">
        <f t="shared" si="67"/>
        <v>1.6938914053013319E-2</v>
      </c>
      <c r="W44" s="5">
        <f t="shared" si="68"/>
        <v>8.223746583630457E-3</v>
      </c>
      <c r="X44" s="5">
        <f t="shared" si="69"/>
        <v>1.9013354733331753E-2</v>
      </c>
      <c r="Y44" s="5">
        <f t="shared" si="70"/>
        <v>2.1979498914466659E-2</v>
      </c>
      <c r="Z44" s="5">
        <f t="shared" si="71"/>
        <v>6.3246549114916659E-2</v>
      </c>
      <c r="AA44" s="5">
        <f t="shared" si="72"/>
        <v>7.4080429992105429E-2</v>
      </c>
      <c r="AB44" s="5">
        <f t="shared" si="73"/>
        <v>4.338505566401657E-2</v>
      </c>
      <c r="AC44" s="5">
        <f t="shared" si="74"/>
        <v>2.8669576248781434E-3</v>
      </c>
      <c r="AD44" s="5">
        <f t="shared" si="75"/>
        <v>2.4081103696050057E-3</v>
      </c>
      <c r="AE44" s="5">
        <f t="shared" si="76"/>
        <v>5.5675665864331385E-3</v>
      </c>
      <c r="AF44" s="5">
        <f t="shared" si="77"/>
        <v>6.4361247901297859E-3</v>
      </c>
      <c r="AG44" s="5">
        <f t="shared" si="78"/>
        <v>4.9601205686595727E-3</v>
      </c>
      <c r="AH44" s="5">
        <f t="shared" si="79"/>
        <v>3.6556606582900421E-2</v>
      </c>
      <c r="AI44" s="5">
        <f t="shared" si="80"/>
        <v>4.2818607064124929E-2</v>
      </c>
      <c r="AJ44" s="5">
        <f t="shared" si="81"/>
        <v>2.5076631589890645E-2</v>
      </c>
      <c r="AK44" s="5">
        <f t="shared" si="82"/>
        <v>9.7907194249041846E-3</v>
      </c>
      <c r="AL44" s="5">
        <f t="shared" si="83"/>
        <v>3.105538783748791E-4</v>
      </c>
      <c r="AM44" s="5">
        <f t="shared" si="84"/>
        <v>5.64122008695373E-4</v>
      </c>
      <c r="AN44" s="5">
        <f t="shared" si="85"/>
        <v>1.304253694484558E-3</v>
      </c>
      <c r="AO44" s="5">
        <f t="shared" si="86"/>
        <v>1.5077214444359718E-3</v>
      </c>
      <c r="AP44" s="5">
        <f t="shared" si="87"/>
        <v>1.1619538763177368E-3</v>
      </c>
      <c r="AQ44" s="5">
        <f t="shared" si="88"/>
        <v>6.7161119963785401E-4</v>
      </c>
      <c r="AR44" s="5">
        <f t="shared" si="89"/>
        <v>1.6903821676389572E-2</v>
      </c>
      <c r="AS44" s="5">
        <f t="shared" si="90"/>
        <v>1.9799378714268401E-2</v>
      </c>
      <c r="AT44" s="5">
        <f t="shared" si="91"/>
        <v>1.1595466545253863E-2</v>
      </c>
      <c r="AU44" s="5">
        <f t="shared" si="92"/>
        <v>4.5272411941965568E-3</v>
      </c>
      <c r="AV44" s="5">
        <f t="shared" si="93"/>
        <v>1.3256848754494128E-3</v>
      </c>
      <c r="AW44" s="5">
        <f t="shared" si="94"/>
        <v>2.336093110825161E-5</v>
      </c>
      <c r="AX44" s="5">
        <f t="shared" si="95"/>
        <v>1.1012564204947585E-4</v>
      </c>
      <c r="AY44" s="5">
        <f t="shared" si="96"/>
        <v>2.5461118922249728E-4</v>
      </c>
      <c r="AZ44" s="5">
        <f t="shared" si="97"/>
        <v>2.9433134949701244E-4</v>
      </c>
      <c r="BA44" s="5">
        <f t="shared" si="98"/>
        <v>2.2683198791924311E-4</v>
      </c>
      <c r="BB44" s="5">
        <f t="shared" si="99"/>
        <v>1.3110925194850321E-4</v>
      </c>
      <c r="BC44" s="5">
        <f t="shared" si="100"/>
        <v>6.0625085920830356E-5</v>
      </c>
      <c r="BD44" s="5">
        <f t="shared" si="101"/>
        <v>6.5136239833785692E-3</v>
      </c>
      <c r="BE44" s="5">
        <f t="shared" si="102"/>
        <v>7.629381717235385E-3</v>
      </c>
      <c r="BF44" s="5">
        <f t="shared" si="103"/>
        <v>4.46813214393547E-3</v>
      </c>
      <c r="BG44" s="5">
        <f t="shared" si="104"/>
        <v>1.7445017692210134E-3</v>
      </c>
      <c r="BH44" s="5">
        <f t="shared" si="105"/>
        <v>5.1083198607037412E-4</v>
      </c>
      <c r="BI44" s="5">
        <f t="shared" si="106"/>
        <v>1.19667092391257E-4</v>
      </c>
      <c r="BJ44" s="8">
        <f t="shared" si="107"/>
        <v>0.18060289447255054</v>
      </c>
      <c r="BK44" s="8">
        <f t="shared" si="108"/>
        <v>0.19052497112987526</v>
      </c>
      <c r="BL44" s="8">
        <f t="shared" si="109"/>
        <v>0.55602983531340544</v>
      </c>
      <c r="BM44" s="8">
        <f t="shared" si="110"/>
        <v>0.66622637679376528</v>
      </c>
      <c r="BN44" s="8">
        <f t="shared" si="111"/>
        <v>0.32394662297886834</v>
      </c>
    </row>
    <row r="45" spans="1:66" x14ac:dyDescent="0.25">
      <c r="A45" t="s">
        <v>99</v>
      </c>
      <c r="B45" t="s">
        <v>108</v>
      </c>
      <c r="C45" t="s">
        <v>109</v>
      </c>
      <c r="D45" t="s">
        <v>440</v>
      </c>
      <c r="E45">
        <f>VLOOKUP(A45,home!$A$2:$E$405,3,FALSE)</f>
        <v>1.3440000000000001</v>
      </c>
      <c r="F45">
        <f>VLOOKUP(B45,home!$B$2:$E$405,3,FALSE)</f>
        <v>1.08</v>
      </c>
      <c r="G45">
        <f>VLOOKUP(C45,away!$B$2:$E$405,4,FALSE)</f>
        <v>0.52</v>
      </c>
      <c r="H45">
        <f>VLOOKUP(A45,away!$A$2:$E$405,3,FALSE)</f>
        <v>1.3120000000000001</v>
      </c>
      <c r="I45">
        <f>VLOOKUP(C45,away!$B$2:$E$405,3,FALSE)</f>
        <v>1.41</v>
      </c>
      <c r="J45">
        <f>VLOOKUP(B45,home!$B$2:$E$405,4,FALSE)</f>
        <v>0.55000000000000004</v>
      </c>
      <c r="K45" s="3">
        <f t="shared" si="56"/>
        <v>0.75479040000000008</v>
      </c>
      <c r="L45" s="3">
        <f t="shared" si="57"/>
        <v>1.0174560000000001</v>
      </c>
      <c r="M45" s="5">
        <f t="shared" si="58"/>
        <v>0.16995078225446031</v>
      </c>
      <c r="N45" s="5">
        <f t="shared" si="59"/>
        <v>0.12827721891815699</v>
      </c>
      <c r="O45" s="5">
        <f t="shared" si="60"/>
        <v>0.1729174431094942</v>
      </c>
      <c r="P45" s="5">
        <f t="shared" si="61"/>
        <v>0.13051642605159236</v>
      </c>
      <c r="Q45" s="5">
        <f t="shared" si="62"/>
        <v>4.8411206689061639E-2</v>
      </c>
      <c r="R45" s="5">
        <f t="shared" si="63"/>
        <v>8.7967944998206773E-2</v>
      </c>
      <c r="S45" s="5">
        <f t="shared" si="64"/>
        <v>2.505804510475225E-2</v>
      </c>
      <c r="T45" s="5">
        <f t="shared" si="65"/>
        <v>4.9256272713025906E-2</v>
      </c>
      <c r="U45" s="5">
        <f t="shared" si="66"/>
        <v>6.6397360392374496E-2</v>
      </c>
      <c r="V45" s="5">
        <f t="shared" si="67"/>
        <v>2.1381919109675594E-3</v>
      </c>
      <c r="W45" s="5">
        <f t="shared" si="68"/>
        <v>1.2180104687106509E-2</v>
      </c>
      <c r="X45" s="5">
        <f t="shared" si="69"/>
        <v>1.2392720594524642E-2</v>
      </c>
      <c r="Y45" s="5">
        <f t="shared" si="70"/>
        <v>6.3045239626113329E-3</v>
      </c>
      <c r="Z45" s="5">
        <f t="shared" si="71"/>
        <v>2.9834504482031829E-2</v>
      </c>
      <c r="AA45" s="5">
        <f t="shared" si="72"/>
        <v>2.2518797571794601E-2</v>
      </c>
      <c r="AB45" s="5">
        <f t="shared" si="73"/>
        <v>8.4984861133669369E-3</v>
      </c>
      <c r="AC45" s="5">
        <f t="shared" si="74"/>
        <v>1.0262867090472977E-4</v>
      </c>
      <c r="AD45" s="5">
        <f t="shared" si="75"/>
        <v>2.2983565222057488E-3</v>
      </c>
      <c r="AE45" s="5">
        <f t="shared" si="76"/>
        <v>2.3384766336573726E-3</v>
      </c>
      <c r="AF45" s="5">
        <f t="shared" si="77"/>
        <v>1.1896485408872479E-3</v>
      </c>
      <c r="AG45" s="5">
        <f t="shared" si="78"/>
        <v>4.0347168193899201E-4</v>
      </c>
      <c r="AH45" s="5">
        <f t="shared" si="79"/>
        <v>7.5888238980675446E-3</v>
      </c>
      <c r="AI45" s="5">
        <f t="shared" si="80"/>
        <v>5.7279714255519618E-3</v>
      </c>
      <c r="AJ45" s="5">
        <f t="shared" si="81"/>
        <v>2.1617089217404674E-3</v>
      </c>
      <c r="AK45" s="5">
        <f t="shared" si="82"/>
        <v>5.4387904724135226E-4</v>
      </c>
      <c r="AL45" s="5">
        <f t="shared" si="83"/>
        <v>3.1526132823219392E-6</v>
      </c>
      <c r="AM45" s="5">
        <f t="shared" si="84"/>
        <v>3.4695548774765734E-4</v>
      </c>
      <c r="AN45" s="5">
        <f t="shared" si="85"/>
        <v>3.530119427417805E-4</v>
      </c>
      <c r="AO45" s="5">
        <f t="shared" si="86"/>
        <v>1.7958705960714055E-4</v>
      </c>
      <c r="AP45" s="5">
        <f t="shared" si="87"/>
        <v>6.090731043988094E-5</v>
      </c>
      <c r="AQ45" s="5">
        <f t="shared" si="88"/>
        <v>1.5492627112729875E-5</v>
      </c>
      <c r="AR45" s="5">
        <f t="shared" si="89"/>
        <v>1.544258881606443E-3</v>
      </c>
      <c r="AS45" s="5">
        <f t="shared" si="90"/>
        <v>1.1655917789512799E-3</v>
      </c>
      <c r="AT45" s="5">
        <f t="shared" si="91"/>
        <v>4.3988874253567399E-4</v>
      </c>
      <c r="AU45" s="5">
        <f t="shared" si="92"/>
        <v>1.1067459997799951E-4</v>
      </c>
      <c r="AV45" s="5">
        <f t="shared" si="93"/>
        <v>2.0884031396808556E-5</v>
      </c>
      <c r="AW45" s="5">
        <f t="shared" si="94"/>
        <v>6.725277441326858E-8</v>
      </c>
      <c r="AX45" s="5">
        <f t="shared" si="95"/>
        <v>4.3646445229874882E-5</v>
      </c>
      <c r="AY45" s="5">
        <f t="shared" si="96"/>
        <v>4.4408337577807585E-5</v>
      </c>
      <c r="AZ45" s="5">
        <f t="shared" si="97"/>
        <v>2.25917647592829E-5</v>
      </c>
      <c r="BA45" s="5">
        <f t="shared" si="98"/>
        <v>7.6620422016403168E-6</v>
      </c>
      <c r="BB45" s="5">
        <f t="shared" si="99"/>
        <v>1.9489477025780374E-6</v>
      </c>
      <c r="BC45" s="5">
        <f t="shared" si="100"/>
        <v>3.9659370673484807E-7</v>
      </c>
      <c r="BD45" s="5">
        <f t="shared" si="101"/>
        <v>2.6186924410729413E-4</v>
      </c>
      <c r="BE45" s="5">
        <f t="shared" si="102"/>
        <v>1.9765639150744218E-4</v>
      </c>
      <c r="BF45" s="5">
        <f t="shared" si="103"/>
        <v>7.4594573404229437E-5</v>
      </c>
      <c r="BG45" s="5">
        <f t="shared" si="104"/>
        <v>1.8767755965869241E-5</v>
      </c>
      <c r="BH45" s="5">
        <f t="shared" si="105"/>
        <v>3.5414305081452067E-6</v>
      </c>
      <c r="BI45" s="5">
        <f t="shared" si="106"/>
        <v>5.34607549963025E-7</v>
      </c>
      <c r="BJ45" s="8">
        <f t="shared" si="107"/>
        <v>0.26412860950200345</v>
      </c>
      <c r="BK45" s="8">
        <f t="shared" si="108"/>
        <v>0.32781363494353727</v>
      </c>
      <c r="BL45" s="8">
        <f t="shared" si="109"/>
        <v>0.37816067751534943</v>
      </c>
      <c r="BM45" s="8">
        <f t="shared" si="110"/>
        <v>0.26185206333714639</v>
      </c>
      <c r="BN45" s="8">
        <f t="shared" si="111"/>
        <v>0.73804102202097221</v>
      </c>
    </row>
    <row r="46" spans="1:66" x14ac:dyDescent="0.25">
      <c r="A46" t="s">
        <v>99</v>
      </c>
      <c r="B46" t="s">
        <v>110</v>
      </c>
      <c r="C46" t="s">
        <v>111</v>
      </c>
      <c r="D46" t="s">
        <v>440</v>
      </c>
      <c r="E46">
        <f>VLOOKUP(A46,home!$A$2:$E$405,3,FALSE)</f>
        <v>1.3440000000000001</v>
      </c>
      <c r="F46">
        <f>VLOOKUP(B46,home!$B$2:$E$405,3,FALSE)</f>
        <v>0.82</v>
      </c>
      <c r="G46">
        <f>VLOOKUP(C46,away!$B$2:$E$405,4,FALSE)</f>
        <v>0.87</v>
      </c>
      <c r="H46">
        <f>VLOOKUP(A46,away!$A$2:$E$405,3,FALSE)</f>
        <v>1.3120000000000001</v>
      </c>
      <c r="I46">
        <f>VLOOKUP(C46,away!$B$2:$E$405,3,FALSE)</f>
        <v>0.62</v>
      </c>
      <c r="J46">
        <f>VLOOKUP(B46,home!$B$2:$E$405,4,FALSE)</f>
        <v>0.53</v>
      </c>
      <c r="K46" s="3">
        <f t="shared" si="56"/>
        <v>0.95880959999999993</v>
      </c>
      <c r="L46" s="3">
        <f t="shared" si="57"/>
        <v>0.43112320000000004</v>
      </c>
      <c r="M46" s="5">
        <f t="shared" si="58"/>
        <v>0.24909204305454413</v>
      </c>
      <c r="N46" s="5">
        <f t="shared" si="59"/>
        <v>0.23883184216431022</v>
      </c>
      <c r="O46" s="5">
        <f t="shared" si="60"/>
        <v>0.10738935869621284</v>
      </c>
      <c r="P46" s="5">
        <f t="shared" si="61"/>
        <v>0.10296594805577235</v>
      </c>
      <c r="Q46" s="5">
        <f t="shared" si="62"/>
        <v>0.11449713152641268</v>
      </c>
      <c r="R46" s="5">
        <f t="shared" si="63"/>
        <v>2.3149021983529559E-2</v>
      </c>
      <c r="S46" s="5">
        <f t="shared" si="64"/>
        <v>1.0640631399757794E-2</v>
      </c>
      <c r="T46" s="5">
        <f t="shared" si="65"/>
        <v>4.9362369734487925E-2</v>
      </c>
      <c r="U46" s="5">
        <f t="shared" si="66"/>
        <v>2.219550450841918E-2</v>
      </c>
      <c r="V46" s="5">
        <f t="shared" si="67"/>
        <v>4.8871836314568493E-4</v>
      </c>
      <c r="W46" s="5">
        <f t="shared" si="68"/>
        <v>3.6593649626662381E-2</v>
      </c>
      <c r="X46" s="5">
        <f t="shared" si="69"/>
        <v>1.5776371326725491E-2</v>
      </c>
      <c r="Y46" s="5">
        <f t="shared" si="70"/>
        <v>3.40077984538307E-3</v>
      </c>
      <c r="Z46" s="5">
        <f t="shared" si="71"/>
        <v>3.3266934781365377E-3</v>
      </c>
      <c r="AA46" s="5">
        <f t="shared" si="72"/>
        <v>3.1896656430947016E-3</v>
      </c>
      <c r="AB46" s="5">
        <f t="shared" si="73"/>
        <v>1.5291410196946866E-3</v>
      </c>
      <c r="AC46" s="5">
        <f t="shared" si="74"/>
        <v>1.2626193558936192E-5</v>
      </c>
      <c r="AD46" s="5">
        <f t="shared" si="75"/>
        <v>8.771585640270075E-3</v>
      </c>
      <c r="AE46" s="5">
        <f t="shared" si="76"/>
        <v>3.7816340703072837E-3</v>
      </c>
      <c r="AF46" s="5">
        <f t="shared" si="77"/>
        <v>8.1517509080995061E-4</v>
      </c>
      <c r="AG46" s="5">
        <f t="shared" si="78"/>
        <v>1.1714696457009219E-4</v>
      </c>
      <c r="AH46" s="5">
        <f t="shared" si="79"/>
        <v>3.585536844283385E-4</v>
      </c>
      <c r="AI46" s="5">
        <f t="shared" si="80"/>
        <v>3.4378471474526143E-4</v>
      </c>
      <c r="AJ46" s="5">
        <f t="shared" si="81"/>
        <v>1.6481204241550906E-4</v>
      </c>
      <c r="AK46" s="5">
        <f t="shared" si="82"/>
        <v>5.2674456154532432E-5</v>
      </c>
      <c r="AL46" s="5">
        <f t="shared" si="83"/>
        <v>2.0876909180866513E-7</v>
      </c>
      <c r="AM46" s="5">
        <f t="shared" si="84"/>
        <v>1.6820561038226193E-3</v>
      </c>
      <c r="AN46" s="5">
        <f t="shared" si="85"/>
        <v>7.2517341005953989E-4</v>
      </c>
      <c r="AO46" s="5">
        <f t="shared" si="86"/>
        <v>1.5631954054989053E-4</v>
      </c>
      <c r="AP46" s="5">
        <f t="shared" si="87"/>
        <v>2.2464326848132859E-5</v>
      </c>
      <c r="AQ46" s="5">
        <f t="shared" si="88"/>
        <v>2.4212231191532379E-6</v>
      </c>
      <c r="AR46" s="5">
        <f t="shared" si="89"/>
        <v>3.0916162360507105E-5</v>
      </c>
      <c r="AS46" s="5">
        <f t="shared" si="90"/>
        <v>2.9642713266412871E-5</v>
      </c>
      <c r="AT46" s="5">
        <f t="shared" si="91"/>
        <v>1.4210859024942006E-5</v>
      </c>
      <c r="AU46" s="5">
        <f t="shared" si="92"/>
        <v>4.5418360191203454E-6</v>
      </c>
      <c r="AV46" s="5">
        <f t="shared" si="93"/>
        <v>1.0886889941895924E-6</v>
      </c>
      <c r="AW46" s="5">
        <f t="shared" si="94"/>
        <v>2.397162465999535E-9</v>
      </c>
      <c r="AX46" s="5">
        <f t="shared" si="95"/>
        <v>2.687952566806205E-4</v>
      </c>
      <c r="AY46" s="5">
        <f t="shared" si="96"/>
        <v>1.158838712049705E-4</v>
      </c>
      <c r="AZ46" s="5">
        <f t="shared" si="97"/>
        <v>2.4980112691137371E-5</v>
      </c>
      <c r="BA46" s="5">
        <f t="shared" si="98"/>
        <v>3.5898353732545857E-6</v>
      </c>
      <c r="BB46" s="5">
        <f t="shared" si="99"/>
        <v>3.8691532839767786E-7</v>
      </c>
      <c r="BC46" s="5">
        <f t="shared" si="100"/>
        <v>3.3361634901571566E-8</v>
      </c>
      <c r="BD46" s="5">
        <f t="shared" si="101"/>
        <v>2.2214458080968948E-6</v>
      </c>
      <c r="BE46" s="5">
        <f t="shared" si="102"/>
        <v>2.1299435666830601E-6</v>
      </c>
      <c r="BF46" s="5">
        <f t="shared" si="103"/>
        <v>1.0211051695969789E-6</v>
      </c>
      <c r="BG46" s="5">
        <f t="shared" si="104"/>
        <v>3.2634847973973721E-7</v>
      </c>
      <c r="BH46" s="5">
        <f t="shared" si="105"/>
        <v>7.8226513829966368E-8</v>
      </c>
      <c r="BI46" s="5">
        <f t="shared" si="106"/>
        <v>1.5000866486940908E-8</v>
      </c>
      <c r="BJ46" s="8">
        <f t="shared" si="107"/>
        <v>0.4749497899472519</v>
      </c>
      <c r="BK46" s="8">
        <f t="shared" si="108"/>
        <v>0.3633160597070757</v>
      </c>
      <c r="BL46" s="8">
        <f t="shared" si="109"/>
        <v>0.15845870907876417</v>
      </c>
      <c r="BM46" s="8">
        <f t="shared" si="110"/>
        <v>0.16401002525640393</v>
      </c>
      <c r="BN46" s="8">
        <f t="shared" si="111"/>
        <v>0.83592534548078168</v>
      </c>
    </row>
    <row r="47" spans="1:66" x14ac:dyDescent="0.25">
      <c r="A47" t="s">
        <v>99</v>
      </c>
      <c r="B47" t="s">
        <v>112</v>
      </c>
      <c r="C47" t="s">
        <v>113</v>
      </c>
      <c r="D47" t="s">
        <v>440</v>
      </c>
      <c r="E47">
        <f>VLOOKUP(A47,home!$A$2:$E$405,3,FALSE)</f>
        <v>1.3440000000000001</v>
      </c>
      <c r="F47">
        <f>VLOOKUP(B47,home!$B$2:$E$405,3,FALSE)</f>
        <v>0.5</v>
      </c>
      <c r="G47">
        <f>VLOOKUP(C47,away!$B$2:$E$405,4,FALSE)</f>
        <v>1.1499999999999999</v>
      </c>
      <c r="H47">
        <f>VLOOKUP(A47,away!$A$2:$E$405,3,FALSE)</f>
        <v>1.3120000000000001</v>
      </c>
      <c r="I47">
        <f>VLOOKUP(C47,away!$B$2:$E$405,3,FALSE)</f>
        <v>1.08</v>
      </c>
      <c r="J47">
        <f>VLOOKUP(B47,home!$B$2:$E$405,4,FALSE)</f>
        <v>1.08</v>
      </c>
      <c r="K47" s="3">
        <f t="shared" si="56"/>
        <v>0.77280000000000004</v>
      </c>
      <c r="L47" s="3">
        <f t="shared" si="57"/>
        <v>1.5303168000000003</v>
      </c>
      <c r="M47" s="5">
        <f t="shared" si="58"/>
        <v>9.9946843432516544E-2</v>
      </c>
      <c r="N47" s="5">
        <f t="shared" si="59"/>
        <v>7.7238920604648792E-2</v>
      </c>
      <c r="O47" s="5">
        <f t="shared" si="60"/>
        <v>0.15295033361174976</v>
      </c>
      <c r="P47" s="5">
        <f t="shared" si="61"/>
        <v>0.11820001781516024</v>
      </c>
      <c r="Q47" s="5">
        <f t="shared" si="62"/>
        <v>2.9845118921636285E-2</v>
      </c>
      <c r="R47" s="5">
        <f t="shared" si="63"/>
        <v>0.11703123254583271</v>
      </c>
      <c r="S47" s="5">
        <f t="shared" si="64"/>
        <v>3.4946686988012496E-2</v>
      </c>
      <c r="T47" s="5">
        <f t="shared" si="65"/>
        <v>4.5672486883777903E-2</v>
      </c>
      <c r="U47" s="5">
        <f t="shared" si="66"/>
        <v>9.0441736511419527E-2</v>
      </c>
      <c r="V47" s="5">
        <f t="shared" si="67"/>
        <v>4.5921065890867233E-3</v>
      </c>
      <c r="W47" s="5">
        <f t="shared" si="68"/>
        <v>7.6881026342135094E-3</v>
      </c>
      <c r="X47" s="5">
        <f t="shared" si="69"/>
        <v>1.1765232621261191E-2</v>
      </c>
      <c r="Y47" s="5">
        <f t="shared" si="70"/>
        <v>9.0022665681120211E-3</v>
      </c>
      <c r="Z47" s="5">
        <f t="shared" si="71"/>
        <v>5.9698287096531522E-2</v>
      </c>
      <c r="AA47" s="5">
        <f t="shared" si="72"/>
        <v>4.6134836268199565E-2</v>
      </c>
      <c r="AB47" s="5">
        <f t="shared" si="73"/>
        <v>1.7826500734032306E-2</v>
      </c>
      <c r="AC47" s="5">
        <f t="shared" si="74"/>
        <v>3.3942235067036637E-4</v>
      </c>
      <c r="AD47" s="5">
        <f t="shared" si="75"/>
        <v>1.4853414289300497E-3</v>
      </c>
      <c r="AE47" s="5">
        <f t="shared" si="76"/>
        <v>2.2730429424276618E-3</v>
      </c>
      <c r="AF47" s="5">
        <f t="shared" si="77"/>
        <v>1.7392379009592421E-3</v>
      </c>
      <c r="AG47" s="5">
        <f t="shared" si="78"/>
        <v>8.8719499301155482E-4</v>
      </c>
      <c r="AH47" s="5">
        <f t="shared" si="79"/>
        <v>2.2839322918761361E-2</v>
      </c>
      <c r="AI47" s="5">
        <f t="shared" si="80"/>
        <v>1.7650228751618782E-2</v>
      </c>
      <c r="AJ47" s="5">
        <f t="shared" si="81"/>
        <v>6.8200483896254955E-3</v>
      </c>
      <c r="AK47" s="5">
        <f t="shared" si="82"/>
        <v>1.7568444651675282E-3</v>
      </c>
      <c r="AL47" s="5">
        <f t="shared" si="83"/>
        <v>1.6056426203470628E-5</v>
      </c>
      <c r="AM47" s="5">
        <f t="shared" si="84"/>
        <v>2.2957437125542855E-4</v>
      </c>
      <c r="AN47" s="5">
        <f t="shared" si="85"/>
        <v>3.5132151718161945E-4</v>
      </c>
      <c r="AO47" s="5">
        <f t="shared" si="86"/>
        <v>2.6881660997226054E-4</v>
      </c>
      <c r="AP47" s="5">
        <f t="shared" si="87"/>
        <v>1.3712485811986596E-4</v>
      </c>
      <c r="AQ47" s="5">
        <f t="shared" si="88"/>
        <v>5.2461118519611841E-5</v>
      </c>
      <c r="AR47" s="5">
        <f t="shared" si="89"/>
        <v>6.9902799126411105E-3</v>
      </c>
      <c r="AS47" s="5">
        <f t="shared" si="90"/>
        <v>5.4020883164890504E-3</v>
      </c>
      <c r="AT47" s="5">
        <f t="shared" si="91"/>
        <v>2.0873669254913687E-3</v>
      </c>
      <c r="AU47" s="5">
        <f t="shared" si="92"/>
        <v>5.3770572000657669E-4</v>
      </c>
      <c r="AV47" s="5">
        <f t="shared" si="93"/>
        <v>1.038847451052706E-4</v>
      </c>
      <c r="AW47" s="5">
        <f t="shared" si="94"/>
        <v>5.2746645620108584E-7</v>
      </c>
      <c r="AX47" s="5">
        <f t="shared" si="95"/>
        <v>2.9569179017699188E-5</v>
      </c>
      <c r="AY47" s="5">
        <f t="shared" si="96"/>
        <v>4.5250211412992576E-5</v>
      </c>
      <c r="AZ47" s="5">
        <f t="shared" si="97"/>
        <v>3.4623579364427151E-5</v>
      </c>
      <c r="BA47" s="5">
        <f t="shared" si="98"/>
        <v>1.766168172583873E-5</v>
      </c>
      <c r="BB47" s="5">
        <f t="shared" si="99"/>
        <v>6.7569920653260028E-6</v>
      </c>
      <c r="BC47" s="5">
        <f t="shared" si="100"/>
        <v>2.0680676950070164E-6</v>
      </c>
      <c r="BD47" s="5">
        <f t="shared" si="101"/>
        <v>1.7828904645028718E-3</v>
      </c>
      <c r="BE47" s="5">
        <f t="shared" si="102"/>
        <v>1.3778177509678193E-3</v>
      </c>
      <c r="BF47" s="5">
        <f t="shared" si="103"/>
        <v>5.3238877897396526E-4</v>
      </c>
      <c r="BG47" s="5">
        <f t="shared" si="104"/>
        <v>1.371433494636935E-4</v>
      </c>
      <c r="BH47" s="5">
        <f t="shared" si="105"/>
        <v>2.6496095116385578E-5</v>
      </c>
      <c r="BI47" s="5">
        <f t="shared" si="106"/>
        <v>4.0952364611885557E-6</v>
      </c>
      <c r="BJ47" s="8">
        <f t="shared" si="107"/>
        <v>0.1887721736853083</v>
      </c>
      <c r="BK47" s="8">
        <f t="shared" si="108"/>
        <v>0.25808638381306281</v>
      </c>
      <c r="BL47" s="8">
        <f t="shared" si="109"/>
        <v>0.49243324149162632</v>
      </c>
      <c r="BM47" s="8">
        <f t="shared" si="110"/>
        <v>0.40373289641002769</v>
      </c>
      <c r="BN47" s="8">
        <f t="shared" si="111"/>
        <v>0.59521246693154439</v>
      </c>
    </row>
    <row r="48" spans="1:66" x14ac:dyDescent="0.25">
      <c r="A48" t="s">
        <v>99</v>
      </c>
      <c r="B48" t="s">
        <v>114</v>
      </c>
      <c r="C48" t="s">
        <v>115</v>
      </c>
      <c r="D48" t="s">
        <v>440</v>
      </c>
      <c r="E48">
        <f>VLOOKUP(A48,home!$A$2:$E$405,3,FALSE)</f>
        <v>1.3440000000000001</v>
      </c>
      <c r="F48">
        <f>VLOOKUP(B48,home!$B$2:$E$405,3,FALSE)</f>
        <v>1.9</v>
      </c>
      <c r="G48">
        <f>VLOOKUP(C48,away!$B$2:$E$405,4,FALSE)</f>
        <v>1.05</v>
      </c>
      <c r="H48">
        <f>VLOOKUP(A48,away!$A$2:$E$405,3,FALSE)</f>
        <v>1.3120000000000001</v>
      </c>
      <c r="I48">
        <f>VLOOKUP(C48,away!$B$2:$E$405,3,FALSE)</f>
        <v>0.74</v>
      </c>
      <c r="J48">
        <f>VLOOKUP(B48,home!$B$2:$E$405,4,FALSE)</f>
        <v>0.68</v>
      </c>
      <c r="K48" s="3">
        <f t="shared" si="56"/>
        <v>2.6812800000000001</v>
      </c>
      <c r="L48" s="3">
        <f t="shared" si="57"/>
        <v>0.66019840000000007</v>
      </c>
      <c r="M48" s="5">
        <f t="shared" si="58"/>
        <v>3.5384606430912298E-2</v>
      </c>
      <c r="N48" s="5">
        <f t="shared" si="59"/>
        <v>9.487603753107654E-2</v>
      </c>
      <c r="O48" s="5">
        <f t="shared" si="60"/>
        <v>2.3360860550318011E-2</v>
      </c>
      <c r="P48" s="5">
        <f t="shared" si="61"/>
        <v>6.2637008176356687E-2</v>
      </c>
      <c r="Q48" s="5">
        <f t="shared" si="62"/>
        <v>0.12719461095566245</v>
      </c>
      <c r="R48" s="5">
        <f t="shared" si="63"/>
        <v>7.7114013789715352E-3</v>
      </c>
      <c r="S48" s="5">
        <f t="shared" si="64"/>
        <v>2.7719644140633017E-2</v>
      </c>
      <c r="T48" s="5">
        <f t="shared" si="65"/>
        <v>8.3973678641550822E-2</v>
      </c>
      <c r="U48" s="5">
        <f t="shared" si="66"/>
        <v>2.06764262894088E-2</v>
      </c>
      <c r="V48" s="5">
        <f t="shared" si="67"/>
        <v>5.4520744464673409E-3</v>
      </c>
      <c r="W48" s="5">
        <f t="shared" si="68"/>
        <v>0.11368145548773288</v>
      </c>
      <c r="X48" s="5">
        <f t="shared" si="69"/>
        <v>7.5052315022672469E-2</v>
      </c>
      <c r="Y48" s="5">
        <f t="shared" si="70"/>
        <v>2.4774709147132166E-2</v>
      </c>
      <c r="Z48" s="5">
        <f t="shared" si="71"/>
        <v>1.6970182840516006E-3</v>
      </c>
      <c r="AA48" s="5">
        <f t="shared" si="72"/>
        <v>4.5501811846618764E-3</v>
      </c>
      <c r="AB48" s="5">
        <f t="shared" si="73"/>
        <v>6.1001549034050981E-3</v>
      </c>
      <c r="AC48" s="5">
        <f t="shared" si="74"/>
        <v>6.0319596946106877E-4</v>
      </c>
      <c r="AD48" s="5">
        <f t="shared" si="75"/>
        <v>7.6202953242537119E-2</v>
      </c>
      <c r="AE48" s="5">
        <f t="shared" si="76"/>
        <v>5.0309067805997816E-2</v>
      </c>
      <c r="AF48" s="5">
        <f t="shared" si="77"/>
        <v>1.6606983035505635E-2</v>
      </c>
      <c r="AG48" s="5">
        <f t="shared" si="78"/>
        <v>3.6546345429559887E-3</v>
      </c>
      <c r="AH48" s="5">
        <f t="shared" si="79"/>
        <v>2.8009218897540305E-4</v>
      </c>
      <c r="AI48" s="5">
        <f t="shared" si="80"/>
        <v>7.5100558445596887E-4</v>
      </c>
      <c r="AJ48" s="5">
        <f t="shared" si="81"/>
        <v>1.00682812674505E-3</v>
      </c>
      <c r="AK48" s="5">
        <f t="shared" si="82"/>
        <v>8.9986270655965613E-4</v>
      </c>
      <c r="AL48" s="5">
        <f t="shared" si="83"/>
        <v>4.2710539618235054E-5</v>
      </c>
      <c r="AM48" s="5">
        <f t="shared" si="84"/>
        <v>4.0864290894029973E-2</v>
      </c>
      <c r="AN48" s="5">
        <f t="shared" si="85"/>
        <v>2.6978539465373159E-2</v>
      </c>
      <c r="AO48" s="5">
        <f t="shared" si="86"/>
        <v>8.9055942946881083E-3</v>
      </c>
      <c r="AP48" s="5">
        <f t="shared" si="87"/>
        <v>1.9598197014674061E-3</v>
      </c>
      <c r="AQ48" s="5">
        <f t="shared" si="88"/>
        <v>3.2346745779931481E-4</v>
      </c>
      <c r="AR48" s="5">
        <f t="shared" si="89"/>
        <v>3.6983283002811765E-5</v>
      </c>
      <c r="AS48" s="5">
        <f t="shared" si="90"/>
        <v>9.9162537049779157E-5</v>
      </c>
      <c r="AT48" s="5">
        <f t="shared" si="91"/>
        <v>1.3294126367041593E-4</v>
      </c>
      <c r="AU48" s="5">
        <f t="shared" si="92"/>
        <v>1.1881758381807095E-4</v>
      </c>
      <c r="AV48" s="5">
        <f t="shared" si="93"/>
        <v>7.9645802784929326E-5</v>
      </c>
      <c r="AW48" s="5">
        <f t="shared" si="94"/>
        <v>2.100144580374225E-6</v>
      </c>
      <c r="AX48" s="5">
        <f t="shared" si="95"/>
        <v>1.8261434314724125E-2</v>
      </c>
      <c r="AY48" s="5">
        <f t="shared" si="96"/>
        <v>1.2056169716285965E-2</v>
      </c>
      <c r="AZ48" s="5">
        <f t="shared" si="97"/>
        <v>3.9797319784102246E-3</v>
      </c>
      <c r="BA48" s="5">
        <f t="shared" si="98"/>
        <v>8.7580422819175498E-4</v>
      </c>
      <c r="BB48" s="5">
        <f t="shared" si="99"/>
        <v>1.4455113754135789E-4</v>
      </c>
      <c r="BC48" s="5">
        <f t="shared" si="100"/>
        <v>1.9086485944596892E-5</v>
      </c>
      <c r="BD48" s="5">
        <f t="shared" si="101"/>
        <v>4.0693840442005847E-6</v>
      </c>
      <c r="BE48" s="5">
        <f t="shared" si="102"/>
        <v>1.0911158050034146E-5</v>
      </c>
      <c r="BF48" s="5">
        <f t="shared" si="103"/>
        <v>1.4627934928197778E-5</v>
      </c>
      <c r="BG48" s="5">
        <f t="shared" si="104"/>
        <v>1.3073863121426048E-5</v>
      </c>
      <c r="BH48" s="5">
        <f t="shared" si="105"/>
        <v>8.7636719275543093E-6</v>
      </c>
      <c r="BI48" s="5">
        <f t="shared" si="106"/>
        <v>4.6995716531825621E-6</v>
      </c>
      <c r="BJ48" s="8">
        <f t="shared" si="107"/>
        <v>0.78069493508728005</v>
      </c>
      <c r="BK48" s="8">
        <f t="shared" si="108"/>
        <v>0.14389540941973461</v>
      </c>
      <c r="BL48" s="8">
        <f t="shared" si="109"/>
        <v>6.5860508967551967E-2</v>
      </c>
      <c r="BM48" s="8">
        <f t="shared" si="110"/>
        <v>0.62892927716361502</v>
      </c>
      <c r="BN48" s="8">
        <f t="shared" si="111"/>
        <v>0.35116452502329754</v>
      </c>
    </row>
    <row r="49" spans="1:66" x14ac:dyDescent="0.25">
      <c r="A49" t="s">
        <v>99</v>
      </c>
      <c r="B49" t="s">
        <v>116</v>
      </c>
      <c r="C49" t="s">
        <v>117</v>
      </c>
      <c r="D49" t="s">
        <v>440</v>
      </c>
      <c r="E49">
        <f>VLOOKUP(A49,home!$A$2:$E$405,3,FALSE)</f>
        <v>1.3440000000000001</v>
      </c>
      <c r="F49">
        <f>VLOOKUP(B49,home!$B$2:$E$405,3,FALSE)</f>
        <v>1.1399999999999999</v>
      </c>
      <c r="G49">
        <f>VLOOKUP(C49,away!$B$2:$E$405,4,FALSE)</f>
        <v>1.01</v>
      </c>
      <c r="H49">
        <f>VLOOKUP(A49,away!$A$2:$E$405,3,FALSE)</f>
        <v>1.3120000000000001</v>
      </c>
      <c r="I49">
        <f>VLOOKUP(C49,away!$B$2:$E$405,3,FALSE)</f>
        <v>0.81</v>
      </c>
      <c r="J49">
        <f>VLOOKUP(B49,home!$B$2:$E$405,4,FALSE)</f>
        <v>1</v>
      </c>
      <c r="K49" s="3">
        <f t="shared" si="56"/>
        <v>1.5474816</v>
      </c>
      <c r="L49" s="3">
        <f t="shared" si="57"/>
        <v>1.0627200000000001</v>
      </c>
      <c r="M49" s="5">
        <f t="shared" si="58"/>
        <v>7.3519720693250079E-2</v>
      </c>
      <c r="N49" s="5">
        <f t="shared" si="59"/>
        <v>0.11377041500994374</v>
      </c>
      <c r="O49" s="5">
        <f t="shared" si="60"/>
        <v>7.813087757513075E-2</v>
      </c>
      <c r="P49" s="5">
        <f t="shared" si="61"/>
        <v>0.12090609543936744</v>
      </c>
      <c r="Q49" s="5">
        <f t="shared" si="62"/>
        <v>8.8028811926125911E-2</v>
      </c>
      <c r="R49" s="5">
        <f t="shared" si="63"/>
        <v>4.1515623108321464E-2</v>
      </c>
      <c r="S49" s="5">
        <f t="shared" si="64"/>
        <v>4.9708716846824021E-2</v>
      </c>
      <c r="T49" s="5">
        <f t="shared" si="65"/>
        <v>9.3549979010132539E-2</v>
      </c>
      <c r="U49" s="5">
        <f t="shared" si="66"/>
        <v>6.424466287266227E-2</v>
      </c>
      <c r="V49" s="5">
        <f t="shared" si="67"/>
        <v>9.0831061782226923E-3</v>
      </c>
      <c r="W49" s="5">
        <f t="shared" si="68"/>
        <v>4.5407655575180138E-2</v>
      </c>
      <c r="X49" s="5">
        <f t="shared" si="69"/>
        <v>4.8255623732855447E-2</v>
      </c>
      <c r="Y49" s="5">
        <f t="shared" si="70"/>
        <v>2.5641108226690065E-2</v>
      </c>
      <c r="Z49" s="5">
        <f t="shared" si="71"/>
        <v>1.4706494329891802E-2</v>
      </c>
      <c r="AA49" s="5">
        <f t="shared" si="72"/>
        <v>2.2758029376011891E-2</v>
      </c>
      <c r="AB49" s="5">
        <f t="shared" si="73"/>
        <v>1.7608815855818947E-2</v>
      </c>
      <c r="AC49" s="5">
        <f t="shared" si="74"/>
        <v>9.3359551365492237E-4</v>
      </c>
      <c r="AD49" s="5">
        <f t="shared" si="75"/>
        <v>1.7566877875432159E-2</v>
      </c>
      <c r="AE49" s="5">
        <f t="shared" si="76"/>
        <v>1.8668672455779269E-2</v>
      </c>
      <c r="AF49" s="5">
        <f t="shared" si="77"/>
        <v>9.9197857961028698E-3</v>
      </c>
      <c r="AG49" s="5">
        <f t="shared" si="78"/>
        <v>3.5139849204114818E-3</v>
      </c>
      <c r="AH49" s="5">
        <f t="shared" si="79"/>
        <v>3.9072214135656529E-3</v>
      </c>
      <c r="AI49" s="5">
        <f t="shared" si="80"/>
        <v>6.0463532446188382E-3</v>
      </c>
      <c r="AJ49" s="5">
        <f t="shared" si="81"/>
        <v>4.6783101965739765E-3</v>
      </c>
      <c r="AK49" s="5">
        <f t="shared" si="82"/>
        <v>2.4131996494302045E-3</v>
      </c>
      <c r="AL49" s="5">
        <f t="shared" si="83"/>
        <v>6.1413393419537673E-5</v>
      </c>
      <c r="AM49" s="5">
        <f t="shared" si="84"/>
        <v>5.43688405633567E-3</v>
      </c>
      <c r="AN49" s="5">
        <f t="shared" si="85"/>
        <v>5.7778854243490446E-3</v>
      </c>
      <c r="AO49" s="5">
        <f t="shared" si="86"/>
        <v>3.0701371990821077E-3</v>
      </c>
      <c r="AP49" s="5">
        <f t="shared" si="87"/>
        <v>1.0875654014028463E-3</v>
      </c>
      <c r="AQ49" s="5">
        <f t="shared" si="88"/>
        <v>2.8894437584470813E-4</v>
      </c>
      <c r="AR49" s="5">
        <f t="shared" si="89"/>
        <v>8.3045646812489869E-4</v>
      </c>
      <c r="AS49" s="5">
        <f t="shared" si="90"/>
        <v>1.2851161040242671E-3</v>
      </c>
      <c r="AT49" s="5">
        <f t="shared" si="91"/>
        <v>9.9434676242062003E-4</v>
      </c>
      <c r="AU49" s="5">
        <f t="shared" si="92"/>
        <v>5.1291110628849364E-4</v>
      </c>
      <c r="AV49" s="5">
        <f t="shared" si="93"/>
        <v>1.9843012485427192E-4</v>
      </c>
      <c r="AW49" s="5">
        <f t="shared" si="94"/>
        <v>2.8054655630799237E-6</v>
      </c>
      <c r="AX49" s="5">
        <f t="shared" si="95"/>
        <v>1.4022463397521342E-3</v>
      </c>
      <c r="AY49" s="5">
        <f t="shared" si="96"/>
        <v>1.4901952301813884E-3</v>
      </c>
      <c r="AZ49" s="5">
        <f t="shared" si="97"/>
        <v>7.9183013750918241E-4</v>
      </c>
      <c r="BA49" s="5">
        <f t="shared" si="98"/>
        <v>2.804979079112529E-4</v>
      </c>
      <c r="BB49" s="5">
        <f t="shared" si="99"/>
        <v>7.4522684173861651E-5</v>
      </c>
      <c r="BC49" s="5">
        <f t="shared" si="100"/>
        <v>1.5839349385049262E-5</v>
      </c>
      <c r="BD49" s="5">
        <f t="shared" si="101"/>
        <v>1.4709044963428199E-4</v>
      </c>
      <c r="BE49" s="5">
        <f t="shared" si="102"/>
        <v>2.2761976434477807E-4</v>
      </c>
      <c r="BF49" s="5">
        <f t="shared" si="103"/>
        <v>1.7611869855994013E-4</v>
      </c>
      <c r="BG49" s="5">
        <f t="shared" si="104"/>
        <v>9.0846815145817955E-5</v>
      </c>
      <c r="BH49" s="5">
        <f t="shared" si="105"/>
        <v>3.5145943714188626E-5</v>
      </c>
      <c r="BI49" s="5">
        <f t="shared" si="106"/>
        <v>1.0877540242468509E-5</v>
      </c>
      <c r="BJ49" s="8">
        <f t="shared" si="107"/>
        <v>0.48403946263458081</v>
      </c>
      <c r="BK49" s="8">
        <f t="shared" si="108"/>
        <v>0.25570284329492005</v>
      </c>
      <c r="BL49" s="8">
        <f t="shared" si="109"/>
        <v>0.245812053069488</v>
      </c>
      <c r="BM49" s="8">
        <f t="shared" si="110"/>
        <v>0.48290191981212305</v>
      </c>
      <c r="BN49" s="8">
        <f t="shared" si="111"/>
        <v>0.51587154375213939</v>
      </c>
    </row>
    <row r="50" spans="1:66" x14ac:dyDescent="0.25">
      <c r="A50" t="s">
        <v>99</v>
      </c>
      <c r="B50" t="s">
        <v>118</v>
      </c>
      <c r="C50" t="s">
        <v>119</v>
      </c>
      <c r="D50" t="s">
        <v>440</v>
      </c>
      <c r="E50">
        <f>VLOOKUP(A50,home!$A$2:$E$405,3,FALSE)</f>
        <v>1.3440000000000001</v>
      </c>
      <c r="F50">
        <f>VLOOKUP(B50,home!$B$2:$E$405,3,FALSE)</f>
        <v>0.88</v>
      </c>
      <c r="G50">
        <f>VLOOKUP(C50,away!$B$2:$E$405,4,FALSE)</f>
        <v>1.29</v>
      </c>
      <c r="H50">
        <f>VLOOKUP(A50,away!$A$2:$E$405,3,FALSE)</f>
        <v>1.3120000000000001</v>
      </c>
      <c r="I50">
        <f>VLOOKUP(C50,away!$B$2:$E$405,3,FALSE)</f>
        <v>0.81</v>
      </c>
      <c r="J50">
        <f>VLOOKUP(B50,home!$B$2:$E$405,4,FALSE)</f>
        <v>1.46</v>
      </c>
      <c r="K50" s="3">
        <f t="shared" si="56"/>
        <v>1.5257088000000001</v>
      </c>
      <c r="L50" s="3">
        <f t="shared" si="57"/>
        <v>1.5515712000000002</v>
      </c>
      <c r="M50" s="5">
        <f t="shared" si="58"/>
        <v>4.608443599386132E-2</v>
      </c>
      <c r="N50" s="5">
        <f t="shared" si="59"/>
        <v>7.031142953887097E-2</v>
      </c>
      <c r="O50" s="5">
        <f t="shared" si="60"/>
        <v>7.1503283656318598E-2</v>
      </c>
      <c r="P50" s="5">
        <f t="shared" si="61"/>
        <v>0.1090931891033415</v>
      </c>
      <c r="Q50" s="5">
        <f t="shared" si="62"/>
        <v>5.3637383394017697E-2</v>
      </c>
      <c r="R50" s="5">
        <f t="shared" si="63"/>
        <v>5.5471217813287337E-2</v>
      </c>
      <c r="S50" s="5">
        <f t="shared" si="64"/>
        <v>6.4562599346570854E-2</v>
      </c>
      <c r="T50" s="5">
        <f t="shared" si="65"/>
        <v>8.3222219317516125E-2</v>
      </c>
      <c r="U50" s="5">
        <f t="shared" si="66"/>
        <v>8.4632925164449271E-2</v>
      </c>
      <c r="V50" s="5">
        <f t="shared" si="67"/>
        <v>1.6981727145983699E-2</v>
      </c>
      <c r="W50" s="5">
        <f t="shared" si="68"/>
        <v>2.7278342617742229E-2</v>
      </c>
      <c r="X50" s="5">
        <f t="shared" si="69"/>
        <v>4.2324290789421459E-2</v>
      </c>
      <c r="Y50" s="5">
        <f t="shared" si="70"/>
        <v>3.2834575324645808E-2</v>
      </c>
      <c r="Z50" s="5">
        <f t="shared" si="71"/>
        <v>2.8689181329341208E-2</v>
      </c>
      <c r="AA50" s="5">
        <f t="shared" si="72"/>
        <v>4.3771336418971594E-2</v>
      </c>
      <c r="AB50" s="5">
        <f t="shared" si="73"/>
        <v>3.3391156581092728E-2</v>
      </c>
      <c r="AC50" s="5">
        <f t="shared" si="74"/>
        <v>2.5124951771745138E-3</v>
      </c>
      <c r="AD50" s="5">
        <f t="shared" si="75"/>
        <v>1.0404701845326082E-2</v>
      </c>
      <c r="AE50" s="5">
        <f t="shared" si="76"/>
        <v>1.6143635727794804E-2</v>
      </c>
      <c r="AF50" s="5">
        <f t="shared" si="77"/>
        <v>1.2524000129268733E-2</v>
      </c>
      <c r="AG50" s="5">
        <f t="shared" si="78"/>
        <v>6.4772926364565489E-3</v>
      </c>
      <c r="AH50" s="5">
        <f t="shared" si="79"/>
        <v>1.1128326875545888E-2</v>
      </c>
      <c r="AI50" s="5">
        <f t="shared" si="80"/>
        <v>1.6978586243296869E-2</v>
      </c>
      <c r="AJ50" s="5">
        <f t="shared" si="81"/>
        <v>1.2952189221478489E-2</v>
      </c>
      <c r="AK50" s="5">
        <f t="shared" si="82"/>
        <v>6.5870896914916278E-3</v>
      </c>
      <c r="AL50" s="5">
        <f t="shared" si="83"/>
        <v>2.3790774961094746E-4</v>
      </c>
      <c r="AM50" s="5">
        <f t="shared" si="84"/>
        <v>3.1749090333580464E-3</v>
      </c>
      <c r="AN50" s="5">
        <f t="shared" si="85"/>
        <v>4.9260974187781848E-3</v>
      </c>
      <c r="AO50" s="5">
        <f t="shared" si="86"/>
        <v>3.8215954416852861E-3</v>
      </c>
      <c r="AP50" s="5">
        <f t="shared" si="87"/>
        <v>1.9764924751233901E-3</v>
      </c>
      <c r="AQ50" s="5">
        <f t="shared" si="88"/>
        <v>7.6666720035454248E-4</v>
      </c>
      <c r="AR50" s="5">
        <f t="shared" si="89"/>
        <v>3.453278296856595E-3</v>
      </c>
      <c r="AS50" s="5">
        <f t="shared" si="90"/>
        <v>5.2686970863631208E-3</v>
      </c>
      <c r="AT50" s="5">
        <f t="shared" si="91"/>
        <v>4.0192487545992871E-3</v>
      </c>
      <c r="AU50" s="5">
        <f t="shared" si="92"/>
        <v>2.0440677314270579E-3</v>
      </c>
      <c r="AV50" s="5">
        <f t="shared" si="93"/>
        <v>7.796630314085743E-4</v>
      </c>
      <c r="AW50" s="5">
        <f t="shared" si="94"/>
        <v>1.564405914065289E-5</v>
      </c>
      <c r="AX50" s="5">
        <f t="shared" si="95"/>
        <v>8.0733110856564562E-4</v>
      </c>
      <c r="AY50" s="5">
        <f t="shared" si="96"/>
        <v>1.2526316969145291E-3</v>
      </c>
      <c r="AZ50" s="5">
        <f t="shared" si="97"/>
        <v>9.7177363256985641E-4</v>
      </c>
      <c r="BA50" s="5">
        <f t="shared" si="98"/>
        <v>5.025919937382572E-4</v>
      </c>
      <c r="BB50" s="5">
        <f t="shared" si="99"/>
        <v>1.949518157087151E-4</v>
      </c>
      <c r="BC50" s="5">
        <f t="shared" si="100"/>
        <v>6.0496324528269964E-5</v>
      </c>
      <c r="BD50" s="5">
        <f t="shared" si="101"/>
        <v>8.9300119183129145E-4</v>
      </c>
      <c r="BE50" s="5">
        <f t="shared" si="102"/>
        <v>1.3624597767874897E-3</v>
      </c>
      <c r="BF50" s="5">
        <f t="shared" si="103"/>
        <v>1.0393584355453545E-3</v>
      </c>
      <c r="BG50" s="5">
        <f t="shared" si="104"/>
        <v>5.285861038219268E-4</v>
      </c>
      <c r="BH50" s="5">
        <f t="shared" si="105"/>
        <v>2.0161711753970672E-4</v>
      </c>
      <c r="BI50" s="5">
        <f t="shared" si="106"/>
        <v>6.1521802092192939E-5</v>
      </c>
      <c r="BJ50" s="8">
        <f t="shared" si="107"/>
        <v>0.37361340946238514</v>
      </c>
      <c r="BK50" s="8">
        <f t="shared" si="108"/>
        <v>0.24072498621345734</v>
      </c>
      <c r="BL50" s="8">
        <f t="shared" si="109"/>
        <v>0.35606761099420497</v>
      </c>
      <c r="BM50" s="8">
        <f t="shared" si="110"/>
        <v>0.59175726086191738</v>
      </c>
      <c r="BN50" s="8">
        <f t="shared" si="111"/>
        <v>0.40610093949969739</v>
      </c>
    </row>
    <row r="51" spans="1:66" x14ac:dyDescent="0.25">
      <c r="A51" t="s">
        <v>99</v>
      </c>
      <c r="B51" t="s">
        <v>120</v>
      </c>
      <c r="C51" t="s">
        <v>121</v>
      </c>
      <c r="D51" t="s">
        <v>440</v>
      </c>
      <c r="E51">
        <f>VLOOKUP(A51,home!$A$2:$E$405,3,FALSE)</f>
        <v>1.3440000000000001</v>
      </c>
      <c r="F51">
        <f>VLOOKUP(B51,home!$B$2:$E$405,3,FALSE)</f>
        <v>0.87</v>
      </c>
      <c r="G51">
        <f>VLOOKUP(C51,away!$B$2:$E$405,4,FALSE)</f>
        <v>0.83</v>
      </c>
      <c r="H51">
        <f>VLOOKUP(A51,away!$A$2:$E$405,3,FALSE)</f>
        <v>1.3120000000000001</v>
      </c>
      <c r="I51">
        <f>VLOOKUP(C51,away!$B$2:$E$405,3,FALSE)</f>
        <v>1.24</v>
      </c>
      <c r="J51">
        <f>VLOOKUP(B51,home!$B$2:$E$405,4,FALSE)</f>
        <v>1.27</v>
      </c>
      <c r="K51" s="3">
        <f t="shared" si="56"/>
        <v>0.97050239999999999</v>
      </c>
      <c r="L51" s="3">
        <f t="shared" si="57"/>
        <v>2.0661376000000002</v>
      </c>
      <c r="M51" s="5">
        <f t="shared" si="58"/>
        <v>4.7995885043957874E-2</v>
      </c>
      <c r="N51" s="5">
        <f t="shared" si="59"/>
        <v>4.6580121625285222E-2</v>
      </c>
      <c r="O51" s="5">
        <f t="shared" si="60"/>
        <v>9.9166102734599026E-2</v>
      </c>
      <c r="P51" s="5">
        <f t="shared" si="61"/>
        <v>9.6240940702574926E-2</v>
      </c>
      <c r="Q51" s="5">
        <f t="shared" si="62"/>
        <v>2.2603059914815607E-2</v>
      </c>
      <c r="R51" s="5">
        <f t="shared" si="63"/>
        <v>0.10244540675270895</v>
      </c>
      <c r="S51" s="5">
        <f t="shared" si="64"/>
        <v>4.824537905089929E-2</v>
      </c>
      <c r="T51" s="5">
        <f t="shared" si="65"/>
        <v>4.6701031965053326E-2</v>
      </c>
      <c r="U51" s="5">
        <f t="shared" si="66"/>
        <v>9.9423513122480253E-2</v>
      </c>
      <c r="V51" s="5">
        <f t="shared" si="67"/>
        <v>1.0749024884941954E-2</v>
      </c>
      <c r="W51" s="5">
        <f t="shared" si="68"/>
        <v>7.3121079648907801E-3</v>
      </c>
      <c r="X51" s="5">
        <f t="shared" si="69"/>
        <v>1.5107821201520322E-2</v>
      </c>
      <c r="Y51" s="5">
        <f t="shared" si="70"/>
        <v>1.5607418719269161E-2</v>
      </c>
      <c r="Z51" s="5">
        <f t="shared" si="71"/>
        <v>7.0555435613021966E-2</v>
      </c>
      <c r="AA51" s="5">
        <f t="shared" si="72"/>
        <v>6.8474219595483291E-2</v>
      </c>
      <c r="AB51" s="5">
        <f t="shared" si="73"/>
        <v>3.3227197227771788E-2</v>
      </c>
      <c r="AC51" s="5">
        <f t="shared" si="74"/>
        <v>1.347115832970289E-3</v>
      </c>
      <c r="AD51" s="5">
        <f t="shared" si="75"/>
        <v>1.774104582246404E-3</v>
      </c>
      <c r="AE51" s="5">
        <f t="shared" si="76"/>
        <v>3.6655441837115882E-3</v>
      </c>
      <c r="AF51" s="5">
        <f t="shared" si="77"/>
        <v>3.7867593312139107E-3</v>
      </c>
      <c r="AG51" s="5">
        <f t="shared" si="78"/>
        <v>2.6079886121239721E-3</v>
      </c>
      <c r="AH51" s="5">
        <f t="shared" si="79"/>
        <v>3.6444309601110947E-2</v>
      </c>
      <c r="AI51" s="5">
        <f t="shared" si="80"/>
        <v>3.5369289934221219E-2</v>
      </c>
      <c r="AJ51" s="5">
        <f t="shared" si="81"/>
        <v>1.7162990383728767E-2</v>
      </c>
      <c r="AK51" s="5">
        <f t="shared" si="82"/>
        <v>5.5522411195285627E-3</v>
      </c>
      <c r="AL51" s="5">
        <f t="shared" si="83"/>
        <v>1.080490086861849E-4</v>
      </c>
      <c r="AM51" s="5">
        <f t="shared" si="84"/>
        <v>3.4435455098422656E-4</v>
      </c>
      <c r="AN51" s="5">
        <f t="shared" si="85"/>
        <v>7.1148388551962763E-4</v>
      </c>
      <c r="AO51" s="5">
        <f t="shared" si="86"/>
        <v>7.3501180383309919E-4</v>
      </c>
      <c r="AP51" s="5">
        <f t="shared" si="87"/>
        <v>5.0621184144779687E-4</v>
      </c>
      <c r="AQ51" s="5">
        <f t="shared" si="88"/>
        <v>2.6147582979513294E-4</v>
      </c>
      <c r="AR51" s="5">
        <f t="shared" si="89"/>
        <v>1.5059791674579265E-2</v>
      </c>
      <c r="AS51" s="5">
        <f t="shared" si="90"/>
        <v>1.4615563963679197E-2</v>
      </c>
      <c r="AT51" s="5">
        <f t="shared" si="91"/>
        <v>7.0922199520520868E-3</v>
      </c>
      <c r="AU51" s="5">
        <f t="shared" si="92"/>
        <v>2.2943388282648117E-3</v>
      </c>
      <c r="AV51" s="5">
        <f t="shared" si="93"/>
        <v>5.5666533481104675E-4</v>
      </c>
      <c r="AW51" s="5">
        <f t="shared" si="94"/>
        <v>6.0183042708390836E-6</v>
      </c>
      <c r="AX51" s="5">
        <f t="shared" si="95"/>
        <v>5.5699486363519029E-5</v>
      </c>
      <c r="AY51" s="5">
        <f t="shared" si="96"/>
        <v>1.1508280307635395E-4</v>
      </c>
      <c r="AZ51" s="5">
        <f t="shared" si="97"/>
        <v>1.1888845327472531E-4</v>
      </c>
      <c r="BA51" s="5">
        <f t="shared" si="98"/>
        <v>8.1879967838917699E-5</v>
      </c>
      <c r="BB51" s="5">
        <f t="shared" si="99"/>
        <v>4.2293820059694667E-5</v>
      </c>
      <c r="BC51" s="5">
        <f t="shared" si="100"/>
        <v>1.7476970374593877E-5</v>
      </c>
      <c r="BD51" s="5">
        <f t="shared" si="101"/>
        <v>5.1859336378358642E-3</v>
      </c>
      <c r="BE51" s="5">
        <f t="shared" si="102"/>
        <v>5.0329610417604378E-3</v>
      </c>
      <c r="BF51" s="5">
        <f t="shared" si="103"/>
        <v>2.4422503850675026E-3</v>
      </c>
      <c r="BG51" s="5">
        <f t="shared" si="104"/>
        <v>7.9006995336964507E-4</v>
      </c>
      <c r="BH51" s="5">
        <f t="shared" si="105"/>
        <v>1.9169119647828212E-4</v>
      </c>
      <c r="BI51" s="5">
        <f t="shared" si="106"/>
        <v>3.7207353248208874E-5</v>
      </c>
      <c r="BJ51" s="8">
        <f t="shared" si="107"/>
        <v>0.16873581751269801</v>
      </c>
      <c r="BK51" s="8">
        <f t="shared" si="108"/>
        <v>0.20480147732710685</v>
      </c>
      <c r="BL51" s="8">
        <f t="shared" si="109"/>
        <v>0.55056396379277917</v>
      </c>
      <c r="BM51" s="8">
        <f t="shared" si="110"/>
        <v>0.57951611297285899</v>
      </c>
      <c r="BN51" s="8">
        <f t="shared" si="111"/>
        <v>0.41503151677394162</v>
      </c>
    </row>
    <row r="52" spans="1:66" x14ac:dyDescent="0.25">
      <c r="A52" t="s">
        <v>122</v>
      </c>
      <c r="B52" t="s">
        <v>123</v>
      </c>
      <c r="C52" t="s">
        <v>124</v>
      </c>
      <c r="D52" t="s">
        <v>440</v>
      </c>
      <c r="E52">
        <f>VLOOKUP(A52,home!$A$2:$E$405,3,FALSE)</f>
        <v>1.3496240601503799</v>
      </c>
      <c r="F52">
        <f>VLOOKUP(B52,home!$B$2:$E$405,3,FALSE)</f>
        <v>1.17</v>
      </c>
      <c r="G52">
        <f>VLOOKUP(C52,away!$B$2:$E$405,4,FALSE)</f>
        <v>0.99</v>
      </c>
      <c r="H52">
        <f>VLOOKUP(A52,away!$A$2:$E$405,3,FALSE)</f>
        <v>1.1766917293233099</v>
      </c>
      <c r="I52">
        <f>VLOOKUP(C52,away!$B$2:$E$405,3,FALSE)</f>
        <v>0.74</v>
      </c>
      <c r="J52">
        <f>VLOOKUP(B52,home!$B$2:$E$405,4,FALSE)</f>
        <v>1.1299999999999999</v>
      </c>
      <c r="K52" s="3">
        <f t="shared" si="56"/>
        <v>1.5632695488721851</v>
      </c>
      <c r="L52" s="3">
        <f t="shared" si="57"/>
        <v>0.98394962406015163</v>
      </c>
      <c r="M52" s="5">
        <f t="shared" si="58"/>
        <v>7.8299099794228083E-2</v>
      </c>
      <c r="N52" s="5">
        <f t="shared" si="59"/>
        <v>0.12240259841242113</v>
      </c>
      <c r="O52" s="5">
        <f t="shared" si="60"/>
        <v>7.7042369806779018E-2</v>
      </c>
      <c r="P52" s="5">
        <f t="shared" si="61"/>
        <v>0.12043799069188747</v>
      </c>
      <c r="Q52" s="5">
        <f t="shared" si="62"/>
        <v>9.5674127400484407E-2</v>
      </c>
      <c r="R52" s="5">
        <f t="shared" si="63"/>
        <v>3.790290540404169E-2</v>
      </c>
      <c r="S52" s="5">
        <f t="shared" si="64"/>
        <v>4.6313781512237938E-2</v>
      </c>
      <c r="T52" s="5">
        <f t="shared" si="65"/>
        <v>9.4138521687989682E-2</v>
      </c>
      <c r="U52" s="5">
        <f t="shared" si="66"/>
        <v>5.9252457831921353E-2</v>
      </c>
      <c r="V52" s="5">
        <f t="shared" si="67"/>
        <v>7.9154291419214328E-3</v>
      </c>
      <c r="W52" s="5">
        <f t="shared" si="68"/>
        <v>4.9854816660031762E-2</v>
      </c>
      <c r="X52" s="5">
        <f t="shared" si="69"/>
        <v>4.9054628110226033E-2</v>
      </c>
      <c r="Y52" s="5">
        <f t="shared" si="70"/>
        <v>2.4133641443733724E-2</v>
      </c>
      <c r="Z52" s="5">
        <f t="shared" si="71"/>
        <v>1.2431516507698106E-2</v>
      </c>
      <c r="AA52" s="5">
        <f t="shared" si="72"/>
        <v>1.9433811202786339E-2</v>
      </c>
      <c r="AB52" s="5">
        <f t="shared" si="73"/>
        <v>1.5190142635923509E-2</v>
      </c>
      <c r="AC52" s="5">
        <f t="shared" si="74"/>
        <v>7.6095892531201825E-4</v>
      </c>
      <c r="AD52" s="5">
        <f t="shared" si="75"/>
        <v>1.9484129187308338E-2</v>
      </c>
      <c r="AE52" s="5">
        <f t="shared" si="76"/>
        <v>1.9171401588991468E-2</v>
      </c>
      <c r="AF52" s="5">
        <f t="shared" si="77"/>
        <v>9.4318466930971723E-3</v>
      </c>
      <c r="AG52" s="5">
        <f t="shared" si="78"/>
        <v>3.0934873359553163E-3</v>
      </c>
      <c r="AH52" s="5">
        <f t="shared" si="79"/>
        <v>3.0579964985617799E-3</v>
      </c>
      <c r="AI52" s="5">
        <f t="shared" si="80"/>
        <v>4.7804728067593946E-3</v>
      </c>
      <c r="AJ52" s="5">
        <f t="shared" si="81"/>
        <v>3.7365837840092537E-3</v>
      </c>
      <c r="AK52" s="5">
        <f t="shared" si="82"/>
        <v>1.9470958821170901E-3</v>
      </c>
      <c r="AL52" s="5">
        <f t="shared" si="83"/>
        <v>4.6819625872834631E-5</v>
      </c>
      <c r="AM52" s="5">
        <f t="shared" si="84"/>
        <v>6.0917891689621735E-3</v>
      </c>
      <c r="AN52" s="5">
        <f t="shared" si="85"/>
        <v>5.9940136626540344E-3</v>
      </c>
      <c r="AO52" s="5">
        <f t="shared" si="86"/>
        <v>2.9489037449899245E-3</v>
      </c>
      <c r="AP52" s="5">
        <f t="shared" si="87"/>
        <v>9.6719091042413673E-4</v>
      </c>
      <c r="AQ52" s="5">
        <f t="shared" si="88"/>
        <v>2.3791678317655623E-4</v>
      </c>
      <c r="AR52" s="5">
        <f t="shared" si="89"/>
        <v>6.017829010274248E-4</v>
      </c>
      <c r="AS52" s="5">
        <f t="shared" si="90"/>
        <v>9.4074888420813709E-4</v>
      </c>
      <c r="AT52" s="5">
        <f t="shared" si="91"/>
        <v>7.3532204190903294E-4</v>
      </c>
      <c r="AU52" s="5">
        <f t="shared" si="92"/>
        <v>3.8316885224363615E-4</v>
      </c>
      <c r="AV52" s="5">
        <f t="shared" si="93"/>
        <v>1.4974904969719552E-4</v>
      </c>
      <c r="AW52" s="5">
        <f t="shared" si="94"/>
        <v>2.0004705885966523E-6</v>
      </c>
      <c r="AX52" s="5">
        <f t="shared" si="95"/>
        <v>1.5871847509979931E-3</v>
      </c>
      <c r="AY52" s="5">
        <f t="shared" si="96"/>
        <v>1.5617098390584806E-3</v>
      </c>
      <c r="AZ52" s="5">
        <f t="shared" si="97"/>
        <v>7.6832190451631588E-4</v>
      </c>
      <c r="BA52" s="5">
        <f t="shared" si="98"/>
        <v>2.5199668303533629E-4</v>
      </c>
      <c r="BB52" s="5">
        <f t="shared" si="99"/>
        <v>6.1988010384256067E-5</v>
      </c>
      <c r="BC52" s="5">
        <f t="shared" si="100"/>
        <v>1.2198615902765111E-5</v>
      </c>
      <c r="BD52" s="5">
        <f t="shared" si="101"/>
        <v>9.8687343205293638E-5</v>
      </c>
      <c r="BE52" s="5">
        <f t="shared" si="102"/>
        <v>1.5427491849193388E-4</v>
      </c>
      <c r="BF52" s="5">
        <f t="shared" si="103"/>
        <v>1.205866411165893E-4</v>
      </c>
      <c r="BG52" s="5">
        <f t="shared" si="104"/>
        <v>6.2836474686114234E-5</v>
      </c>
      <c r="BH52" s="5">
        <f t="shared" si="105"/>
        <v>2.4557586858820073E-5</v>
      </c>
      <c r="BI52" s="5">
        <f t="shared" si="106"/>
        <v>7.678025546035429E-6</v>
      </c>
      <c r="BJ52" s="8">
        <f t="shared" si="107"/>
        <v>0.50692241259434101</v>
      </c>
      <c r="BK52" s="8">
        <f t="shared" si="108"/>
        <v>0.25533578953051822</v>
      </c>
      <c r="BL52" s="8">
        <f t="shared" si="109"/>
        <v>0.2256232285718896</v>
      </c>
      <c r="BM52" s="8">
        <f t="shared" si="110"/>
        <v>0.46699414632613523</v>
      </c>
      <c r="BN52" s="8">
        <f t="shared" si="111"/>
        <v>0.5317590915098418</v>
      </c>
    </row>
    <row r="53" spans="1:66" x14ac:dyDescent="0.25">
      <c r="A53" t="s">
        <v>122</v>
      </c>
      <c r="B53" t="s">
        <v>125</v>
      </c>
      <c r="C53" t="s">
        <v>126</v>
      </c>
      <c r="D53" t="s">
        <v>440</v>
      </c>
      <c r="E53">
        <f>VLOOKUP(A53,home!$A$2:$E$405,3,FALSE)</f>
        <v>1.3496240601503799</v>
      </c>
      <c r="F53">
        <f>VLOOKUP(B53,home!$B$2:$E$405,3,FALSE)</f>
        <v>0.74</v>
      </c>
      <c r="G53">
        <f>VLOOKUP(C53,away!$B$2:$E$405,4,FALSE)</f>
        <v>0.67</v>
      </c>
      <c r="H53">
        <f>VLOOKUP(A53,away!$A$2:$E$405,3,FALSE)</f>
        <v>1.1766917293233099</v>
      </c>
      <c r="I53">
        <f>VLOOKUP(C53,away!$B$2:$E$405,3,FALSE)</f>
        <v>0.94</v>
      </c>
      <c r="J53">
        <f>VLOOKUP(B53,home!$B$2:$E$405,4,FALSE)</f>
        <v>1.2</v>
      </c>
      <c r="K53" s="3">
        <f t="shared" si="56"/>
        <v>0.66914360902255843</v>
      </c>
      <c r="L53" s="3">
        <f t="shared" si="57"/>
        <v>1.3273082706766937</v>
      </c>
      <c r="M53" s="5">
        <f t="shared" si="58"/>
        <v>0.13581632198949833</v>
      </c>
      <c r="N53" s="5">
        <f t="shared" si="59"/>
        <v>9.0880623860222762E-2</v>
      </c>
      <c r="O53" s="5">
        <f t="shared" si="60"/>
        <v>0.18027012746955004</v>
      </c>
      <c r="P53" s="5">
        <f t="shared" si="61"/>
        <v>0.12062660369393134</v>
      </c>
      <c r="Q53" s="5">
        <f t="shared" si="62"/>
        <v>3.0406094320025546E-2</v>
      </c>
      <c r="R53" s="5">
        <f t="shared" si="63"/>
        <v>0.1196370155731378</v>
      </c>
      <c r="S53" s="5">
        <f t="shared" si="64"/>
        <v>2.6783926455941496E-2</v>
      </c>
      <c r="T53" s="5">
        <f t="shared" si="65"/>
        <v>4.0358260469945548E-2</v>
      </c>
      <c r="U53" s="5">
        <f t="shared" si="66"/>
        <v>8.0054344373297448E-2</v>
      </c>
      <c r="V53" s="5">
        <f t="shared" si="67"/>
        <v>2.6431564456083538E-3</v>
      </c>
      <c r="W53" s="5">
        <f t="shared" si="68"/>
        <v>6.7820145631940706E-3</v>
      </c>
      <c r="X53" s="5">
        <f t="shared" si="69"/>
        <v>9.001824021577275E-3</v>
      </c>
      <c r="Y53" s="5">
        <f t="shared" si="70"/>
        <v>5.9740977375078268E-3</v>
      </c>
      <c r="Z53" s="5">
        <f t="shared" si="71"/>
        <v>5.2931733416434076E-2</v>
      </c>
      <c r="AA53" s="5">
        <f t="shared" si="72"/>
        <v>3.5418931130092646E-2</v>
      </c>
      <c r="AB53" s="5">
        <f t="shared" si="73"/>
        <v>1.1850175702055819E-2</v>
      </c>
      <c r="AC53" s="5">
        <f t="shared" si="74"/>
        <v>1.4672158894224813E-4</v>
      </c>
      <c r="AD53" s="5">
        <f t="shared" si="75"/>
        <v>1.1345354253148071E-3</v>
      </c>
      <c r="AE53" s="5">
        <f t="shared" si="76"/>
        <v>1.5058782533960439E-3</v>
      </c>
      <c r="AF53" s="5">
        <f t="shared" si="77"/>
        <v>9.9938233018237151E-4</v>
      </c>
      <c r="AG53" s="5">
        <f t="shared" si="78"/>
        <v>4.4216281080640272E-4</v>
      </c>
      <c r="AH53" s="5">
        <f t="shared" si="79"/>
        <v>1.7564181886221716E-2</v>
      </c>
      <c r="AI53" s="5">
        <f t="shared" si="80"/>
        <v>1.1752960056875044E-2</v>
      </c>
      <c r="AJ53" s="5">
        <f t="shared" si="81"/>
        <v>3.9322090545776704E-3</v>
      </c>
      <c r="AK53" s="5">
        <f t="shared" si="82"/>
        <v>8.7707085273709511E-4</v>
      </c>
      <c r="AL53" s="5">
        <f t="shared" si="83"/>
        <v>5.212488956680462E-6</v>
      </c>
      <c r="AM53" s="5">
        <f t="shared" si="84"/>
        <v>1.5183342581181873E-4</v>
      </c>
      <c r="AN53" s="5">
        <f t="shared" si="85"/>
        <v>2.015297618452032E-4</v>
      </c>
      <c r="AO53" s="5">
        <f t="shared" si="86"/>
        <v>1.337460598423213E-4</v>
      </c>
      <c r="AP53" s="5">
        <f t="shared" si="87"/>
        <v>5.9174083799711026E-5</v>
      </c>
      <c r="AQ53" s="5">
        <f t="shared" si="88"/>
        <v>1.9635562709268048E-5</v>
      </c>
      <c r="AR53" s="5">
        <f t="shared" si="89"/>
        <v>4.6626167770503638E-3</v>
      </c>
      <c r="AS53" s="5">
        <f t="shared" si="90"/>
        <v>3.1199602176846097E-3</v>
      </c>
      <c r="AT53" s="5">
        <f t="shared" si="91"/>
        <v>1.0438507200341434E-3</v>
      </c>
      <c r="AU53" s="5">
        <f t="shared" si="92"/>
        <v>2.3282867936148103E-4</v>
      </c>
      <c r="AV53" s="5">
        <f t="shared" si="93"/>
        <v>3.8948955697974352E-5</v>
      </c>
      <c r="AW53" s="5">
        <f t="shared" si="94"/>
        <v>1.2859787199400773E-7</v>
      </c>
      <c r="AX53" s="5">
        <f t="shared" si="95"/>
        <v>1.6933061086329875E-5</v>
      </c>
      <c r="AY53" s="5">
        <f t="shared" si="96"/>
        <v>2.2475392027759319E-5</v>
      </c>
      <c r="AZ53" s="5">
        <f t="shared" si="97"/>
        <v>1.4915886862572987E-5</v>
      </c>
      <c r="BA53" s="5">
        <f t="shared" si="98"/>
        <v>6.599326665723656E-6</v>
      </c>
      <c r="BB53" s="5">
        <f t="shared" si="99"/>
        <v>2.1898352160780639E-6</v>
      </c>
      <c r="BC53" s="5">
        <f t="shared" si="100"/>
        <v>5.813172787438989E-7</v>
      </c>
      <c r="BD53" s="5">
        <f t="shared" si="101"/>
        <v>1.0314549685291434E-3</v>
      </c>
      <c r="BE53" s="5">
        <f t="shared" si="102"/>
        <v>6.9019150018584038E-4</v>
      </c>
      <c r="BF53" s="5">
        <f t="shared" si="103"/>
        <v>2.3091861567552352E-4</v>
      </c>
      <c r="BG53" s="5">
        <f t="shared" si="104"/>
        <v>5.1505905294537653E-5</v>
      </c>
      <c r="BH53" s="5">
        <f t="shared" si="105"/>
        <v>8.6162118386902528E-6</v>
      </c>
      <c r="BI53" s="5">
        <f t="shared" si="106"/>
        <v>1.1530966171688185E-6</v>
      </c>
      <c r="BJ53" s="8">
        <f t="shared" si="107"/>
        <v>0.18811448750531812</v>
      </c>
      <c r="BK53" s="8">
        <f t="shared" si="108"/>
        <v>0.28604441805490627</v>
      </c>
      <c r="BL53" s="8">
        <f t="shared" si="109"/>
        <v>0.47246906174651476</v>
      </c>
      <c r="BM53" s="8">
        <f t="shared" si="110"/>
        <v>0.3219005670226518</v>
      </c>
      <c r="BN53" s="8">
        <f t="shared" si="111"/>
        <v>0.67763678690636575</v>
      </c>
    </row>
    <row r="54" spans="1:66" x14ac:dyDescent="0.25">
      <c r="A54" t="s">
        <v>122</v>
      </c>
      <c r="B54" t="s">
        <v>127</v>
      </c>
      <c r="C54" t="s">
        <v>128</v>
      </c>
      <c r="D54" t="s">
        <v>440</v>
      </c>
      <c r="E54">
        <f>VLOOKUP(A54,home!$A$2:$E$405,3,FALSE)</f>
        <v>1.3496240601503799</v>
      </c>
      <c r="F54">
        <f>VLOOKUP(B54,home!$B$2:$E$405,3,FALSE)</f>
        <v>0.67</v>
      </c>
      <c r="G54">
        <f>VLOOKUP(C54,away!$B$2:$E$405,4,FALSE)</f>
        <v>1.05</v>
      </c>
      <c r="H54">
        <f>VLOOKUP(A54,away!$A$2:$E$405,3,FALSE)</f>
        <v>1.1766917293233099</v>
      </c>
      <c r="I54">
        <f>VLOOKUP(C54,away!$B$2:$E$405,3,FALSE)</f>
        <v>0.93</v>
      </c>
      <c r="J54">
        <f>VLOOKUP(B54,home!$B$2:$E$405,4,FALSE)</f>
        <v>0.85</v>
      </c>
      <c r="K54" s="3">
        <f t="shared" si="56"/>
        <v>0.94946052631579236</v>
      </c>
      <c r="L54" s="3">
        <f t="shared" si="57"/>
        <v>0.93017481203007646</v>
      </c>
      <c r="M54" s="5">
        <f t="shared" si="58"/>
        <v>0.15264575966405944</v>
      </c>
      <c r="N54" s="5">
        <f t="shared" si="59"/>
        <v>0.14493112331051178</v>
      </c>
      <c r="O54" s="5">
        <f t="shared" si="60"/>
        <v>0.1419872408027047</v>
      </c>
      <c r="P54" s="5">
        <f t="shared" si="61"/>
        <v>0.13481128038266313</v>
      </c>
      <c r="Q54" s="5">
        <f t="shared" si="62"/>
        <v>6.8803190308968754E-2</v>
      </c>
      <c r="R54" s="5">
        <f t="shared" si="63"/>
        <v>6.6036477512162517E-2</v>
      </c>
      <c r="S54" s="5">
        <f t="shared" si="64"/>
        <v>2.9765126391997829E-2</v>
      </c>
      <c r="T54" s="5">
        <f t="shared" si="65"/>
        <v>6.3998994612714591E-2</v>
      </c>
      <c r="U54" s="5">
        <f t="shared" si="66"/>
        <v>6.2699028694738798E-2</v>
      </c>
      <c r="V54" s="5">
        <f t="shared" si="67"/>
        <v>2.9208328911243509E-3</v>
      </c>
      <c r="W54" s="5">
        <f t="shared" si="68"/>
        <v>2.1775304427653037E-2</v>
      </c>
      <c r="X54" s="5">
        <f t="shared" si="69"/>
        <v>2.0254839702889858E-2</v>
      </c>
      <c r="Y54" s="5">
        <f t="shared" si="70"/>
        <v>9.4202708566674485E-3</v>
      </c>
      <c r="Z54" s="5">
        <f t="shared" si="71"/>
        <v>2.0475156019001382E-2</v>
      </c>
      <c r="AA54" s="5">
        <f t="shared" si="72"/>
        <v>1.9440352410199015E-2</v>
      </c>
      <c r="AB54" s="5">
        <f t="shared" si="73"/>
        <v>9.228923615576019E-3</v>
      </c>
      <c r="AC54" s="5">
        <f t="shared" si="74"/>
        <v>1.612234523836649E-4</v>
      </c>
      <c r="AD54" s="5">
        <f t="shared" si="75"/>
        <v>5.168698000641514E-3</v>
      </c>
      <c r="AE54" s="5">
        <f t="shared" si="76"/>
        <v>4.8077926911869523E-3</v>
      </c>
      <c r="AF54" s="5">
        <f t="shared" si="77"/>
        <v>2.2360438314021989E-3</v>
      </c>
      <c r="AG54" s="5">
        <f t="shared" si="78"/>
        <v>6.9330388352185088E-4</v>
      </c>
      <c r="AH54" s="5">
        <f t="shared" si="79"/>
        <v>4.7613686003152743E-3</v>
      </c>
      <c r="AI54" s="5">
        <f t="shared" si="80"/>
        <v>4.5207315372388273E-3</v>
      </c>
      <c r="AJ54" s="5">
        <f t="shared" si="81"/>
        <v>2.1461280723395889E-3</v>
      </c>
      <c r="AK54" s="5">
        <f t="shared" si="82"/>
        <v>6.792212963682144E-4</v>
      </c>
      <c r="AL54" s="5">
        <f t="shared" si="83"/>
        <v>5.6954716832982986E-6</v>
      </c>
      <c r="AM54" s="5">
        <f t="shared" si="84"/>
        <v>9.8149494481129525E-4</v>
      </c>
      <c r="AN54" s="5">
        <f t="shared" si="85"/>
        <v>9.129618757983169E-4</v>
      </c>
      <c r="AO54" s="5">
        <f t="shared" si="86"/>
        <v>4.2460707060566262E-4</v>
      </c>
      <c r="AP54" s="5">
        <f t="shared" si="87"/>
        <v>1.3165293402908791E-4</v>
      </c>
      <c r="AQ54" s="5">
        <f t="shared" si="88"/>
        <v>3.0615060790928719E-5</v>
      </c>
      <c r="AR54" s="5">
        <f t="shared" si="89"/>
        <v>8.8578102856083391E-4</v>
      </c>
      <c r="AS54" s="5">
        <f t="shared" si="90"/>
        <v>8.4101412157791316E-4</v>
      </c>
      <c r="AT54" s="5">
        <f t="shared" si="91"/>
        <v>3.9925485525618958E-4</v>
      </c>
      <c r="AU54" s="5">
        <f t="shared" si="92"/>
        <v>1.2635890833522577E-4</v>
      </c>
      <c r="AV54" s="5">
        <f t="shared" si="93"/>
        <v>2.9993198903163104E-5</v>
      </c>
      <c r="AW54" s="5">
        <f t="shared" si="94"/>
        <v>1.3972325200269754E-7</v>
      </c>
      <c r="AX54" s="5">
        <f t="shared" si="95"/>
        <v>1.5531511781280362E-4</v>
      </c>
      <c r="AY54" s="5">
        <f t="shared" si="96"/>
        <v>1.4447021051695381E-4</v>
      </c>
      <c r="AZ54" s="5">
        <f t="shared" si="97"/>
        <v>6.7191275455776516E-5</v>
      </c>
      <c r="BA54" s="5">
        <f t="shared" si="98"/>
        <v>2.0833210672379344E-5</v>
      </c>
      <c r="BB54" s="5">
        <f t="shared" si="99"/>
        <v>4.8446319552908586E-6</v>
      </c>
      <c r="BC54" s="5">
        <f t="shared" si="100"/>
        <v>9.0127092367351553E-7</v>
      </c>
      <c r="BD54" s="5">
        <f t="shared" si="101"/>
        <v>1.3732186695689685E-4</v>
      </c>
      <c r="BE54" s="5">
        <f t="shared" si="102"/>
        <v>1.3038169207556246E-4</v>
      </c>
      <c r="BF54" s="5">
        <f t="shared" si="103"/>
        <v>6.1896134990003555E-5</v>
      </c>
      <c r="BG54" s="5">
        <f t="shared" si="104"/>
        <v>1.9589312301507373E-5</v>
      </c>
      <c r="BH54" s="5">
        <f t="shared" si="105"/>
        <v>4.6498196919884039E-6</v>
      </c>
      <c r="BI54" s="5">
        <f t="shared" si="106"/>
        <v>8.8296405040576921E-7</v>
      </c>
      <c r="BJ54" s="8">
        <f t="shared" si="107"/>
        <v>0.34496444922953018</v>
      </c>
      <c r="BK54" s="8">
        <f t="shared" si="108"/>
        <v>0.32045438846442864</v>
      </c>
      <c r="BL54" s="8">
        <f t="shared" si="109"/>
        <v>0.31413659644434283</v>
      </c>
      <c r="BM54" s="8">
        <f t="shared" si="110"/>
        <v>0.29067118768896777</v>
      </c>
      <c r="BN54" s="8">
        <f t="shared" si="111"/>
        <v>0.70921507198107037</v>
      </c>
    </row>
    <row r="55" spans="1:66" x14ac:dyDescent="0.25">
      <c r="A55" t="s">
        <v>122</v>
      </c>
      <c r="B55" t="s">
        <v>129</v>
      </c>
      <c r="C55" t="s">
        <v>130</v>
      </c>
      <c r="D55" t="s">
        <v>440</v>
      </c>
      <c r="E55">
        <f>VLOOKUP(A55,home!$A$2:$E$405,3,FALSE)</f>
        <v>1.3496240601503799</v>
      </c>
      <c r="F55">
        <f>VLOOKUP(B55,home!$B$2:$E$405,3,FALSE)</f>
        <v>1.21</v>
      </c>
      <c r="G55">
        <f>VLOOKUP(C55,away!$B$2:$E$405,4,FALSE)</f>
        <v>0.74</v>
      </c>
      <c r="H55">
        <f>VLOOKUP(A55,away!$A$2:$E$405,3,FALSE)</f>
        <v>1.1766917293233099</v>
      </c>
      <c r="I55">
        <f>VLOOKUP(C55,away!$B$2:$E$405,3,FALSE)</f>
        <v>1.1499999999999999</v>
      </c>
      <c r="J55">
        <f>VLOOKUP(B55,home!$B$2:$E$405,4,FALSE)</f>
        <v>0.85</v>
      </c>
      <c r="K55" s="3">
        <f t="shared" si="56"/>
        <v>1.2084533834586502</v>
      </c>
      <c r="L55" s="3">
        <f t="shared" si="57"/>
        <v>1.1502161654135352</v>
      </c>
      <c r="M55" s="5">
        <f t="shared" si="58"/>
        <v>9.4545928292443293E-2</v>
      </c>
      <c r="N55" s="5">
        <f t="shared" si="59"/>
        <v>0.114254346937242</v>
      </c>
      <c r="O55" s="5">
        <f t="shared" si="60"/>
        <v>0.10874825509599718</v>
      </c>
      <c r="P55" s="5">
        <f t="shared" si="61"/>
        <v>0.13141719681598218</v>
      </c>
      <c r="Q55" s="5">
        <f t="shared" si="62"/>
        <v>6.9035526065584274E-2</v>
      </c>
      <c r="R55" s="5">
        <f t="shared" si="63"/>
        <v>6.2542000485965421E-2</v>
      </c>
      <c r="S55" s="5">
        <f t="shared" si="64"/>
        <v>4.5666904780792578E-2</v>
      </c>
      <c r="T55" s="5">
        <f t="shared" si="65"/>
        <v>7.9405778068462496E-2</v>
      </c>
      <c r="U55" s="5">
        <f t="shared" si="66"/>
        <v>7.5579092095537453E-2</v>
      </c>
      <c r="V55" s="5">
        <f t="shared" si="67"/>
        <v>7.0529115342768149E-3</v>
      </c>
      <c r="W55" s="5">
        <f t="shared" si="68"/>
        <v>2.7808738350934385E-2</v>
      </c>
      <c r="X55" s="5">
        <f t="shared" si="69"/>
        <v>3.1986060391000069E-2</v>
      </c>
      <c r="Y55" s="5">
        <f t="shared" si="70"/>
        <v>1.8395441864810933E-2</v>
      </c>
      <c r="Z55" s="5">
        <f t="shared" si="71"/>
        <v>2.3978939992086203E-2</v>
      </c>
      <c r="AA55" s="5">
        <f t="shared" si="72"/>
        <v>2.8977431165188507E-2</v>
      </c>
      <c r="AB55" s="5">
        <f t="shared" si="73"/>
        <v>1.7508937367756092E-2</v>
      </c>
      <c r="AC55" s="5">
        <f t="shared" si="74"/>
        <v>6.1271402690580537E-4</v>
      </c>
      <c r="AD55" s="5">
        <f t="shared" si="75"/>
        <v>8.4013909874757452E-3</v>
      </c>
      <c r="AE55" s="5">
        <f t="shared" si="76"/>
        <v>9.6634157257541858E-3</v>
      </c>
      <c r="AF55" s="5">
        <f t="shared" si="77"/>
        <v>5.5575084904369186E-3</v>
      </c>
      <c r="AG55" s="5">
        <f t="shared" si="78"/>
        <v>2.1307787017078388E-3</v>
      </c>
      <c r="AH55" s="5">
        <f t="shared" si="79"/>
        <v>6.8952411020946651E-3</v>
      </c>
      <c r="AI55" s="5">
        <f t="shared" si="80"/>
        <v>8.3325774395894489E-3</v>
      </c>
      <c r="AJ55" s="5">
        <f t="shared" si="81"/>
        <v>5.0347656999015422E-3</v>
      </c>
      <c r="AK55" s="5">
        <f t="shared" si="82"/>
        <v>2.028093214989193E-3</v>
      </c>
      <c r="AL55" s="5">
        <f t="shared" si="83"/>
        <v>3.4066473858813017E-5</v>
      </c>
      <c r="AM55" s="5">
        <f t="shared" si="84"/>
        <v>2.0305378729148144E-3</v>
      </c>
      <c r="AN55" s="5">
        <f t="shared" si="85"/>
        <v>2.3355574859110339E-3</v>
      </c>
      <c r="AO55" s="5">
        <f t="shared" si="86"/>
        <v>1.3431979877737337E-3</v>
      </c>
      <c r="AP55" s="5">
        <f t="shared" si="87"/>
        <v>5.1498934629609346E-4</v>
      </c>
      <c r="AQ55" s="5">
        <f t="shared" si="88"/>
        <v>1.4808726778137895E-4</v>
      </c>
      <c r="AR55" s="5">
        <f t="shared" si="89"/>
        <v>1.5862035560106251E-3</v>
      </c>
      <c r="AS55" s="5">
        <f t="shared" si="90"/>
        <v>1.9168530541151824E-3</v>
      </c>
      <c r="AT55" s="5">
        <f t="shared" si="91"/>
        <v>1.1582137794192695E-3</v>
      </c>
      <c r="AU55" s="5">
        <f t="shared" si="92"/>
        <v>4.6654912016921569E-4</v>
      </c>
      <c r="AV55" s="5">
        <f t="shared" si="93"/>
        <v>1.4095071570453626E-4</v>
      </c>
      <c r="AW55" s="5">
        <f t="shared" si="94"/>
        <v>1.3153279577643816E-6</v>
      </c>
      <c r="AX55" s="5">
        <f t="shared" si="95"/>
        <v>4.0896839379413966E-4</v>
      </c>
      <c r="AY55" s="5">
        <f t="shared" si="96"/>
        <v>4.7040205768522793E-4</v>
      </c>
      <c r="AZ55" s="5">
        <f t="shared" si="97"/>
        <v>2.705320254966698E-4</v>
      </c>
      <c r="BA55" s="5">
        <f t="shared" si="98"/>
        <v>1.0372343632944542E-4</v>
      </c>
      <c r="BB55" s="5">
        <f t="shared" si="99"/>
        <v>2.9826093299592423E-5</v>
      </c>
      <c r="BC55" s="5">
        <f t="shared" si="100"/>
        <v>6.8612909328647084E-6</v>
      </c>
      <c r="BD55" s="5">
        <f t="shared" si="101"/>
        <v>3.0407949529330866E-4</v>
      </c>
      <c r="BE55" s="5">
        <f t="shared" si="102"/>
        <v>3.674658949275975E-4</v>
      </c>
      <c r="BF55" s="5">
        <f t="shared" si="103"/>
        <v>2.2203270201545802E-4</v>
      </c>
      <c r="BG55" s="5">
        <f t="shared" si="104"/>
        <v>8.9438723329682168E-5</v>
      </c>
      <c r="BH55" s="5">
        <f t="shared" si="105"/>
        <v>2.7020631954994132E-5</v>
      </c>
      <c r="BI55" s="5">
        <f t="shared" si="106"/>
        <v>6.5306348218407139E-6</v>
      </c>
      <c r="BJ55" s="8">
        <f t="shared" si="107"/>
        <v>0.37430166884162375</v>
      </c>
      <c r="BK55" s="8">
        <f t="shared" si="108"/>
        <v>0.27980012398194476</v>
      </c>
      <c r="BL55" s="8">
        <f t="shared" si="109"/>
        <v>0.3219317319747812</v>
      </c>
      <c r="BM55" s="8">
        <f t="shared" si="110"/>
        <v>0.41900012436749418</v>
      </c>
      <c r="BN55" s="8">
        <f t="shared" si="111"/>
        <v>0.58054325369321425</v>
      </c>
    </row>
    <row r="56" spans="1:66" x14ac:dyDescent="0.25">
      <c r="A56" t="s">
        <v>122</v>
      </c>
      <c r="B56" t="s">
        <v>131</v>
      </c>
      <c r="C56" t="s">
        <v>132</v>
      </c>
      <c r="D56" t="s">
        <v>440</v>
      </c>
      <c r="E56">
        <f>VLOOKUP(A56,home!$A$2:$E$405,3,FALSE)</f>
        <v>1.3496240601503799</v>
      </c>
      <c r="F56">
        <f>VLOOKUP(B56,home!$B$2:$E$405,3,FALSE)</f>
        <v>0.94</v>
      </c>
      <c r="G56">
        <f>VLOOKUP(C56,away!$B$2:$E$405,4,FALSE)</f>
        <v>1.23</v>
      </c>
      <c r="H56">
        <f>VLOOKUP(A56,away!$A$2:$E$405,3,FALSE)</f>
        <v>1.1766917293233099</v>
      </c>
      <c r="I56">
        <f>VLOOKUP(C56,away!$B$2:$E$405,3,FALSE)</f>
        <v>1.1100000000000001</v>
      </c>
      <c r="J56">
        <f>VLOOKUP(B56,home!$B$2:$E$405,4,FALSE)</f>
        <v>0.77</v>
      </c>
      <c r="K56" s="3">
        <f t="shared" si="56"/>
        <v>1.5604353383458691</v>
      </c>
      <c r="L56" s="3">
        <f t="shared" si="57"/>
        <v>1.0057184210526331</v>
      </c>
      <c r="M56" s="5">
        <f t="shared" si="58"/>
        <v>7.6830486389534922E-2</v>
      </c>
      <c r="N56" s="5">
        <f t="shared" si="59"/>
        <v>0.11988900602453159</v>
      </c>
      <c r="O56" s="5">
        <f t="shared" si="60"/>
        <v>7.7269835460388889E-2</v>
      </c>
      <c r="P56" s="5">
        <f t="shared" si="61"/>
        <v>0.12057458184056154</v>
      </c>
      <c r="Q56" s="5">
        <f t="shared" si="62"/>
        <v>9.3539520839919968E-2</v>
      </c>
      <c r="R56" s="5">
        <f t="shared" si="63"/>
        <v>3.8855848457109529E-2</v>
      </c>
      <c r="S56" s="5">
        <f t="shared" si="64"/>
        <v>4.7306188172220556E-2</v>
      </c>
      <c r="T56" s="5">
        <f t="shared" si="65"/>
        <v>9.4074419205144186E-2</v>
      </c>
      <c r="U56" s="5">
        <f t="shared" si="66"/>
        <v>6.0632039033885518E-2</v>
      </c>
      <c r="V56" s="5">
        <f t="shared" si="67"/>
        <v>8.2489301742615217E-3</v>
      </c>
      <c r="W56" s="5">
        <f t="shared" si="68"/>
        <v>4.8654124616850342E-2</v>
      </c>
      <c r="X56" s="5">
        <f t="shared" si="69"/>
        <v>4.8932349387356772E-2</v>
      </c>
      <c r="Y56" s="5">
        <f t="shared" si="70"/>
        <v>2.4606082582124114E-2</v>
      </c>
      <c r="Z56" s="5">
        <f t="shared" si="71"/>
        <v>1.3026014186314864E-2</v>
      </c>
      <c r="AA56" s="5">
        <f t="shared" si="72"/>
        <v>2.0326252854120323E-2</v>
      </c>
      <c r="AB56" s="5">
        <f t="shared" si="73"/>
        <v>1.585890162486147E-2</v>
      </c>
      <c r="AC56" s="5">
        <f t="shared" si="74"/>
        <v>8.0909557612882132E-4</v>
      </c>
      <c r="AD56" s="5">
        <f t="shared" si="75"/>
        <v>1.8980403852104231E-2</v>
      </c>
      <c r="AE56" s="5">
        <f t="shared" si="76"/>
        <v>1.9088941793079583E-2</v>
      </c>
      <c r="AF56" s="5">
        <f t="shared" si="77"/>
        <v>9.5990501998508074E-3</v>
      </c>
      <c r="AG56" s="5">
        <f t="shared" si="78"/>
        <v>3.2179805368663058E-3</v>
      </c>
      <c r="AH56" s="5">
        <f t="shared" si="79"/>
        <v>3.2751256050174457E-3</v>
      </c>
      <c r="AI56" s="5">
        <f t="shared" si="80"/>
        <v>5.1106217315906163E-3</v>
      </c>
      <c r="AJ56" s="5">
        <f t="shared" si="81"/>
        <v>3.9873973754461778E-3</v>
      </c>
      <c r="AK56" s="5">
        <f t="shared" si="82"/>
        <v>2.0740252575579296E-3</v>
      </c>
      <c r="AL56" s="5">
        <f t="shared" si="83"/>
        <v>5.0790442880272603E-5</v>
      </c>
      <c r="AM56" s="5">
        <f t="shared" si="84"/>
        <v>5.923538581379899E-3</v>
      </c>
      <c r="AN56" s="5">
        <f t="shared" si="85"/>
        <v>5.9574118691097461E-3</v>
      </c>
      <c r="AO56" s="5">
        <f t="shared" si="86"/>
        <v>2.9957394292806343E-3</v>
      </c>
      <c r="AP56" s="5">
        <f t="shared" si="87"/>
        <v>1.0042901095670788E-3</v>
      </c>
      <c r="AQ56" s="5">
        <f t="shared" si="88"/>
        <v>2.5250826581814454E-4</v>
      </c>
      <c r="AR56" s="5">
        <f t="shared" si="89"/>
        <v>6.5877083044543923E-4</v>
      </c>
      <c r="AS56" s="5">
        <f t="shared" si="90"/>
        <v>1.0279692836985179E-3</v>
      </c>
      <c r="AT56" s="5">
        <f t="shared" si="91"/>
        <v>8.0203979850862895E-4</v>
      </c>
      <c r="AU56" s="5">
        <f t="shared" si="92"/>
        <v>4.1717708145088843E-4</v>
      </c>
      <c r="AV56" s="5">
        <f t="shared" si="93"/>
        <v>1.6274446506098979E-4</v>
      </c>
      <c r="AW56" s="5">
        <f t="shared" si="94"/>
        <v>2.2141226815502272E-6</v>
      </c>
      <c r="AX56" s="5">
        <f t="shared" si="95"/>
        <v>1.5405498217400579E-3</v>
      </c>
      <c r="AY56" s="5">
        <f t="shared" si="96"/>
        <v>1.5493593342733266E-3</v>
      </c>
      <c r="AZ56" s="5">
        <f t="shared" si="97"/>
        <v>7.7910961165426429E-4</v>
      </c>
      <c r="BA56" s="5">
        <f t="shared" si="98"/>
        <v>2.6118829615328563E-4</v>
      </c>
      <c r="BB56" s="5">
        <f t="shared" si="99"/>
        <v>6.5670470201177486E-5</v>
      </c>
      <c r="BC56" s="5">
        <f t="shared" si="100"/>
        <v>1.3209200320102447E-5</v>
      </c>
      <c r="BD56" s="5">
        <f t="shared" si="101"/>
        <v>1.104229932385198E-4</v>
      </c>
      <c r="BE56" s="5">
        <f t="shared" si="102"/>
        <v>1.7230794081531323E-4</v>
      </c>
      <c r="BF56" s="5">
        <f t="shared" si="103"/>
        <v>1.3443769996291166E-4</v>
      </c>
      <c r="BG56" s="5">
        <f t="shared" si="104"/>
        <v>6.9927112609355512E-5</v>
      </c>
      <c r="BH56" s="5">
        <f t="shared" si="105"/>
        <v>2.7279184406032332E-5</v>
      </c>
      <c r="BI56" s="5">
        <f t="shared" si="106"/>
        <v>8.513480669685281E-6</v>
      </c>
      <c r="BJ56" s="8">
        <f t="shared" si="107"/>
        <v>0.50092445402732566</v>
      </c>
      <c r="BK56" s="8">
        <f t="shared" si="108"/>
        <v>0.25536943192986095</v>
      </c>
      <c r="BL56" s="8">
        <f t="shared" si="109"/>
        <v>0.23098163727084417</v>
      </c>
      <c r="BM56" s="8">
        <f t="shared" si="110"/>
        <v>0.47179511319070738</v>
      </c>
      <c r="BN56" s="8">
        <f t="shared" si="111"/>
        <v>0.52695927901204642</v>
      </c>
    </row>
    <row r="57" spans="1:66" x14ac:dyDescent="0.25">
      <c r="A57" t="s">
        <v>122</v>
      </c>
      <c r="B57" t="s">
        <v>133</v>
      </c>
      <c r="C57" t="s">
        <v>134</v>
      </c>
      <c r="D57" t="s">
        <v>440</v>
      </c>
      <c r="E57">
        <f>VLOOKUP(A57,home!$A$2:$E$405,3,FALSE)</f>
        <v>1.3496240601503799</v>
      </c>
      <c r="F57">
        <f>VLOOKUP(B57,home!$B$2:$E$405,3,FALSE)</f>
        <v>0.49</v>
      </c>
      <c r="G57">
        <f>VLOOKUP(C57,away!$B$2:$E$405,4,FALSE)</f>
        <v>1.1499999999999999</v>
      </c>
      <c r="H57">
        <f>VLOOKUP(A57,away!$A$2:$E$405,3,FALSE)</f>
        <v>1.1766917293233099</v>
      </c>
      <c r="I57">
        <f>VLOOKUP(C57,away!$B$2:$E$405,3,FALSE)</f>
        <v>0.2</v>
      </c>
      <c r="J57">
        <f>VLOOKUP(B57,home!$B$2:$E$405,4,FALSE)</f>
        <v>1.27</v>
      </c>
      <c r="K57" s="3">
        <f t="shared" si="56"/>
        <v>0.76051315789473906</v>
      </c>
      <c r="L57" s="3">
        <f t="shared" si="57"/>
        <v>0.29887969924812074</v>
      </c>
      <c r="M57" s="5">
        <f t="shared" si="58"/>
        <v>0.34666622236923383</v>
      </c>
      <c r="N57" s="5">
        <f t="shared" si="59"/>
        <v>0.26364422350946581</v>
      </c>
      <c r="O57" s="5">
        <f t="shared" si="60"/>
        <v>0.10361149628119874</v>
      </c>
      <c r="P57" s="5">
        <f t="shared" si="61"/>
        <v>7.8797906231013459E-2</v>
      </c>
      <c r="Q57" s="5">
        <f t="shared" si="62"/>
        <v>0.10025245049094512</v>
      </c>
      <c r="R57" s="5">
        <f t="shared" si="63"/>
        <v>1.5483686423586229E-2</v>
      </c>
      <c r="S57" s="5">
        <f t="shared" si="64"/>
        <v>4.4777293155044348E-3</v>
      </c>
      <c r="T57" s="5">
        <f t="shared" si="65"/>
        <v>2.996342225162079E-2</v>
      </c>
      <c r="U57" s="5">
        <f t="shared" si="66"/>
        <v>1.1775547257853458E-2</v>
      </c>
      <c r="V57" s="5">
        <f t="shared" si="67"/>
        <v>1.130885086331363E-4</v>
      </c>
      <c r="W57" s="5">
        <f t="shared" si="68"/>
        <v>2.5414435903184891E-2</v>
      </c>
      <c r="X57" s="5">
        <f t="shared" si="69"/>
        <v>7.5958589593045408E-3</v>
      </c>
      <c r="Y57" s="5">
        <f t="shared" si="70"/>
        <v>1.135124020644042E-3</v>
      </c>
      <c r="Z57" s="5">
        <f t="shared" si="71"/>
        <v>1.542586513844554E-3</v>
      </c>
      <c r="AA57" s="5">
        <f t="shared" si="72"/>
        <v>1.1731573409697583E-3</v>
      </c>
      <c r="AB57" s="5">
        <f t="shared" si="73"/>
        <v>4.4610079704415301E-4</v>
      </c>
      <c r="AC57" s="5">
        <f t="shared" si="74"/>
        <v>1.6065773653576115E-6</v>
      </c>
      <c r="AD57" s="5">
        <f t="shared" si="75"/>
        <v>4.8320032262111432E-3</v>
      </c>
      <c r="AE57" s="5">
        <f t="shared" si="76"/>
        <v>1.4441876710159353E-3</v>
      </c>
      <c r="AF57" s="5">
        <f t="shared" si="77"/>
        <v>2.1581918838554332E-4</v>
      </c>
      <c r="AG57" s="5">
        <f t="shared" si="78"/>
        <v>2.1501324705548232E-5</v>
      </c>
      <c r="AH57" s="5">
        <f t="shared" si="79"/>
        <v>1.1526194833051686E-4</v>
      </c>
      <c r="AI57" s="5">
        <f t="shared" si="80"/>
        <v>8.7658228309941611E-5</v>
      </c>
      <c r="AJ57" s="5">
        <f t="shared" si="81"/>
        <v>3.333261801372586E-5</v>
      </c>
      <c r="AK57" s="5">
        <f t="shared" si="82"/>
        <v>8.4499648621725722E-6</v>
      </c>
      <c r="AL57" s="5">
        <f t="shared" si="83"/>
        <v>1.4607126327234929E-8</v>
      </c>
      <c r="AM57" s="5">
        <f t="shared" si="84"/>
        <v>7.3496040650468083E-4</v>
      </c>
      <c r="AN57" s="5">
        <f t="shared" si="85"/>
        <v>2.1966474525539557E-4</v>
      </c>
      <c r="AO57" s="5">
        <f t="shared" si="86"/>
        <v>3.2826666498673838E-5</v>
      </c>
      <c r="AP57" s="5">
        <f t="shared" si="87"/>
        <v>3.2704080701473324E-6</v>
      </c>
      <c r="AQ57" s="5">
        <f t="shared" si="88"/>
        <v>2.4436464510606548E-7</v>
      </c>
      <c r="AR57" s="5">
        <f t="shared" si="89"/>
        <v>6.8898912903554661E-6</v>
      </c>
      <c r="AS57" s="5">
        <f t="shared" si="90"/>
        <v>5.2398529827796933E-6</v>
      </c>
      <c r="AT57" s="5">
        <f t="shared" si="91"/>
        <v>1.9924885694189763E-6</v>
      </c>
      <c r="AU57" s="5">
        <f t="shared" si="92"/>
        <v>5.0510459133266559E-7</v>
      </c>
      <c r="AV57" s="5">
        <f t="shared" si="93"/>
        <v>9.6034671955384274E-8</v>
      </c>
      <c r="AW57" s="5">
        <f t="shared" si="94"/>
        <v>9.2228561362731912E-11</v>
      </c>
      <c r="AX57" s="5">
        <f t="shared" si="95"/>
        <v>9.3157843279745948E-5</v>
      </c>
      <c r="AY57" s="5">
        <f t="shared" si="96"/>
        <v>2.7842988182054033E-5</v>
      </c>
      <c r="AZ57" s="5">
        <f t="shared" si="97"/>
        <v>4.160851967010644E-6</v>
      </c>
      <c r="BA57" s="5">
        <f t="shared" si="98"/>
        <v>4.1453139483869763E-7</v>
      </c>
      <c r="BB57" s="5">
        <f t="shared" si="99"/>
        <v>3.0973754654573494E-8</v>
      </c>
      <c r="BC57" s="5">
        <f t="shared" si="100"/>
        <v>1.8514852951488019E-9</v>
      </c>
      <c r="BD57" s="5">
        <f t="shared" si="101"/>
        <v>3.432081061189477E-7</v>
      </c>
      <c r="BE57" s="5">
        <f t="shared" si="102"/>
        <v>2.610142805995936E-7</v>
      </c>
      <c r="BF57" s="5">
        <f t="shared" si="103"/>
        <v>9.9252397397210229E-8</v>
      </c>
      <c r="BG57" s="5">
        <f t="shared" si="104"/>
        <v>2.5160918057725312E-8</v>
      </c>
      <c r="BH57" s="5">
        <f t="shared" si="105"/>
        <v>4.7838023119028592E-9</v>
      </c>
      <c r="BI57" s="5">
        <f t="shared" si="106"/>
        <v>7.2762892059387964E-10</v>
      </c>
      <c r="BJ57" s="8">
        <f t="shared" si="107"/>
        <v>0.43563560217652098</v>
      </c>
      <c r="BK57" s="8">
        <f t="shared" si="108"/>
        <v>0.4300844105970586</v>
      </c>
      <c r="BL57" s="8">
        <f t="shared" si="109"/>
        <v>0.13275014837940799</v>
      </c>
      <c r="BM57" s="8">
        <f t="shared" si="110"/>
        <v>9.1528919465435371E-2</v>
      </c>
      <c r="BN57" s="8">
        <f t="shared" si="111"/>
        <v>0.90845598530544314</v>
      </c>
    </row>
    <row r="58" spans="1:66" x14ac:dyDescent="0.25">
      <c r="A58" t="s">
        <v>122</v>
      </c>
      <c r="B58" t="s">
        <v>135</v>
      </c>
      <c r="C58" t="s">
        <v>136</v>
      </c>
      <c r="D58" t="s">
        <v>440</v>
      </c>
      <c r="E58">
        <f>VLOOKUP(A58,home!$A$2:$E$405,3,FALSE)</f>
        <v>1.3496240601503799</v>
      </c>
      <c r="F58">
        <f>VLOOKUP(B58,home!$B$2:$E$405,3,FALSE)</f>
        <v>0.57999999999999996</v>
      </c>
      <c r="G58">
        <f>VLOOKUP(C58,away!$B$2:$E$405,4,FALSE)</f>
        <v>1.32</v>
      </c>
      <c r="H58">
        <f>VLOOKUP(A58,away!$A$2:$E$405,3,FALSE)</f>
        <v>1.1766917293233099</v>
      </c>
      <c r="I58">
        <f>VLOOKUP(C58,away!$B$2:$E$405,3,FALSE)</f>
        <v>1.48</v>
      </c>
      <c r="J58">
        <f>VLOOKUP(B58,home!$B$2:$E$405,4,FALSE)</f>
        <v>1.23</v>
      </c>
      <c r="K58" s="3">
        <f t="shared" si="56"/>
        <v>1.0332721804511309</v>
      </c>
      <c r="L58" s="3">
        <f t="shared" si="57"/>
        <v>2.142049624060153</v>
      </c>
      <c r="M58" s="5">
        <f t="shared" si="58"/>
        <v>4.1780656717508115E-2</v>
      </c>
      <c r="N58" s="5">
        <f t="shared" si="59"/>
        <v>4.3170790267179793E-2</v>
      </c>
      <c r="O58" s="5">
        <f t="shared" si="60"/>
        <v>8.9496240014724546E-2</v>
      </c>
      <c r="P58" s="5">
        <f t="shared" si="61"/>
        <v>9.2473975062192182E-2</v>
      </c>
      <c r="Q58" s="5">
        <f t="shared" si="62"/>
        <v>2.2303588295583661E-2</v>
      </c>
      <c r="R58" s="5">
        <f t="shared" si="63"/>
        <v>9.5852693639168984E-2</v>
      </c>
      <c r="S58" s="5">
        <f t="shared" si="64"/>
        <v>5.1168631225819612E-2</v>
      </c>
      <c r="T58" s="5">
        <f t="shared" si="65"/>
        <v>4.7775392923747405E-2</v>
      </c>
      <c r="U58" s="5">
        <f t="shared" si="66"/>
        <v>9.9041921758658377E-2</v>
      </c>
      <c r="V58" s="5">
        <f t="shared" si="67"/>
        <v>1.2583618831439112E-2</v>
      </c>
      <c r="W58" s="5">
        <f t="shared" si="68"/>
        <v>7.6818924366873521E-3</v>
      </c>
      <c r="X58" s="5">
        <f t="shared" si="69"/>
        <v>1.6454994806076671E-2</v>
      </c>
      <c r="Y58" s="5">
        <f t="shared" si="70"/>
        <v>1.7623707719134157E-2</v>
      </c>
      <c r="Z58" s="5">
        <f t="shared" si="71"/>
        <v>6.844040879164498E-2</v>
      </c>
      <c r="AA58" s="5">
        <f t="shared" si="72"/>
        <v>7.0717570423109749E-2</v>
      </c>
      <c r="AB58" s="5">
        <f t="shared" si="73"/>
        <v>3.6535249093646506E-2</v>
      </c>
      <c r="AC58" s="5">
        <f t="shared" si="74"/>
        <v>1.7407236766861958E-3</v>
      </c>
      <c r="AD58" s="5">
        <f t="shared" si="75"/>
        <v>1.9843714370117475E-3</v>
      </c>
      <c r="AE58" s="5">
        <f t="shared" si="76"/>
        <v>4.2506220906467183E-3</v>
      </c>
      <c r="AF58" s="5">
        <f t="shared" si="77"/>
        <v>4.5525217256457929E-3</v>
      </c>
      <c r="AG58" s="5">
        <f t="shared" si="78"/>
        <v>3.25057581698175E-3</v>
      </c>
      <c r="AH58" s="5">
        <f t="shared" si="79"/>
        <v>3.6650687980666584E-2</v>
      </c>
      <c r="AI58" s="5">
        <f t="shared" si="80"/>
        <v>3.7870136284817411E-2</v>
      </c>
      <c r="AJ58" s="5">
        <f t="shared" si="81"/>
        <v>1.9565079146497386E-2</v>
      </c>
      <c r="AK58" s="5">
        <f t="shared" si="82"/>
        <v>6.738683996800103E-3</v>
      </c>
      <c r="AL58" s="5">
        <f t="shared" si="83"/>
        <v>1.5411116101541968E-4</v>
      </c>
      <c r="AM58" s="5">
        <f t="shared" si="84"/>
        <v>4.1007916030921457E-4</v>
      </c>
      <c r="AN58" s="5">
        <f t="shared" si="85"/>
        <v>8.7840991117525615E-4</v>
      </c>
      <c r="AO58" s="5">
        <f t="shared" si="86"/>
        <v>9.4079881000183499E-4</v>
      </c>
      <c r="AP58" s="5">
        <f t="shared" si="87"/>
        <v>6.7174591242688997E-4</v>
      </c>
      <c r="AQ58" s="5">
        <f t="shared" si="88"/>
        <v>3.5972826979449108E-4</v>
      </c>
      <c r="AR58" s="5">
        <f t="shared" si="89"/>
        <v>1.5701518482106554E-2</v>
      </c>
      <c r="AS58" s="5">
        <f t="shared" si="90"/>
        <v>1.6223942238399968E-2</v>
      </c>
      <c r="AT58" s="5">
        <f t="shared" si="91"/>
        <v>8.3818740860923686E-3</v>
      </c>
      <c r="AU58" s="5">
        <f t="shared" si="92"/>
        <v>2.8869191044011643E-3</v>
      </c>
      <c r="AV58" s="5">
        <f t="shared" si="93"/>
        <v>7.4574329944765416E-4</v>
      </c>
      <c r="AW58" s="5">
        <f t="shared" si="94"/>
        <v>9.4749266368396809E-6</v>
      </c>
      <c r="AX58" s="5">
        <f t="shared" si="95"/>
        <v>7.0620564688378466E-5</v>
      </c>
      <c r="AY58" s="5">
        <f t="shared" si="96"/>
        <v>1.5127275404165679E-4</v>
      </c>
      <c r="AZ58" s="5">
        <f t="shared" si="97"/>
        <v>1.6201687296273749E-4</v>
      </c>
      <c r="BA58" s="5">
        <f t="shared" si="98"/>
        <v>1.1568272727374446E-4</v>
      </c>
      <c r="BB58" s="5">
        <f t="shared" si="99"/>
        <v>6.1949535616744384E-5</v>
      </c>
      <c r="BC58" s="5">
        <f t="shared" si="100"/>
        <v>2.653979589570966E-5</v>
      </c>
      <c r="BD58" s="5">
        <f t="shared" si="101"/>
        <v>5.6055719602949826E-3</v>
      </c>
      <c r="BE58" s="5">
        <f t="shared" si="102"/>
        <v>5.7920815620897161E-3</v>
      </c>
      <c r="BF58" s="5">
        <f t="shared" si="103"/>
        <v>2.9923983725056165E-3</v>
      </c>
      <c r="BG58" s="5">
        <f t="shared" si="104"/>
        <v>1.0306539970457648E-3</v>
      </c>
      <c r="BH58" s="5">
        <f t="shared" si="105"/>
        <v>2.6623652570453767E-4</v>
      </c>
      <c r="BI58" s="5">
        <f t="shared" si="106"/>
        <v>5.501895908609225E-5</v>
      </c>
      <c r="BJ58" s="8">
        <f t="shared" si="107"/>
        <v>0.17289730183288171</v>
      </c>
      <c r="BK58" s="8">
        <f t="shared" si="108"/>
        <v>0.20005298942870228</v>
      </c>
      <c r="BL58" s="8">
        <f t="shared" si="109"/>
        <v>0.55215022092526422</v>
      </c>
      <c r="BM58" s="8">
        <f t="shared" si="110"/>
        <v>0.60832117915473105</v>
      </c>
      <c r="BN58" s="8">
        <f t="shared" si="111"/>
        <v>0.38507794399635725</v>
      </c>
    </row>
    <row r="59" spans="1:66" x14ac:dyDescent="0.25">
      <c r="A59" t="s">
        <v>122</v>
      </c>
      <c r="B59" t="s">
        <v>137</v>
      </c>
      <c r="C59" t="s">
        <v>138</v>
      </c>
      <c r="D59" t="s">
        <v>440</v>
      </c>
      <c r="E59">
        <f>VLOOKUP(A59,home!$A$2:$E$405,3,FALSE)</f>
        <v>1.3496240601503799</v>
      </c>
      <c r="F59">
        <f>VLOOKUP(B59,home!$B$2:$E$405,3,FALSE)</f>
        <v>1.3</v>
      </c>
      <c r="G59">
        <f>VLOOKUP(C59,away!$B$2:$E$405,4,FALSE)</f>
        <v>1.28</v>
      </c>
      <c r="H59">
        <f>VLOOKUP(A59,away!$A$2:$E$405,3,FALSE)</f>
        <v>1.1766917293233099</v>
      </c>
      <c r="I59">
        <f>VLOOKUP(C59,away!$B$2:$E$405,3,FALSE)</f>
        <v>0.94</v>
      </c>
      <c r="J59">
        <f>VLOOKUP(B59,home!$B$2:$E$405,4,FALSE)</f>
        <v>0.78</v>
      </c>
      <c r="K59" s="3">
        <f t="shared" si="56"/>
        <v>2.2457744360902323</v>
      </c>
      <c r="L59" s="3">
        <f t="shared" si="57"/>
        <v>0.86275037593985093</v>
      </c>
      <c r="M59" s="5">
        <f t="shared" si="58"/>
        <v>4.4666798686755035E-2</v>
      </c>
      <c r="N59" s="5">
        <f t="shared" si="59"/>
        <v>0.10031155463270321</v>
      </c>
      <c r="O59" s="5">
        <f t="shared" si="60"/>
        <v>3.8536297359027541E-2</v>
      </c>
      <c r="P59" s="5">
        <f t="shared" si="61"/>
        <v>8.6543831470475577E-2</v>
      </c>
      <c r="Q59" s="5">
        <f t="shared" si="62"/>
        <v>0.11263856251929683</v>
      </c>
      <c r="R59" s="5">
        <f t="shared" si="63"/>
        <v>1.6623602516915449E-2</v>
      </c>
      <c r="S59" s="5">
        <f t="shared" si="64"/>
        <v>4.1920593067995213E-2</v>
      </c>
      <c r="T59" s="5">
        <f t="shared" si="65"/>
        <v>9.717896215884772E-2</v>
      </c>
      <c r="U59" s="5">
        <f t="shared" si="66"/>
        <v>3.7332861568213957E-2</v>
      </c>
      <c r="V59" s="5">
        <f t="shared" si="67"/>
        <v>9.0247711904456584E-3</v>
      </c>
      <c r="W59" s="5">
        <f t="shared" si="68"/>
        <v>8.4320268074596069E-2</v>
      </c>
      <c r="X59" s="5">
        <f t="shared" si="69"/>
        <v>7.2747342980706758E-2</v>
      </c>
      <c r="Y59" s="5">
        <f t="shared" si="70"/>
        <v>3.1381398752615017E-2</v>
      </c>
      <c r="Z59" s="5">
        <f t="shared" si="71"/>
        <v>4.7806731069811523E-3</v>
      </c>
      <c r="AA59" s="5">
        <f t="shared" si="72"/>
        <v>1.0736313450962336E-2</v>
      </c>
      <c r="AB59" s="5">
        <f t="shared" si="73"/>
        <v>1.205566914301146E-2</v>
      </c>
      <c r="AC59" s="5">
        <f t="shared" si="74"/>
        <v>1.0928674932063301E-3</v>
      </c>
      <c r="AD59" s="5">
        <f t="shared" si="75"/>
        <v>4.7341075621550807E-2</v>
      </c>
      <c r="AE59" s="5">
        <f t="shared" si="76"/>
        <v>4.0843530789889865E-2</v>
      </c>
      <c r="AF59" s="5">
        <f t="shared" si="77"/>
        <v>1.761888577184418E-2</v>
      </c>
      <c r="AG59" s="5">
        <f t="shared" si="78"/>
        <v>5.0669001077666195E-3</v>
      </c>
      <c r="AH59" s="5">
        <f t="shared" si="79"/>
        <v>1.0311318800733807E-3</v>
      </c>
      <c r="AI59" s="5">
        <f t="shared" si="80"/>
        <v>2.3156896165064575E-3</v>
      </c>
      <c r="AJ59" s="5">
        <f t="shared" si="81"/>
        <v>2.6002582713348988E-3</v>
      </c>
      <c r="AK59" s="5">
        <f t="shared" si="82"/>
        <v>1.9465311843320315E-3</v>
      </c>
      <c r="AL59" s="5">
        <f t="shared" si="83"/>
        <v>8.4699099046608585E-5</v>
      </c>
      <c r="AM59" s="5">
        <f t="shared" si="84"/>
        <v>2.1263475481578656E-2</v>
      </c>
      <c r="AN59" s="5">
        <f t="shared" si="85"/>
        <v>1.8345071465519783E-2</v>
      </c>
      <c r="AO59" s="5">
        <f t="shared" si="86"/>
        <v>7.9136086517603132E-3</v>
      </c>
      <c r="AP59" s="5">
        <f t="shared" si="87"/>
        <v>2.2758229464490227E-3</v>
      </c>
      <c r="AQ59" s="5">
        <f t="shared" si="88"/>
        <v>4.9086677565535826E-4</v>
      </c>
      <c r="AR59" s="5">
        <f t="shared" si="89"/>
        <v>1.7792188343537498E-4</v>
      </c>
      <c r="AS59" s="5">
        <f t="shared" si="90"/>
        <v>3.9957241744019125E-4</v>
      </c>
      <c r="AT59" s="5">
        <f t="shared" si="91"/>
        <v>4.4867476022697835E-4</v>
      </c>
      <c r="AU59" s="5">
        <f t="shared" si="92"/>
        <v>3.3587410221222079E-4</v>
      </c>
      <c r="AV59" s="5">
        <f t="shared" si="93"/>
        <v>1.8857436812324082E-4</v>
      </c>
      <c r="AW59" s="5">
        <f t="shared" si="94"/>
        <v>4.5585590099637631E-6</v>
      </c>
      <c r="AX59" s="5">
        <f t="shared" si="95"/>
        <v>7.9588282764934629E-3</v>
      </c>
      <c r="AY59" s="5">
        <f t="shared" si="96"/>
        <v>6.8664820875854495E-3</v>
      </c>
      <c r="AZ59" s="5">
        <f t="shared" si="97"/>
        <v>2.9620300012242994E-3</v>
      </c>
      <c r="BA59" s="5">
        <f t="shared" si="98"/>
        <v>8.518308323671273E-4</v>
      </c>
      <c r="BB59" s="5">
        <f t="shared" si="99"/>
        <v>1.8372934271547375E-4</v>
      </c>
      <c r="BC59" s="5">
        <f t="shared" si="100"/>
        <v>3.170251189979135E-5</v>
      </c>
      <c r="BD59" s="5">
        <f t="shared" si="101"/>
        <v>2.5583695303632679E-5</v>
      </c>
      <c r="BE59" s="5">
        <f t="shared" si="102"/>
        <v>5.7455208893619997E-5</v>
      </c>
      <c r="BF59" s="5">
        <f t="shared" si="103"/>
        <v>6.4515719676757995E-5</v>
      </c>
      <c r="BG59" s="5">
        <f t="shared" si="104"/>
        <v>4.829591799200889E-5</v>
      </c>
      <c r="BH59" s="5">
        <f t="shared" si="105"/>
        <v>2.7115434498490973E-5</v>
      </c>
      <c r="BI59" s="5">
        <f t="shared" si="106"/>
        <v>1.2179029924038035E-5</v>
      </c>
      <c r="BJ59" s="8">
        <f t="shared" si="107"/>
        <v>0.67859192978306593</v>
      </c>
      <c r="BK59" s="8">
        <f t="shared" si="108"/>
        <v>0.19020004309550986</v>
      </c>
      <c r="BL59" s="8">
        <f t="shared" si="109"/>
        <v>0.12496411752810405</v>
      </c>
      <c r="BM59" s="8">
        <f t="shared" si="110"/>
        <v>0.59235419279991197</v>
      </c>
      <c r="BN59" s="8">
        <f t="shared" si="111"/>
        <v>0.39932064718517363</v>
      </c>
    </row>
    <row r="60" spans="1:66" x14ac:dyDescent="0.25">
      <c r="A60" t="s">
        <v>122</v>
      </c>
      <c r="B60" t="s">
        <v>139</v>
      </c>
      <c r="C60" t="s">
        <v>140</v>
      </c>
      <c r="D60" t="s">
        <v>440</v>
      </c>
      <c r="E60">
        <f>VLOOKUP(A60,home!$A$2:$E$405,3,FALSE)</f>
        <v>1.3496240601503799</v>
      </c>
      <c r="F60">
        <f>VLOOKUP(B60,home!$B$2:$E$405,3,FALSE)</f>
        <v>1.1100000000000001</v>
      </c>
      <c r="G60">
        <f>VLOOKUP(C60,away!$B$2:$E$405,4,FALSE)</f>
        <v>0.62</v>
      </c>
      <c r="H60">
        <f>VLOOKUP(A60,away!$A$2:$E$405,3,FALSE)</f>
        <v>1.1766917293233099</v>
      </c>
      <c r="I60">
        <f>VLOOKUP(C60,away!$B$2:$E$405,3,FALSE)</f>
        <v>0.68</v>
      </c>
      <c r="J60">
        <f>VLOOKUP(B60,home!$B$2:$E$405,4,FALSE)</f>
        <v>0.85</v>
      </c>
      <c r="K60" s="3">
        <f t="shared" si="56"/>
        <v>0.92881127819549147</v>
      </c>
      <c r="L60" s="3">
        <f t="shared" si="57"/>
        <v>0.68012781954887314</v>
      </c>
      <c r="M60" s="5">
        <f t="shared" si="58"/>
        <v>0.20009978782369423</v>
      </c>
      <c r="N60" s="5">
        <f t="shared" si="59"/>
        <v>0.18585493969517208</v>
      </c>
      <c r="O60" s="5">
        <f t="shared" si="60"/>
        <v>0.1360934323847213</v>
      </c>
      <c r="P60" s="5">
        <f t="shared" si="61"/>
        <v>0.12640511488726469</v>
      </c>
      <c r="Q60" s="5">
        <f t="shared" si="62"/>
        <v>8.6312082048609379E-2</v>
      </c>
      <c r="R60" s="5">
        <f t="shared" si="63"/>
        <v>4.6280464711371254E-2</v>
      </c>
      <c r="S60" s="5">
        <f t="shared" si="64"/>
        <v>1.9962856087259888E-2</v>
      </c>
      <c r="T60" s="5">
        <f t="shared" si="65"/>
        <v>5.8703248164444131E-2</v>
      </c>
      <c r="U60" s="5">
        <f t="shared" si="66"/>
        <v>4.2985817584050068E-2</v>
      </c>
      <c r="V60" s="5">
        <f t="shared" si="67"/>
        <v>1.4011937325165229E-3</v>
      </c>
      <c r="W60" s="5">
        <f t="shared" si="68"/>
        <v>2.6722545083761009E-2</v>
      </c>
      <c r="X60" s="5">
        <f t="shared" si="69"/>
        <v>1.8174746320614832E-2</v>
      </c>
      <c r="Y60" s="5">
        <f t="shared" si="70"/>
        <v>6.180575292946835E-3</v>
      </c>
      <c r="Z60" s="5">
        <f t="shared" si="71"/>
        <v>1.04922105172845E-2</v>
      </c>
      <c r="AA60" s="5">
        <f t="shared" si="72"/>
        <v>9.7452834616551937E-3</v>
      </c>
      <c r="AB60" s="5">
        <f t="shared" si="73"/>
        <v>4.5257645941986727E-3</v>
      </c>
      <c r="AC60" s="5">
        <f t="shared" si="74"/>
        <v>5.5321789900560482E-5</v>
      </c>
      <c r="AD60" s="5">
        <f t="shared" si="75"/>
        <v>6.2050503139711756E-3</v>
      </c>
      <c r="AE60" s="5">
        <f t="shared" si="76"/>
        <v>4.220227340232266E-3</v>
      </c>
      <c r="AF60" s="5">
        <f t="shared" si="77"/>
        <v>1.4351470094563557E-3</v>
      </c>
      <c r="AG60" s="5">
        <f t="shared" si="78"/>
        <v>3.2536113542454574E-4</v>
      </c>
      <c r="AH60" s="5">
        <f t="shared" si="79"/>
        <v>1.7840110653421152E-3</v>
      </c>
      <c r="AI60" s="5">
        <f t="shared" si="80"/>
        <v>1.6570095979153104E-3</v>
      </c>
      <c r="AJ60" s="5">
        <f t="shared" si="81"/>
        <v>7.6952460131095844E-4</v>
      </c>
      <c r="AK60" s="5">
        <f t="shared" si="82"/>
        <v>2.3824770951550245E-4</v>
      </c>
      <c r="AL60" s="5">
        <f t="shared" si="83"/>
        <v>1.397893977640974E-6</v>
      </c>
      <c r="AM60" s="5">
        <f t="shared" si="84"/>
        <v>1.1526641426773811E-3</v>
      </c>
      <c r="AN60" s="5">
        <f t="shared" si="85"/>
        <v>7.8395895003133828E-4</v>
      </c>
      <c r="AO60" s="5">
        <f t="shared" si="86"/>
        <v>2.6659614565031908E-4</v>
      </c>
      <c r="AP60" s="5">
        <f t="shared" si="87"/>
        <v>6.0439818413761771E-5</v>
      </c>
      <c r="AQ60" s="5">
        <f t="shared" si="88"/>
        <v>1.0276700477920406E-5</v>
      </c>
      <c r="AR60" s="5">
        <f t="shared" si="89"/>
        <v>2.4267111118443909E-4</v>
      </c>
      <c r="AS60" s="5">
        <f t="shared" si="90"/>
        <v>2.2539566496033908E-4</v>
      </c>
      <c r="AT60" s="5">
        <f t="shared" si="91"/>
        <v>1.0467501783576765E-4</v>
      </c>
      <c r="AU60" s="5">
        <f t="shared" si="92"/>
        <v>3.2407779037058411E-5</v>
      </c>
      <c r="AV60" s="5">
        <f t="shared" si="93"/>
        <v>7.5251776677218169E-6</v>
      </c>
      <c r="AW60" s="5">
        <f t="shared" si="94"/>
        <v>2.4529559693654759E-8</v>
      </c>
      <c r="AX60" s="5">
        <f t="shared" si="95"/>
        <v>1.7843457594838137E-4</v>
      </c>
      <c r="AY60" s="5">
        <f t="shared" si="96"/>
        <v>1.2135831907190041E-4</v>
      </c>
      <c r="AZ60" s="5">
        <f t="shared" si="97"/>
        <v>4.1269584467244033E-5</v>
      </c>
      <c r="BA60" s="5">
        <f t="shared" si="98"/>
        <v>9.3561974991315745E-6</v>
      </c>
      <c r="BB60" s="5">
        <f t="shared" si="99"/>
        <v>1.5908525510882446E-6</v>
      </c>
      <c r="BC60" s="5">
        <f t="shared" si="100"/>
        <v>2.1639661535908208E-7</v>
      </c>
      <c r="BD60" s="5">
        <f t="shared" si="101"/>
        <v>2.750789561956243E-5</v>
      </c>
      <c r="BE60" s="5">
        <f t="shared" si="102"/>
        <v>2.5549643690873941E-5</v>
      </c>
      <c r="BF60" s="5">
        <f t="shared" si="103"/>
        <v>1.186539860698E-5</v>
      </c>
      <c r="BG60" s="5">
        <f t="shared" si="104"/>
        <v>3.6735720154826992E-6</v>
      </c>
      <c r="BH60" s="5">
        <f t="shared" si="105"/>
        <v>8.5301377981091825E-7</v>
      </c>
      <c r="BI60" s="5">
        <f t="shared" si="106"/>
        <v>1.5845776382890937E-7</v>
      </c>
      <c r="BJ60" s="8">
        <f t="shared" si="107"/>
        <v>0.39676008408803648</v>
      </c>
      <c r="BK60" s="8">
        <f t="shared" si="108"/>
        <v>0.34804703053368541</v>
      </c>
      <c r="BL60" s="8">
        <f t="shared" si="109"/>
        <v>0.24476183844224222</v>
      </c>
      <c r="BM60" s="8">
        <f t="shared" si="110"/>
        <v>0.21889400824090338</v>
      </c>
      <c r="BN60" s="8">
        <f t="shared" si="111"/>
        <v>0.78104582155083291</v>
      </c>
    </row>
    <row r="61" spans="1:66" x14ac:dyDescent="0.25">
      <c r="A61" t="s">
        <v>122</v>
      </c>
      <c r="B61" t="s">
        <v>141</v>
      </c>
      <c r="C61" t="s">
        <v>142</v>
      </c>
      <c r="D61" t="s">
        <v>440</v>
      </c>
      <c r="E61">
        <f>VLOOKUP(A61,home!$A$2:$E$405,3,FALSE)</f>
        <v>1.3496240601503799</v>
      </c>
      <c r="F61">
        <f>VLOOKUP(B61,home!$B$2:$E$405,3,FALSE)</f>
        <v>0.67</v>
      </c>
      <c r="G61">
        <f>VLOOKUP(C61,away!$B$2:$E$405,4,FALSE)</f>
        <v>0.99</v>
      </c>
      <c r="H61">
        <f>VLOOKUP(A61,away!$A$2:$E$405,3,FALSE)</f>
        <v>1.1766917293233099</v>
      </c>
      <c r="I61">
        <f>VLOOKUP(C61,away!$B$2:$E$405,3,FALSE)</f>
        <v>0.74</v>
      </c>
      <c r="J61">
        <f>VLOOKUP(B61,home!$B$2:$E$405,4,FALSE)</f>
        <v>0.62</v>
      </c>
      <c r="K61" s="3">
        <f t="shared" si="56"/>
        <v>0.89520563909774709</v>
      </c>
      <c r="L61" s="3">
        <f t="shared" si="57"/>
        <v>0.53986616541353449</v>
      </c>
      <c r="M61" s="5">
        <f t="shared" si="58"/>
        <v>0.23809826687117866</v>
      </c>
      <c r="N61" s="5">
        <f t="shared" si="59"/>
        <v>0.21314691116247944</v>
      </c>
      <c r="O61" s="5">
        <f t="shared" si="60"/>
        <v>0.12854119832735164</v>
      </c>
      <c r="P61" s="5">
        <f t="shared" si="61"/>
        <v>0.11507080559902708</v>
      </c>
      <c r="Q61" s="5">
        <f t="shared" si="62"/>
        <v>9.5405158414459068E-2</v>
      </c>
      <c r="R61" s="5">
        <f t="shared" si="63"/>
        <v>3.4697521919323973E-2</v>
      </c>
      <c r="S61" s="5">
        <f t="shared" si="64"/>
        <v>1.3903177955903791E-2</v>
      </c>
      <c r="T61" s="5">
        <f t="shared" si="65"/>
        <v>5.1506017033884827E-2</v>
      </c>
      <c r="U61" s="5">
        <f t="shared" si="66"/>
        <v>3.1061417284896503E-2</v>
      </c>
      <c r="V61" s="5">
        <f t="shared" si="67"/>
        <v>7.4658711706441583E-4</v>
      </c>
      <c r="W61" s="5">
        <f t="shared" si="68"/>
        <v>2.8469078603879212E-2</v>
      </c>
      <c r="X61" s="5">
        <f t="shared" si="69"/>
        <v>1.5369492298732773E-2</v>
      </c>
      <c r="Y61" s="5">
        <f t="shared" si="70"/>
        <v>4.1487344358348546E-3</v>
      </c>
      <c r="Z61" s="5">
        <f t="shared" si="71"/>
        <v>6.2440060359791674E-3</v>
      </c>
      <c r="AA61" s="5">
        <f t="shared" si="72"/>
        <v>5.589669413968921E-3</v>
      </c>
      <c r="AB61" s="5">
        <f t="shared" si="73"/>
        <v>2.5019517900385885E-3</v>
      </c>
      <c r="AC61" s="5">
        <f t="shared" si="74"/>
        <v>2.2551188144761514E-5</v>
      </c>
      <c r="AD61" s="5">
        <f t="shared" si="75"/>
        <v>6.3714199265274205E-3</v>
      </c>
      <c r="AE61" s="5">
        <f t="shared" si="76"/>
        <v>3.4397140439737426E-3</v>
      </c>
      <c r="AF61" s="5">
        <f t="shared" si="77"/>
        <v>9.2849261551959281E-4</v>
      </c>
      <c r="AG61" s="5">
        <f t="shared" si="78"/>
        <v>1.6708724931844865E-4</v>
      </c>
      <c r="AH61" s="5">
        <f t="shared" si="79"/>
        <v>8.4273189886575894E-4</v>
      </c>
      <c r="AI61" s="5">
        <f t="shared" si="80"/>
        <v>7.5441834811217979E-4</v>
      </c>
      <c r="AJ61" s="5">
        <f t="shared" si="81"/>
        <v>3.3767977973441524E-4</v>
      </c>
      <c r="AK61" s="5">
        <f t="shared" si="82"/>
        <v>1.0076428100917791E-4</v>
      </c>
      <c r="AL61" s="5">
        <f t="shared" si="83"/>
        <v>4.3595166334191494E-7</v>
      </c>
      <c r="AM61" s="5">
        <f t="shared" si="84"/>
        <v>1.1407462094574204E-3</v>
      </c>
      <c r="AN61" s="5">
        <f t="shared" si="85"/>
        <v>6.1585028180980231E-4</v>
      </c>
      <c r="AO61" s="5">
        <f t="shared" si="86"/>
        <v>1.6623836505475122E-4</v>
      </c>
      <c r="AP61" s="5">
        <f t="shared" si="87"/>
        <v>2.9915489562241299E-5</v>
      </c>
      <c r="AQ61" s="5">
        <f t="shared" si="88"/>
        <v>4.0375901591089552E-6</v>
      </c>
      <c r="AR61" s="5">
        <f t="shared" si="89"/>
        <v>9.0992487742464796E-5</v>
      </c>
      <c r="AS61" s="5">
        <f t="shared" si="90"/>
        <v>8.1456988142587111E-5</v>
      </c>
      <c r="AT61" s="5">
        <f t="shared" si="91"/>
        <v>3.6460377564581149E-5</v>
      </c>
      <c r="AU61" s="5">
        <f t="shared" si="92"/>
        <v>1.0879845199815345E-5</v>
      </c>
      <c r="AV61" s="5">
        <f t="shared" si="93"/>
        <v>2.434924693846312E-6</v>
      </c>
      <c r="AW61" s="5">
        <f t="shared" si="94"/>
        <v>5.8525449459500708E-9</v>
      </c>
      <c r="AX61" s="5">
        <f t="shared" si="95"/>
        <v>1.7020040658094368E-4</v>
      </c>
      <c r="AY61" s="5">
        <f t="shared" si="96"/>
        <v>9.1885440852678573E-5</v>
      </c>
      <c r="AZ61" s="5">
        <f t="shared" si="97"/>
        <v>2.4802920305233846E-5</v>
      </c>
      <c r="BA61" s="5">
        <f t="shared" si="98"/>
        <v>4.4634191587480315E-6</v>
      </c>
      <c r="BB61" s="5">
        <f t="shared" si="99"/>
        <v>6.0241224646665078E-7</v>
      </c>
      <c r="BC61" s="5">
        <f t="shared" si="100"/>
        <v>6.5044397899620783E-8</v>
      </c>
      <c r="BD61" s="5">
        <f t="shared" si="101"/>
        <v>8.1872942398270848E-6</v>
      </c>
      <c r="BE61" s="5">
        <f t="shared" si="102"/>
        <v>7.329311972445708E-6</v>
      </c>
      <c r="BF61" s="5">
        <f t="shared" si="103"/>
        <v>3.2806207042200148E-6</v>
      </c>
      <c r="BG61" s="5">
        <f t="shared" si="104"/>
        <v>9.7894338471952664E-7</v>
      </c>
      <c r="BH61" s="5">
        <f t="shared" si="105"/>
        <v>2.1908890958958882E-7</v>
      </c>
      <c r="BI61" s="5">
        <f t="shared" si="106"/>
        <v>3.9225925465675291E-8</v>
      </c>
      <c r="BJ61" s="8">
        <f t="shared" si="107"/>
        <v>0.42120091336419468</v>
      </c>
      <c r="BK61" s="8">
        <f t="shared" si="108"/>
        <v>0.36793371012383475</v>
      </c>
      <c r="BL61" s="8">
        <f t="shared" si="109"/>
        <v>0.20466961215178078</v>
      </c>
      <c r="BM61" s="8">
        <f t="shared" si="110"/>
        <v>0.17499649979366172</v>
      </c>
      <c r="BN61" s="8">
        <f t="shared" si="111"/>
        <v>0.82495986229381979</v>
      </c>
    </row>
    <row r="62" spans="1:66" x14ac:dyDescent="0.25">
      <c r="A62" t="s">
        <v>122</v>
      </c>
      <c r="B62" t="s">
        <v>143</v>
      </c>
      <c r="C62" t="s">
        <v>144</v>
      </c>
      <c r="D62" t="s">
        <v>440</v>
      </c>
      <c r="E62">
        <f>VLOOKUP(A62,home!$A$2:$E$405,3,FALSE)</f>
        <v>1.3496240601503799</v>
      </c>
      <c r="F62">
        <f>VLOOKUP(B62,home!$B$2:$E$405,3,FALSE)</f>
        <v>0.8</v>
      </c>
      <c r="G62">
        <f>VLOOKUP(C62,away!$B$2:$E$405,4,FALSE)</f>
        <v>1.21</v>
      </c>
      <c r="H62">
        <f>VLOOKUP(A62,away!$A$2:$E$405,3,FALSE)</f>
        <v>1.1766917293233099</v>
      </c>
      <c r="I62">
        <f>VLOOKUP(C62,away!$B$2:$E$405,3,FALSE)</f>
        <v>1.35</v>
      </c>
      <c r="J62">
        <f>VLOOKUP(B62,home!$B$2:$E$405,4,FALSE)</f>
        <v>0.98</v>
      </c>
      <c r="K62" s="3">
        <f t="shared" si="56"/>
        <v>1.3064360902255678</v>
      </c>
      <c r="L62" s="3">
        <f t="shared" si="57"/>
        <v>1.5567631578947392</v>
      </c>
      <c r="M62" s="5">
        <f t="shared" si="58"/>
        <v>5.7085836057821422E-2</v>
      </c>
      <c r="N62" s="5">
        <f t="shared" si="59"/>
        <v>7.4578996466637959E-2</v>
      </c>
      <c r="O62" s="5">
        <f t="shared" si="60"/>
        <v>8.886912641243544E-2</v>
      </c>
      <c r="P62" s="5">
        <f t="shared" si="61"/>
        <v>0.1161018340520239</v>
      </c>
      <c r="Q62" s="5">
        <f t="shared" si="62"/>
        <v>4.8716346278410483E-2</v>
      </c>
      <c r="R62" s="5">
        <f t="shared" si="63"/>
        <v>6.91740909365849E-2</v>
      </c>
      <c r="S62" s="5">
        <f t="shared" si="64"/>
        <v>5.9032313447202452E-2</v>
      </c>
      <c r="T62" s="5">
        <f t="shared" si="65"/>
        <v>7.5839813073471929E-2</v>
      </c>
      <c r="U62" s="5">
        <f t="shared" si="66"/>
        <v>9.0371528908099852E-2</v>
      </c>
      <c r="V62" s="5">
        <f t="shared" si="67"/>
        <v>1.3340066921546946E-2</v>
      </c>
      <c r="W62" s="5">
        <f t="shared" si="68"/>
        <v>2.1214930987347162E-2</v>
      </c>
      <c r="X62" s="5">
        <f t="shared" si="69"/>
        <v>3.3026622958381525E-2</v>
      </c>
      <c r="Y62" s="5">
        <f t="shared" si="70"/>
        <v>2.5707314925644462E-2</v>
      </c>
      <c r="Z62" s="5">
        <f t="shared" si="71"/>
        <v>3.5895892083645256E-2</v>
      </c>
      <c r="AA62" s="5">
        <f t="shared" si="72"/>
        <v>4.6895688908916419E-2</v>
      </c>
      <c r="AB62" s="5">
        <f t="shared" si="73"/>
        <v>3.0633110233299655E-2</v>
      </c>
      <c r="AC62" s="5">
        <f t="shared" si="74"/>
        <v>1.6956989059418064E-3</v>
      </c>
      <c r="AD62" s="5">
        <f t="shared" si="75"/>
        <v>6.9289878733787696E-3</v>
      </c>
      <c r="AE62" s="5">
        <f t="shared" si="76"/>
        <v>1.0786793042775486E-2</v>
      </c>
      <c r="AF62" s="5">
        <f t="shared" si="77"/>
        <v>8.3962410004140859E-3</v>
      </c>
      <c r="AG62" s="5">
        <f t="shared" si="78"/>
        <v>4.3569862180833059E-3</v>
      </c>
      <c r="AH62" s="5">
        <f t="shared" si="79"/>
        <v>1.3970350578896094E-2</v>
      </c>
      <c r="AI62" s="5">
        <f t="shared" si="80"/>
        <v>1.8251370189373509E-2</v>
      </c>
      <c r="AJ62" s="5">
        <f t="shared" si="81"/>
        <v>1.1922124355732311E-2</v>
      </c>
      <c r="AK62" s="5">
        <f t="shared" si="82"/>
        <v>5.1918311768286455E-3</v>
      </c>
      <c r="AL62" s="5">
        <f t="shared" si="83"/>
        <v>1.379492823967355E-4</v>
      </c>
      <c r="AM62" s="5">
        <f t="shared" si="84"/>
        <v>1.8104559653034642E-3</v>
      </c>
      <c r="AN62" s="5">
        <f t="shared" si="85"/>
        <v>2.8184511457751893E-3</v>
      </c>
      <c r="AO62" s="5">
        <f t="shared" si="86"/>
        <v>2.1938304530345152E-3</v>
      </c>
      <c r="AP62" s="5">
        <f t="shared" si="87"/>
        <v>1.138424807983886E-3</v>
      </c>
      <c r="AQ62" s="5">
        <f t="shared" si="88"/>
        <v>4.4306444977567678E-4</v>
      </c>
      <c r="AR62" s="5">
        <f t="shared" si="89"/>
        <v>4.3497054168197746E-3</v>
      </c>
      <c r="AS62" s="5">
        <f t="shared" si="90"/>
        <v>5.6826121383830005E-3</v>
      </c>
      <c r="AT62" s="5">
        <f t="shared" si="91"/>
        <v>3.7119847921687214E-3</v>
      </c>
      <c r="AU62" s="5">
        <f t="shared" si="92"/>
        <v>1.6164902996192241E-3</v>
      </c>
      <c r="AV62" s="5">
        <f t="shared" si="93"/>
        <v>5.2796031673052403E-4</v>
      </c>
      <c r="AW62" s="5">
        <f t="shared" si="94"/>
        <v>7.7934124189361126E-6</v>
      </c>
      <c r="AX62" s="5">
        <f t="shared" si="95"/>
        <v>3.9420750213943571E-4</v>
      </c>
      <c r="AY62" s="5">
        <f t="shared" si="96"/>
        <v>6.1368771589638505E-4</v>
      </c>
      <c r="AZ62" s="5">
        <f t="shared" si="97"/>
        <v>4.7768321328003297E-4</v>
      </c>
      <c r="BA62" s="5">
        <f t="shared" si="98"/>
        <v>2.4787987585971017E-4</v>
      </c>
      <c r="BB62" s="5">
        <f t="shared" si="99"/>
        <v>9.647256458047961E-5</v>
      </c>
      <c r="BC62" s="5">
        <f t="shared" si="100"/>
        <v>3.0036986857302309E-5</v>
      </c>
      <c r="BD62" s="5">
        <f t="shared" si="101"/>
        <v>1.1285768567666997E-3</v>
      </c>
      <c r="BE62" s="5">
        <f t="shared" si="102"/>
        <v>1.4744135362733479E-3</v>
      </c>
      <c r="BF62" s="5">
        <f t="shared" si="103"/>
        <v>9.6311352785230346E-4</v>
      </c>
      <c r="BG62" s="5">
        <f t="shared" si="104"/>
        <v>4.1941542392357232E-4</v>
      </c>
      <c r="BH62" s="5">
        <f t="shared" si="105"/>
        <v>1.3698486165275274E-4</v>
      </c>
      <c r="BI62" s="5">
        <f t="shared" si="106"/>
        <v>3.5792393415542479E-5</v>
      </c>
      <c r="BJ62" s="8">
        <f t="shared" si="107"/>
        <v>0.31981722750503111</v>
      </c>
      <c r="BK62" s="8">
        <f t="shared" si="108"/>
        <v>0.24800738638282963</v>
      </c>
      <c r="BL62" s="8">
        <f t="shared" si="109"/>
        <v>0.3953262712637724</v>
      </c>
      <c r="BM62" s="8">
        <f t="shared" si="110"/>
        <v>0.54391465272788686</v>
      </c>
      <c r="BN62" s="8">
        <f t="shared" si="111"/>
        <v>0.45452623020391408</v>
      </c>
    </row>
    <row r="63" spans="1:66" x14ac:dyDescent="0.25">
      <c r="A63" t="s">
        <v>145</v>
      </c>
      <c r="B63" t="s">
        <v>146</v>
      </c>
      <c r="C63" t="s">
        <v>147</v>
      </c>
      <c r="D63" t="s">
        <v>440</v>
      </c>
      <c r="E63">
        <f>VLOOKUP(A63,home!$A$2:$E$405,3,FALSE)</f>
        <v>1.4795321637426899</v>
      </c>
      <c r="F63">
        <f>VLOOKUP(B63,home!$B$2:$E$405,3,FALSE)</f>
        <v>1.46</v>
      </c>
      <c r="G63">
        <f>VLOOKUP(C63,away!$B$2:$E$405,4,FALSE)</f>
        <v>1.06</v>
      </c>
      <c r="H63">
        <f>VLOOKUP(A63,away!$A$2:$E$405,3,FALSE)</f>
        <v>1.29239766081871</v>
      </c>
      <c r="I63">
        <f>VLOOKUP(C63,away!$B$2:$E$405,3,FALSE)</f>
        <v>0.97</v>
      </c>
      <c r="J63">
        <f>VLOOKUP(B63,home!$B$2:$E$405,4,FALSE)</f>
        <v>1.42</v>
      </c>
      <c r="K63" s="3">
        <f t="shared" si="56"/>
        <v>2.2897239766081872</v>
      </c>
      <c r="L63" s="3">
        <f t="shared" si="57"/>
        <v>1.780148538011691</v>
      </c>
      <c r="M63" s="5">
        <f t="shared" si="58"/>
        <v>1.7079565763631378E-2</v>
      </c>
      <c r="N63" s="5">
        <f t="shared" si="59"/>
        <v>3.9107491239043092E-2</v>
      </c>
      <c r="O63" s="5">
        <f t="shared" si="60"/>
        <v>3.0404164024002929E-2</v>
      </c>
      <c r="P63" s="5">
        <f t="shared" si="61"/>
        <v>6.9617143354487571E-2</v>
      </c>
      <c r="Q63" s="5">
        <f t="shared" si="62"/>
        <v>4.4772680177515803E-2</v>
      </c>
      <c r="R63" s="5">
        <f t="shared" si="63"/>
        <v>2.7061964068398239E-2</v>
      </c>
      <c r="S63" s="5">
        <f t="shared" si="64"/>
        <v>7.0940718223049606E-2</v>
      </c>
      <c r="T63" s="5">
        <f t="shared" si="65"/>
        <v>7.970202116086976E-2</v>
      </c>
      <c r="U63" s="5">
        <f t="shared" si="66"/>
        <v>6.1964427981520694E-2</v>
      </c>
      <c r="V63" s="5">
        <f t="shared" si="67"/>
        <v>3.2128647625877027E-2</v>
      </c>
      <c r="W63" s="5">
        <f t="shared" si="68"/>
        <v>3.4172359766489337E-2</v>
      </c>
      <c r="X63" s="5">
        <f t="shared" si="69"/>
        <v>6.0831876278725522E-2</v>
      </c>
      <c r="Y63" s="5">
        <f t="shared" si="70"/>
        <v>5.4144887811040668E-2</v>
      </c>
      <c r="Z63" s="5">
        <f t="shared" si="71"/>
        <v>1.6058105257361347E-2</v>
      </c>
      <c r="AA63" s="5">
        <f t="shared" si="72"/>
        <v>3.6768628626678262E-2</v>
      </c>
      <c r="AB63" s="5">
        <f t="shared" si="73"/>
        <v>4.2095005276753694E-2</v>
      </c>
      <c r="AC63" s="5">
        <f t="shared" si="74"/>
        <v>8.184870953801042E-3</v>
      </c>
      <c r="AD63" s="5">
        <f t="shared" si="75"/>
        <v>1.9561317873652909E-2</v>
      </c>
      <c r="AE63" s="5">
        <f t="shared" si="76"/>
        <v>3.4822051414365188E-2</v>
      </c>
      <c r="AF63" s="5">
        <f t="shared" si="77"/>
        <v>3.099421195792507E-2</v>
      </c>
      <c r="AG63" s="5">
        <f t="shared" si="78"/>
        <v>1.8391433701241595E-2</v>
      </c>
      <c r="AH63" s="5">
        <f t="shared" si="79"/>
        <v>7.1464531492824125E-3</v>
      </c>
      <c r="AI63" s="5">
        <f t="shared" si="80"/>
        <v>1.6363405123619026E-2</v>
      </c>
      <c r="AJ63" s="5">
        <f t="shared" si="81"/>
        <v>1.8733840525251875E-2</v>
      </c>
      <c r="AK63" s="5">
        <f t="shared" si="82"/>
        <v>1.4298441274874443E-2</v>
      </c>
      <c r="AL63" s="5">
        <f t="shared" si="83"/>
        <v>1.3344773337085087E-3</v>
      </c>
      <c r="AM63" s="5">
        <f t="shared" si="84"/>
        <v>8.9580037098714628E-3</v>
      </c>
      <c r="AN63" s="5">
        <f t="shared" si="85"/>
        <v>1.5946577207630989E-2</v>
      </c>
      <c r="AO63" s="5">
        <f t="shared" si="86"/>
        <v>1.4193638051227433E-2</v>
      </c>
      <c r="AP63" s="5">
        <f t="shared" si="87"/>
        <v>8.4222613419865401E-3</v>
      </c>
      <c r="AQ63" s="5">
        <f t="shared" si="88"/>
        <v>3.7482190536724303E-3</v>
      </c>
      <c r="AR63" s="5">
        <f t="shared" si="89"/>
        <v>2.544349625132827E-3</v>
      </c>
      <c r="AS63" s="5">
        <f t="shared" si="90"/>
        <v>5.825858341540687E-3</v>
      </c>
      <c r="AT63" s="5">
        <f t="shared" si="91"/>
        <v>6.669803764474261E-3</v>
      </c>
      <c r="AU63" s="5">
        <f t="shared" si="92"/>
        <v>5.0906698662627533E-3</v>
      </c>
      <c r="AV63" s="5">
        <f t="shared" si="93"/>
        <v>2.9140572124446568E-3</v>
      </c>
      <c r="AW63" s="5">
        <f t="shared" si="94"/>
        <v>1.5109429779324533E-4</v>
      </c>
      <c r="AX63" s="5">
        <f t="shared" si="95"/>
        <v>3.4185593128396312E-3</v>
      </c>
      <c r="AY63" s="5">
        <f t="shared" si="96"/>
        <v>6.0855433628577201E-3</v>
      </c>
      <c r="AZ63" s="5">
        <f t="shared" si="97"/>
        <v>5.4165855601989617E-3</v>
      </c>
      <c r="BA63" s="5">
        <f t="shared" si="98"/>
        <v>3.2141089553344724E-3</v>
      </c>
      <c r="BB63" s="5">
        <f t="shared" si="99"/>
        <v>1.430397839462236E-3</v>
      </c>
      <c r="BC63" s="5">
        <f t="shared" si="100"/>
        <v>5.0926412453875631E-4</v>
      </c>
      <c r="BD63" s="5">
        <f t="shared" si="101"/>
        <v>7.5488671089513364E-4</v>
      </c>
      <c r="BE63" s="5">
        <f t="shared" si="102"/>
        <v>1.7284822015594802E-3</v>
      </c>
      <c r="BF63" s="5">
        <f t="shared" si="103"/>
        <v>1.9788735700256238E-3</v>
      </c>
      <c r="BG63" s="5">
        <f t="shared" si="104"/>
        <v>1.5103580866546371E-3</v>
      </c>
      <c r="BH63" s="5">
        <f t="shared" si="105"/>
        <v>8.6457578106929759E-4</v>
      </c>
      <c r="BI63" s="5">
        <f t="shared" si="106"/>
        <v>3.95927979101824E-4</v>
      </c>
      <c r="BJ63" s="8">
        <f t="shared" si="107"/>
        <v>0.48784348990048959</v>
      </c>
      <c r="BK63" s="8">
        <f t="shared" si="108"/>
        <v>0.20537096661741283</v>
      </c>
      <c r="BL63" s="8">
        <f t="shared" si="109"/>
        <v>0.28511417318954274</v>
      </c>
      <c r="BM63" s="8">
        <f t="shared" si="110"/>
        <v>0.76040927727266294</v>
      </c>
      <c r="BN63" s="8">
        <f t="shared" si="111"/>
        <v>0.22804300862707899</v>
      </c>
    </row>
    <row r="64" spans="1:66" x14ac:dyDescent="0.25">
      <c r="A64" t="s">
        <v>145</v>
      </c>
      <c r="B64" t="s">
        <v>148</v>
      </c>
      <c r="C64" t="s">
        <v>149</v>
      </c>
      <c r="D64" t="s">
        <v>440</v>
      </c>
      <c r="E64">
        <f>VLOOKUP(A64,home!$A$2:$E$405,3,FALSE)</f>
        <v>1.4795321637426899</v>
      </c>
      <c r="F64">
        <f>VLOOKUP(B64,home!$B$2:$E$405,3,FALSE)</f>
        <v>0.97</v>
      </c>
      <c r="G64">
        <f>VLOOKUP(C64,away!$B$2:$E$405,4,FALSE)</f>
        <v>1.89</v>
      </c>
      <c r="H64">
        <f>VLOOKUP(A64,away!$A$2:$E$405,3,FALSE)</f>
        <v>1.29239766081871</v>
      </c>
      <c r="I64">
        <f>VLOOKUP(C64,away!$B$2:$E$405,3,FALSE)</f>
        <v>0.27</v>
      </c>
      <c r="J64">
        <f>VLOOKUP(B64,home!$B$2:$E$405,4,FALSE)</f>
        <v>0.44</v>
      </c>
      <c r="K64" s="3">
        <f t="shared" si="56"/>
        <v>2.7124263157894735</v>
      </c>
      <c r="L64" s="3">
        <f t="shared" si="57"/>
        <v>0.15353684210526275</v>
      </c>
      <c r="M64" s="5">
        <f t="shared" si="58"/>
        <v>5.6928273801793591E-2</v>
      </c>
      <c r="N64" s="5">
        <f t="shared" si="59"/>
        <v>0.15441374797245339</v>
      </c>
      <c r="O64" s="5">
        <f t="shared" si="60"/>
        <v>8.7405873860311491E-3</v>
      </c>
      <c r="P64" s="5">
        <f t="shared" si="61"/>
        <v>2.3708199241328415E-2</v>
      </c>
      <c r="Q64" s="5">
        <f t="shared" si="62"/>
        <v>0.20941795676008304</v>
      </c>
      <c r="R64" s="5">
        <f t="shared" si="63"/>
        <v>6.7100109269815781E-4</v>
      </c>
      <c r="S64" s="5">
        <f t="shared" si="64"/>
        <v>2.4683635816163474E-3</v>
      </c>
      <c r="T64" s="5">
        <f t="shared" si="65"/>
        <v>3.2153371761079616E-2</v>
      </c>
      <c r="U64" s="5">
        <f t="shared" si="66"/>
        <v>1.8200410217579753E-3</v>
      </c>
      <c r="V64" s="5">
        <f t="shared" si="67"/>
        <v>1.1421868975520796E-4</v>
      </c>
      <c r="W64" s="5">
        <f t="shared" si="68"/>
        <v>0.18934359230497044</v>
      </c>
      <c r="X64" s="5">
        <f t="shared" si="69"/>
        <v>2.9071217235371493E-2</v>
      </c>
      <c r="Y64" s="5">
        <f t="shared" si="70"/>
        <v>2.2317514452375128E-3</v>
      </c>
      <c r="Z64" s="5">
        <f t="shared" si="71"/>
        <v>3.4341129607351939E-5</v>
      </c>
      <c r="AA64" s="5">
        <f t="shared" si="72"/>
        <v>9.3147783660918419E-5</v>
      </c>
      <c r="AB64" s="5">
        <f t="shared" si="73"/>
        <v>1.2632824982966996E-4</v>
      </c>
      <c r="AC64" s="5">
        <f t="shared" si="74"/>
        <v>2.9729509531898794E-6</v>
      </c>
      <c r="AD64" s="5">
        <f t="shared" si="75"/>
        <v>0.12839513562352878</v>
      </c>
      <c r="AE64" s="5">
        <f t="shared" si="76"/>
        <v>1.9713383665313534E-2</v>
      </c>
      <c r="AF64" s="5">
        <f t="shared" si="77"/>
        <v>1.513365337590855E-3</v>
      </c>
      <c r="AG64" s="5">
        <f t="shared" si="78"/>
        <v>7.7452444961754904E-5</v>
      </c>
      <c r="AH64" s="5">
        <f t="shared" si="79"/>
        <v>1.3181571485600897E-6</v>
      </c>
      <c r="AI64" s="5">
        <f t="shared" si="80"/>
        <v>3.5754041381004019E-6</v>
      </c>
      <c r="AJ64" s="5">
        <f t="shared" si="81"/>
        <v>4.8490101368830556E-6</v>
      </c>
      <c r="AK64" s="5">
        <f t="shared" si="82"/>
        <v>4.3841942336038397E-6</v>
      </c>
      <c r="AL64" s="5">
        <f t="shared" si="83"/>
        <v>4.9524293519472394E-8</v>
      </c>
      <c r="AM64" s="5">
        <f t="shared" si="84"/>
        <v>6.9652468936923562E-2</v>
      </c>
      <c r="AN64" s="5">
        <f t="shared" si="85"/>
        <v>1.0694220125410152E-2</v>
      </c>
      <c r="AO64" s="5">
        <f t="shared" si="86"/>
        <v>8.2097839341701076E-4</v>
      </c>
      <c r="AP64" s="5">
        <f t="shared" si="87"/>
        <v>4.2016809987299948E-5</v>
      </c>
      <c r="AQ64" s="5">
        <f t="shared" si="88"/>
        <v>1.6127820801967249E-6</v>
      </c>
      <c r="AR64" s="5">
        <f t="shared" si="89"/>
        <v>4.0477137197678809E-8</v>
      </c>
      <c r="AS64" s="5">
        <f t="shared" si="90"/>
        <v>1.0979125212280499E-7</v>
      </c>
      <c r="AT64" s="5">
        <f t="shared" si="91"/>
        <v>1.4890034075068658E-7</v>
      </c>
      <c r="AU64" s="5">
        <f t="shared" si="92"/>
        <v>1.3462706756072735E-7</v>
      </c>
      <c r="AV64" s="5">
        <f t="shared" si="93"/>
        <v>9.1291500217321053E-8</v>
      </c>
      <c r="AW64" s="5">
        <f t="shared" si="94"/>
        <v>5.729099188400744E-10</v>
      </c>
      <c r="AX64" s="5">
        <f t="shared" si="95"/>
        <v>3.1487864950703402E-2</v>
      </c>
      <c r="AY64" s="5">
        <f t="shared" si="96"/>
        <v>4.8345473491679851E-3</v>
      </c>
      <c r="AZ64" s="5">
        <f t="shared" si="97"/>
        <v>3.7114056649981077E-4</v>
      </c>
      <c r="BA64" s="5">
        <f t="shared" si="98"/>
        <v>1.8994583519179734E-5</v>
      </c>
      <c r="BB64" s="5">
        <f t="shared" si="99"/>
        <v>7.2909209265988127E-7</v>
      </c>
      <c r="BC64" s="5">
        <f t="shared" si="100"/>
        <v>2.2388499502183178E-8</v>
      </c>
      <c r="BD64" s="5">
        <f t="shared" si="101"/>
        <v>1.0357886371321763E-9</v>
      </c>
      <c r="BE64" s="5">
        <f t="shared" si="102"/>
        <v>2.8095003569530292E-9</v>
      </c>
      <c r="BF64" s="5">
        <f t="shared" si="103"/>
        <v>3.8102813512096584E-9</v>
      </c>
      <c r="BG64" s="5">
        <f t="shared" si="104"/>
        <v>3.44503580252765E-9</v>
      </c>
      <c r="BH64" s="5">
        <f t="shared" si="105"/>
        <v>2.3361014424032265E-9</v>
      </c>
      <c r="BI64" s="5">
        <f t="shared" si="106"/>
        <v>1.2673006057456513E-9</v>
      </c>
      <c r="BJ64" s="8">
        <f t="shared" si="107"/>
        <v>0.88425557052889114</v>
      </c>
      <c r="BK64" s="8">
        <f t="shared" si="108"/>
        <v>8.8056625138908259E-2</v>
      </c>
      <c r="BL64" s="8">
        <f t="shared" si="109"/>
        <v>1.1465772090941061E-2</v>
      </c>
      <c r="BM64" s="8">
        <f t="shared" si="110"/>
        <v>0.525097995857702</v>
      </c>
      <c r="BN64" s="8">
        <f t="shared" si="111"/>
        <v>0.45387976625438775</v>
      </c>
    </row>
    <row r="65" spans="1:66" x14ac:dyDescent="0.25">
      <c r="A65" t="s">
        <v>21</v>
      </c>
      <c r="B65" t="s">
        <v>150</v>
      </c>
      <c r="C65" t="s">
        <v>151</v>
      </c>
      <c r="D65" t="s">
        <v>440</v>
      </c>
      <c r="E65">
        <f>VLOOKUP(A65,home!$A$2:$E$405,3,FALSE)</f>
        <v>1.41116751269036</v>
      </c>
      <c r="F65">
        <f>VLOOKUP(B65,home!$B$2:$E$405,3,FALSE)</f>
        <v>1.18</v>
      </c>
      <c r="G65">
        <f>VLOOKUP(C65,away!$B$2:$E$405,4,FALSE)</f>
        <v>1.28</v>
      </c>
      <c r="H65">
        <f>VLOOKUP(A65,away!$A$2:$E$405,3,FALSE)</f>
        <v>1.3401015228426401</v>
      </c>
      <c r="I65">
        <f>VLOOKUP(C65,away!$B$2:$E$405,3,FALSE)</f>
        <v>0.5</v>
      </c>
      <c r="J65">
        <f>VLOOKUP(B65,home!$B$2:$E$405,4,FALSE)</f>
        <v>0.91</v>
      </c>
      <c r="K65" s="3">
        <f t="shared" si="56"/>
        <v>2.13142741116752</v>
      </c>
      <c r="L65" s="3">
        <f t="shared" si="57"/>
        <v>0.60974619289340126</v>
      </c>
      <c r="M65" s="5">
        <f t="shared" si="58"/>
        <v>6.4494611322319165E-2</v>
      </c>
      <c r="N65" s="5">
        <f t="shared" si="59"/>
        <v>0.13746558244498616</v>
      </c>
      <c r="O65" s="5">
        <f t="shared" si="60"/>
        <v>3.9325343715923763E-2</v>
      </c>
      <c r="P65" s="5">
        <f t="shared" si="61"/>
        <v>8.3819115549704296E-2</v>
      </c>
      <c r="Q65" s="5">
        <f t="shared" si="62"/>
        <v>0.14649895525767612</v>
      </c>
      <c r="R65" s="5">
        <f t="shared" si="63"/>
        <v>1.1989239307504477E-2</v>
      </c>
      <c r="S65" s="5">
        <f t="shared" si="64"/>
        <v>2.7233454033947203E-2</v>
      </c>
      <c r="T65" s="5">
        <f t="shared" si="65"/>
        <v>8.9327180231228737E-2</v>
      </c>
      <c r="U65" s="5">
        <f t="shared" si="66"/>
        <v>2.5554193299062139E-2</v>
      </c>
      <c r="V65" s="5">
        <f t="shared" si="67"/>
        <v>3.9326007823454814E-3</v>
      </c>
      <c r="W65" s="5">
        <f t="shared" si="68"/>
        <v>0.10408396298120497</v>
      </c>
      <c r="X65" s="5">
        <f t="shared" si="69"/>
        <v>6.3464800169047444E-2</v>
      </c>
      <c r="Y65" s="5">
        <f t="shared" si="70"/>
        <v>1.9348710142908579E-2</v>
      </c>
      <c r="Z65" s="5">
        <f t="shared" si="71"/>
        <v>2.4367976744795912E-3</v>
      </c>
      <c r="AA65" s="5">
        <f t="shared" si="72"/>
        <v>5.1938573588550686E-3</v>
      </c>
      <c r="AB65" s="5">
        <f t="shared" si="73"/>
        <v>5.5351649721789168E-3</v>
      </c>
      <c r="AC65" s="5">
        <f t="shared" si="74"/>
        <v>3.1943281057517764E-4</v>
      </c>
      <c r="AD65" s="5">
        <f t="shared" si="75"/>
        <v>5.5461852940271429E-2</v>
      </c>
      <c r="AE65" s="5">
        <f t="shared" si="76"/>
        <v>3.38176536811442E-2</v>
      </c>
      <c r="AF65" s="5">
        <f t="shared" si="77"/>
        <v>1.0310092792332594E-2</v>
      </c>
      <c r="AG65" s="5">
        <f t="shared" si="78"/>
        <v>2.0955132761674988E-3</v>
      </c>
      <c r="AH65" s="5">
        <f t="shared" si="79"/>
        <v>3.7145702621635602E-4</v>
      </c>
      <c r="AI65" s="5">
        <f t="shared" si="80"/>
        <v>7.9173368774831346E-4</v>
      </c>
      <c r="AJ65" s="5">
        <f t="shared" si="81"/>
        <v>8.437614422057508E-4</v>
      </c>
      <c r="AK65" s="5">
        <f t="shared" si="82"/>
        <v>5.9947208880119208E-4</v>
      </c>
      <c r="AL65" s="5">
        <f t="shared" si="83"/>
        <v>1.660577534216535E-5</v>
      </c>
      <c r="AM65" s="5">
        <f t="shared" si="84"/>
        <v>2.3642582726207294E-2</v>
      </c>
      <c r="AN65" s="5">
        <f t="shared" si="85"/>
        <v>1.4415974807472191E-2</v>
      </c>
      <c r="AO65" s="5">
        <f t="shared" si="86"/>
        <v>4.3950428778516751E-3</v>
      </c>
      <c r="AP65" s="5">
        <f t="shared" si="87"/>
        <v>8.9328688745777239E-4</v>
      </c>
      <c r="AQ65" s="5">
        <f t="shared" si="88"/>
        <v>1.3616956969724319E-4</v>
      </c>
      <c r="AR65" s="5">
        <f t="shared" si="89"/>
        <v>4.529890151178551E-5</v>
      </c>
      <c r="AS65" s="5">
        <f t="shared" si="90"/>
        <v>9.6551320377997465E-5</v>
      </c>
      <c r="AT65" s="5">
        <f t="shared" si="91"/>
        <v>1.0289606541904049E-4</v>
      </c>
      <c r="AU65" s="5">
        <f t="shared" si="92"/>
        <v>7.3105164778476412E-5</v>
      </c>
      <c r="AV65" s="5">
        <f t="shared" si="93"/>
        <v>3.8954588026690742E-5</v>
      </c>
      <c r="AW65" s="5">
        <f t="shared" si="94"/>
        <v>5.9948221239811977E-7</v>
      </c>
      <c r="AX65" s="5">
        <f t="shared" si="95"/>
        <v>8.3987414822389826E-3</v>
      </c>
      <c r="AY65" s="5">
        <f t="shared" si="96"/>
        <v>5.1211006438911019E-3</v>
      </c>
      <c r="AZ65" s="5">
        <f t="shared" si="97"/>
        <v>1.5612858105182724E-3</v>
      </c>
      <c r="BA65" s="5">
        <f t="shared" si="98"/>
        <v>3.1732935966066831E-4</v>
      </c>
      <c r="BB65" s="5">
        <f t="shared" si="99"/>
        <v>4.8372592236598328E-5</v>
      </c>
      <c r="BC65" s="5">
        <f t="shared" si="100"/>
        <v>5.8990007913301495E-6</v>
      </c>
      <c r="BD65" s="5">
        <f t="shared" si="101"/>
        <v>4.6034721231773906E-6</v>
      </c>
      <c r="BE65" s="5">
        <f t="shared" si="102"/>
        <v>9.8119666698858342E-6</v>
      </c>
      <c r="BF65" s="5">
        <f t="shared" si="103"/>
        <v>1.0456747358828379E-5</v>
      </c>
      <c r="BG65" s="5">
        <f t="shared" si="104"/>
        <v>7.4292659840867908E-6</v>
      </c>
      <c r="BH65" s="5">
        <f t="shared" si="105"/>
        <v>3.9587352908342569E-6</v>
      </c>
      <c r="BI65" s="5">
        <f t="shared" si="106"/>
        <v>1.6875513824880726E-6</v>
      </c>
      <c r="BJ65" s="8">
        <f t="shared" si="107"/>
        <v>0.72081008967499094</v>
      </c>
      <c r="BK65" s="8">
        <f t="shared" si="108"/>
        <v>0.18493692091812455</v>
      </c>
      <c r="BL65" s="8">
        <f t="shared" si="109"/>
        <v>9.0598976677419271E-2</v>
      </c>
      <c r="BM65" s="8">
        <f t="shared" si="110"/>
        <v>0.5100694361852216</v>
      </c>
      <c r="BN65" s="8">
        <f t="shared" si="111"/>
        <v>0.483592847598114</v>
      </c>
    </row>
    <row r="66" spans="1:66" x14ac:dyDescent="0.25">
      <c r="A66" t="s">
        <v>21</v>
      </c>
      <c r="B66" t="s">
        <v>152</v>
      </c>
      <c r="C66" t="s">
        <v>153</v>
      </c>
      <c r="D66" t="s">
        <v>440</v>
      </c>
      <c r="E66">
        <f>VLOOKUP(A66,home!$A$2:$E$405,3,FALSE)</f>
        <v>1.41116751269036</v>
      </c>
      <c r="F66">
        <f>VLOOKUP(B66,home!$B$2:$E$405,3,FALSE)</f>
        <v>0.64</v>
      </c>
      <c r="G66">
        <f>VLOOKUP(C66,away!$B$2:$E$405,4,FALSE)</f>
        <v>0.43</v>
      </c>
      <c r="H66">
        <f>VLOOKUP(A66,away!$A$2:$E$405,3,FALSE)</f>
        <v>1.3401015228426401</v>
      </c>
      <c r="I66">
        <f>VLOOKUP(C66,away!$B$2:$E$405,3,FALSE)</f>
        <v>1.35</v>
      </c>
      <c r="J66">
        <f>VLOOKUP(B66,home!$B$2:$E$405,4,FALSE)</f>
        <v>0.97</v>
      </c>
      <c r="K66" s="3">
        <f t="shared" si="56"/>
        <v>0.38835329949238712</v>
      </c>
      <c r="L66" s="3">
        <f t="shared" si="57"/>
        <v>1.754862944162437</v>
      </c>
      <c r="M66" s="5">
        <f t="shared" si="58"/>
        <v>0.11727704425156932</v>
      </c>
      <c r="N66" s="5">
        <f t="shared" si="59"/>
        <v>4.5544927089811636E-2</v>
      </c>
      <c r="O66" s="5">
        <f t="shared" si="60"/>
        <v>0.20580513915797738</v>
      </c>
      <c r="P66" s="5">
        <f t="shared" si="61"/>
        <v>7.9925104844490391E-2</v>
      </c>
      <c r="Q66" s="5">
        <f t="shared" si="62"/>
        <v>8.8437613552342781E-3</v>
      </c>
      <c r="R66" s="5">
        <f t="shared" si="63"/>
        <v>0.18057990621326414</v>
      </c>
      <c r="S66" s="5">
        <f t="shared" si="64"/>
        <v>1.3617375900734519E-2</v>
      </c>
      <c r="T66" s="5">
        <f t="shared" si="65"/>
        <v>1.551958908931641E-2</v>
      </c>
      <c r="U66" s="5">
        <f t="shared" si="66"/>
        <v>7.0128802399946955E-2</v>
      </c>
      <c r="V66" s="5">
        <f t="shared" si="67"/>
        <v>1.0311482746959753E-3</v>
      </c>
      <c r="W66" s="5">
        <f t="shared" si="68"/>
        <v>1.1448346340761657E-3</v>
      </c>
      <c r="X66" s="5">
        <f t="shared" si="69"/>
        <v>2.0090278765340264E-3</v>
      </c>
      <c r="Y66" s="5">
        <f t="shared" si="70"/>
        <v>1.7627842871594558E-3</v>
      </c>
      <c r="Z66" s="5">
        <f t="shared" si="71"/>
        <v>0.10563099529132851</v>
      </c>
      <c r="AA66" s="5">
        <f t="shared" si="72"/>
        <v>4.1022145550052229E-2</v>
      </c>
      <c r="AB66" s="5">
        <f t="shared" si="73"/>
        <v>7.9655427883098661E-3</v>
      </c>
      <c r="AC66" s="5">
        <f t="shared" si="74"/>
        <v>4.3920910999270615E-5</v>
      </c>
      <c r="AD66" s="5">
        <f t="shared" si="75"/>
        <v>1.1115007687915962E-4</v>
      </c>
      <c r="AE66" s="5">
        <f t="shared" si="76"/>
        <v>1.9505315115604329E-4</v>
      </c>
      <c r="AF66" s="5">
        <f t="shared" si="77"/>
        <v>1.7114577355292754E-4</v>
      </c>
      <c r="AG66" s="5">
        <f t="shared" si="78"/>
        <v>1.0011245868601606E-4</v>
      </c>
      <c r="AH66" s="5">
        <f t="shared" si="79"/>
        <v>4.6341979847937302E-2</v>
      </c>
      <c r="AI66" s="5">
        <f t="shared" si="80"/>
        <v>1.7997060778956166E-2</v>
      </c>
      <c r="AJ66" s="5">
        <f t="shared" si="81"/>
        <v>3.4946089673363288E-3</v>
      </c>
      <c r="AK66" s="5">
        <f t="shared" si="82"/>
        <v>4.5238097430024904E-4</v>
      </c>
      <c r="AL66" s="5">
        <f t="shared" si="83"/>
        <v>1.1972960058414025E-6</v>
      </c>
      <c r="AM66" s="5">
        <f t="shared" si="84"/>
        <v>8.633099818970828E-6</v>
      </c>
      <c r="AN66" s="5">
        <f t="shared" si="85"/>
        <v>1.5149906965567351E-5</v>
      </c>
      <c r="AO66" s="5">
        <f t="shared" si="86"/>
        <v>1.3293005170691271E-5</v>
      </c>
      <c r="AP66" s="5">
        <f t="shared" si="87"/>
        <v>7.7758007302019276E-6</v>
      </c>
      <c r="AQ66" s="5">
        <f t="shared" si="88"/>
        <v>3.4113661406556451E-6</v>
      </c>
      <c r="AR66" s="5">
        <f t="shared" si="89"/>
        <v>1.6264764638853509E-2</v>
      </c>
      <c r="AS66" s="5">
        <f t="shared" si="90"/>
        <v>6.3164750129658638E-3</v>
      </c>
      <c r="AT66" s="5">
        <f t="shared" si="91"/>
        <v>1.2265119562232562E-3</v>
      </c>
      <c r="AU66" s="5">
        <f t="shared" si="92"/>
        <v>1.5877332168872125E-4</v>
      </c>
      <c r="AV66" s="5">
        <f t="shared" si="93"/>
        <v>1.541503583729527E-5</v>
      </c>
      <c r="AW66" s="5">
        <f t="shared" si="94"/>
        <v>2.2665705193927093E-8</v>
      </c>
      <c r="AX66" s="5">
        <f t="shared" si="95"/>
        <v>5.5878213325740838E-7</v>
      </c>
      <c r="AY66" s="5">
        <f t="shared" si="96"/>
        <v>9.8058605951346303E-7</v>
      </c>
      <c r="AZ66" s="5">
        <f t="shared" si="97"/>
        <v>8.6039706970121931E-7</v>
      </c>
      <c r="BA66" s="5">
        <f t="shared" si="98"/>
        <v>5.0329297829487181E-7</v>
      </c>
      <c r="BB66" s="5">
        <f t="shared" si="99"/>
        <v>2.2080254941670501E-7</v>
      </c>
      <c r="BC66" s="5">
        <f t="shared" si="100"/>
        <v>7.7495642389594147E-8</v>
      </c>
      <c r="BD66" s="5">
        <f t="shared" si="101"/>
        <v>4.7570721267079273E-3</v>
      </c>
      <c r="BE66" s="5">
        <f t="shared" si="102"/>
        <v>1.8474246563302908E-3</v>
      </c>
      <c r="BF66" s="5">
        <f t="shared" si="103"/>
        <v>3.5872673042472891E-4</v>
      </c>
      <c r="BG66" s="5">
        <f t="shared" si="104"/>
        <v>4.643756979218652E-5</v>
      </c>
      <c r="BH66" s="5">
        <f t="shared" si="105"/>
        <v>4.5085458623009091E-6</v>
      </c>
      <c r="BI66" s="5">
        <f t="shared" si="106"/>
        <v>3.5018173230746164E-7</v>
      </c>
      <c r="BJ66" s="8">
        <f t="shared" si="107"/>
        <v>7.5453850327664773E-2</v>
      </c>
      <c r="BK66" s="8">
        <f t="shared" si="108"/>
        <v>0.21189677206455484</v>
      </c>
      <c r="BL66" s="8">
        <f t="shared" si="109"/>
        <v>0.6047840264544988</v>
      </c>
      <c r="BM66" s="8">
        <f t="shared" si="110"/>
        <v>0.35978880330534568</v>
      </c>
      <c r="BN66" s="8">
        <f t="shared" si="111"/>
        <v>0.63797588291234719</v>
      </c>
    </row>
    <row r="67" spans="1:66" x14ac:dyDescent="0.25">
      <c r="A67" t="s">
        <v>154</v>
      </c>
      <c r="B67" t="s">
        <v>155</v>
      </c>
      <c r="C67" t="s">
        <v>156</v>
      </c>
      <c r="D67" t="s">
        <v>440</v>
      </c>
      <c r="E67">
        <f>VLOOKUP(A67,home!$A$2:$E$405,3,FALSE)</f>
        <v>1.30456852791878</v>
      </c>
      <c r="F67">
        <f>VLOOKUP(B67,home!$B$2:$E$405,3,FALSE)</f>
        <v>1.46</v>
      </c>
      <c r="G67">
        <f>VLOOKUP(C67,away!$B$2:$E$405,4,FALSE)</f>
        <v>0.77</v>
      </c>
      <c r="H67">
        <f>VLOOKUP(A67,away!$A$2:$E$405,3,FALSE)</f>
        <v>1.0355329949238601</v>
      </c>
      <c r="I67">
        <f>VLOOKUP(C67,away!$B$2:$E$405,3,FALSE)</f>
        <v>0.49</v>
      </c>
      <c r="J67">
        <f>VLOOKUP(B67,home!$B$2:$E$405,4,FALSE)</f>
        <v>1.1399999999999999</v>
      </c>
      <c r="K67" s="3">
        <f t="shared" si="56"/>
        <v>1.4665959390862924</v>
      </c>
      <c r="L67" s="3">
        <f t="shared" si="57"/>
        <v>0.57844873096446814</v>
      </c>
      <c r="M67" s="5">
        <f t="shared" si="58"/>
        <v>0.12937441068679895</v>
      </c>
      <c r="N67" s="5">
        <f t="shared" si="59"/>
        <v>0.18973998533494155</v>
      </c>
      <c r="O67" s="5">
        <f t="shared" si="60"/>
        <v>7.4836463681054788E-2</v>
      </c>
      <c r="P67" s="5">
        <f t="shared" si="61"/>
        <v>0.10975485373021374</v>
      </c>
      <c r="Q67" s="5">
        <f t="shared" si="62"/>
        <v>0.13913594598725898</v>
      </c>
      <c r="R67" s="5">
        <f t="shared" si="63"/>
        <v>2.1644528723087322E-2</v>
      </c>
      <c r="S67" s="5">
        <f t="shared" si="64"/>
        <v>2.3277647900756336E-2</v>
      </c>
      <c r="T67" s="5">
        <f t="shared" si="65"/>
        <v>8.0483011387870756E-2</v>
      </c>
      <c r="U67" s="5">
        <f t="shared" si="66"/>
        <v>3.174377792871648E-2</v>
      </c>
      <c r="V67" s="5">
        <f t="shared" si="67"/>
        <v>2.1941784030536683E-3</v>
      </c>
      <c r="W67" s="5">
        <f t="shared" si="68"/>
        <v>6.8018737788614614E-2</v>
      </c>
      <c r="X67" s="5">
        <f t="shared" si="69"/>
        <v>3.9345352555629043E-2</v>
      </c>
      <c r="Y67" s="5">
        <f t="shared" si="70"/>
        <v>1.1379634627576605E-2</v>
      </c>
      <c r="Z67" s="5">
        <f t="shared" si="71"/>
        <v>4.1734167240646139E-3</v>
      </c>
      <c r="AA67" s="5">
        <f t="shared" si="72"/>
        <v>6.1207160196279798E-3</v>
      </c>
      <c r="AB67" s="5">
        <f t="shared" si="73"/>
        <v>4.4883086293434063E-3</v>
      </c>
      <c r="AC67" s="5">
        <f t="shared" si="74"/>
        <v>1.1633952978351717E-4</v>
      </c>
      <c r="AD67" s="5">
        <f t="shared" si="75"/>
        <v>2.4939001155639375E-2</v>
      </c>
      <c r="AE67" s="5">
        <f t="shared" si="76"/>
        <v>1.4425933570001001E-2</v>
      </c>
      <c r="AF67" s="5">
        <f t="shared" si="77"/>
        <v>4.1723314832723991E-3</v>
      </c>
      <c r="AG67" s="5">
        <f t="shared" si="78"/>
        <v>8.0449328388733875E-4</v>
      </c>
      <c r="AH67" s="5">
        <f t="shared" si="79"/>
        <v>6.0352690195526596E-4</v>
      </c>
      <c r="AI67" s="5">
        <f t="shared" si="80"/>
        <v>8.8513010353692386E-4</v>
      </c>
      <c r="AJ67" s="5">
        <f t="shared" si="81"/>
        <v>6.4906410770514112E-4</v>
      </c>
      <c r="AK67" s="5">
        <f t="shared" si="82"/>
        <v>3.1730492818900945E-4</v>
      </c>
      <c r="AL67" s="5">
        <f t="shared" si="83"/>
        <v>3.9478682087584339E-6</v>
      </c>
      <c r="AM67" s="5">
        <f t="shared" si="84"/>
        <v>7.3150875639458098E-3</v>
      </c>
      <c r="AN67" s="5">
        <f t="shared" si="85"/>
        <v>4.2314031182584168E-3</v>
      </c>
      <c r="AO67" s="5">
        <f t="shared" si="86"/>
        <v>1.2238248819778372E-3</v>
      </c>
      <c r="AP67" s="5">
        <f t="shared" si="87"/>
        <v>2.359733166342733E-4</v>
      </c>
      <c r="AQ67" s="5">
        <f t="shared" si="88"/>
        <v>3.4124616387143001E-5</v>
      </c>
      <c r="AR67" s="5">
        <f t="shared" si="89"/>
        <v>6.982187410778814E-5</v>
      </c>
      <c r="AS67" s="5">
        <f t="shared" si="90"/>
        <v>1.0240047702587641E-4</v>
      </c>
      <c r="AT67" s="5">
        <f t="shared" si="91"/>
        <v>7.5090061883324773E-5</v>
      </c>
      <c r="AU67" s="5">
        <f t="shared" si="92"/>
        <v>3.670892660794085E-5</v>
      </c>
      <c r="AV67" s="5">
        <f t="shared" si="93"/>
        <v>1.3459290672855695E-5</v>
      </c>
      <c r="AW67" s="5">
        <f t="shared" si="94"/>
        <v>9.3032672359032343E-8</v>
      </c>
      <c r="AX67" s="5">
        <f t="shared" si="95"/>
        <v>1.7880462858905948E-3</v>
      </c>
      <c r="AY67" s="5">
        <f t="shared" si="96"/>
        <v>1.0342931049791453E-3</v>
      </c>
      <c r="AZ67" s="5">
        <f t="shared" si="97"/>
        <v>2.9914276701024299E-4</v>
      </c>
      <c r="BA67" s="5">
        <f t="shared" si="98"/>
        <v>5.767958465142487E-5</v>
      </c>
      <c r="BB67" s="5">
        <f t="shared" si="99"/>
        <v>8.3411706360435829E-6</v>
      </c>
      <c r="BC67" s="5">
        <f t="shared" si="100"/>
        <v>9.649879138354995E-7</v>
      </c>
      <c r="BD67" s="5">
        <f t="shared" si="101"/>
        <v>6.7313957452018155E-6</v>
      </c>
      <c r="BE67" s="5">
        <f t="shared" si="102"/>
        <v>9.8722376642957292E-6</v>
      </c>
      <c r="BF67" s="5">
        <f t="shared" si="103"/>
        <v>7.2392918340754309E-6</v>
      </c>
      <c r="BG67" s="5">
        <f t="shared" si="104"/>
        <v>3.5390386685718633E-6</v>
      </c>
      <c r="BH67" s="5">
        <f t="shared" si="105"/>
        <v>1.297584934899213E-6</v>
      </c>
      <c r="BI67" s="5">
        <f t="shared" si="106"/>
        <v>3.8060655922854725E-7</v>
      </c>
      <c r="BJ67" s="8">
        <f t="shared" si="107"/>
        <v>0.58867330857297651</v>
      </c>
      <c r="BK67" s="8">
        <f t="shared" si="108"/>
        <v>0.26575567122379412</v>
      </c>
      <c r="BL67" s="8">
        <f t="shared" si="109"/>
        <v>0.14161536180892037</v>
      </c>
      <c r="BM67" s="8">
        <f t="shared" si="110"/>
        <v>0.33469737011409334</v>
      </c>
      <c r="BN67" s="8">
        <f t="shared" si="111"/>
        <v>0.66448618814335536</v>
      </c>
    </row>
    <row r="68" spans="1:66" x14ac:dyDescent="0.25">
      <c r="A68" t="s">
        <v>154</v>
      </c>
      <c r="B68" t="s">
        <v>157</v>
      </c>
      <c r="C68" t="s">
        <v>158</v>
      </c>
      <c r="D68" t="s">
        <v>440</v>
      </c>
      <c r="E68">
        <f>VLOOKUP(A68,home!$A$2:$E$405,3,FALSE)</f>
        <v>1.30456852791878</v>
      </c>
      <c r="F68">
        <f>VLOOKUP(B68,home!$B$2:$E$405,3,FALSE)</f>
        <v>1.3</v>
      </c>
      <c r="G68">
        <f>VLOOKUP(C68,away!$B$2:$E$405,4,FALSE)</f>
        <v>0.46</v>
      </c>
      <c r="H68">
        <f>VLOOKUP(A68,away!$A$2:$E$405,3,FALSE)</f>
        <v>1.0355329949238601</v>
      </c>
      <c r="I68">
        <f>VLOOKUP(C68,away!$B$2:$E$405,3,FALSE)</f>
        <v>0.69</v>
      </c>
      <c r="J68">
        <f>VLOOKUP(B68,home!$B$2:$E$405,4,FALSE)</f>
        <v>0.57999999999999996</v>
      </c>
      <c r="K68" s="3">
        <f t="shared" si="56"/>
        <v>0.78013197969543047</v>
      </c>
      <c r="L68" s="3">
        <f t="shared" si="57"/>
        <v>0.4144203045685288</v>
      </c>
      <c r="M68" s="5">
        <f t="shared" si="58"/>
        <v>0.30283950984873015</v>
      </c>
      <c r="N68" s="5">
        <f t="shared" si="59"/>
        <v>0.23625478634828367</v>
      </c>
      <c r="O68" s="5">
        <f t="shared" si="60"/>
        <v>0.12550284190689473</v>
      </c>
      <c r="P68" s="5">
        <f t="shared" si="61"/>
        <v>9.7908780514228411E-2</v>
      </c>
      <c r="Q68" s="5">
        <f t="shared" si="62"/>
        <v>9.2154957093203732E-2</v>
      </c>
      <c r="R68" s="5">
        <f t="shared" si="63"/>
        <v>2.6005462983635614E-2</v>
      </c>
      <c r="S68" s="5">
        <f t="shared" si="64"/>
        <v>7.9135391767174556E-3</v>
      </c>
      <c r="T68" s="5">
        <f t="shared" si="65"/>
        <v>3.8190885386065195E-2</v>
      </c>
      <c r="U68" s="5">
        <f t="shared" si="66"/>
        <v>2.0287693320319884E-2</v>
      </c>
      <c r="V68" s="5">
        <f t="shared" si="67"/>
        <v>2.8427413976575561E-4</v>
      </c>
      <c r="W68" s="5">
        <f t="shared" si="68"/>
        <v>2.396434303862283E-2</v>
      </c>
      <c r="X68" s="5">
        <f t="shared" si="69"/>
        <v>9.9313103408507769E-3</v>
      </c>
      <c r="Y68" s="5">
        <f t="shared" si="70"/>
        <v>2.0578683281099789E-3</v>
      </c>
      <c r="Z68" s="5">
        <f t="shared" si="71"/>
        <v>3.5923972967079583E-3</v>
      </c>
      <c r="AA68" s="5">
        <f t="shared" si="72"/>
        <v>2.8025440149332921E-3</v>
      </c>
      <c r="AB68" s="5">
        <f t="shared" si="73"/>
        <v>1.0931771052767444E-3</v>
      </c>
      <c r="AC68" s="5">
        <f t="shared" si="74"/>
        <v>5.7441593342004674E-6</v>
      </c>
      <c r="AD68" s="5">
        <f t="shared" si="75"/>
        <v>4.6738375942053084E-3</v>
      </c>
      <c r="AE68" s="5">
        <f t="shared" si="76"/>
        <v>1.9369331992944037E-3</v>
      </c>
      <c r="AF68" s="5">
        <f t="shared" si="77"/>
        <v>4.0135222319024076E-4</v>
      </c>
      <c r="AG68" s="5">
        <f t="shared" si="78"/>
        <v>5.544283685791859E-5</v>
      </c>
      <c r="AH68" s="5">
        <f t="shared" si="79"/>
        <v>3.7219059545821778E-4</v>
      </c>
      <c r="AI68" s="5">
        <f t="shared" si="80"/>
        <v>2.9035778605884051E-4</v>
      </c>
      <c r="AJ68" s="5">
        <f t="shared" si="81"/>
        <v>1.1325869722903273E-4</v>
      </c>
      <c r="AK68" s="5">
        <f t="shared" si="82"/>
        <v>2.945224389567023E-5</v>
      </c>
      <c r="AL68" s="5">
        <f t="shared" si="83"/>
        <v>7.4284050422867701E-8</v>
      </c>
      <c r="AM68" s="5">
        <f t="shared" si="84"/>
        <v>7.2924203502846327E-4</v>
      </c>
      <c r="AN68" s="5">
        <f t="shared" si="85"/>
        <v>3.0221270626066947E-4</v>
      </c>
      <c r="AO68" s="5">
        <f t="shared" si="86"/>
        <v>6.2621540886512983E-5</v>
      </c>
      <c r="AP68" s="5">
        <f t="shared" si="87"/>
        <v>8.6505460155797654E-6</v>
      </c>
      <c r="AQ68" s="5">
        <f t="shared" si="88"/>
        <v>8.9624047861515955E-7</v>
      </c>
      <c r="AR68" s="5">
        <f t="shared" si="89"/>
        <v>3.0848667985467341E-5</v>
      </c>
      <c r="AS68" s="5">
        <f t="shared" si="90"/>
        <v>2.4066032426469685E-5</v>
      </c>
      <c r="AT68" s="5">
        <f t="shared" si="91"/>
        <v>9.3873407601381091E-6</v>
      </c>
      <c r="AU68" s="5">
        <f t="shared" si="92"/>
        <v>2.4411215770940503E-6</v>
      </c>
      <c r="AV68" s="5">
        <f t="shared" si="93"/>
        <v>4.760992521539031E-7</v>
      </c>
      <c r="AW68" s="5">
        <f t="shared" si="94"/>
        <v>6.671172676571016E-10</v>
      </c>
      <c r="AX68" s="5">
        <f t="shared" si="95"/>
        <v>9.4817505410646545E-5</v>
      </c>
      <c r="AY68" s="5">
        <f t="shared" si="96"/>
        <v>3.9294299470708269E-5</v>
      </c>
      <c r="AZ68" s="5">
        <f t="shared" si="97"/>
        <v>8.1421777772289487E-6</v>
      </c>
      <c r="BA68" s="5">
        <f t="shared" si="98"/>
        <v>1.1247612647634428E-6</v>
      </c>
      <c r="BB68" s="5">
        <f t="shared" si="99"/>
        <v>1.1653097647753737E-7</v>
      </c>
      <c r="BC68" s="5">
        <f t="shared" si="100"/>
        <v>9.6585605526978218E-9</v>
      </c>
      <c r="BD68" s="5">
        <f t="shared" si="101"/>
        <v>2.130719063678467E-6</v>
      </c>
      <c r="BE68" s="5">
        <f t="shared" si="102"/>
        <v>1.6622420813222764E-6</v>
      </c>
      <c r="BF68" s="5">
        <f t="shared" si="103"/>
        <v>6.4838410281750002E-7</v>
      </c>
      <c r="BG68" s="5">
        <f t="shared" si="104"/>
        <v>1.6860839124468729E-7</v>
      </c>
      <c r="BH68" s="5">
        <f t="shared" si="105"/>
        <v>3.2884199513744891E-8</v>
      </c>
      <c r="BI68" s="5">
        <f t="shared" si="106"/>
        <v>5.1308031334714646E-9</v>
      </c>
      <c r="BJ68" s="8">
        <f t="shared" si="107"/>
        <v>0.41086884439081423</v>
      </c>
      <c r="BK68" s="8">
        <f t="shared" si="108"/>
        <v>0.40899121642229708</v>
      </c>
      <c r="BL68" s="8">
        <f t="shared" si="109"/>
        <v>0.17656884588434507</v>
      </c>
      <c r="BM68" s="8">
        <f t="shared" si="110"/>
        <v>0.1193156716668346</v>
      </c>
      <c r="BN68" s="8">
        <f t="shared" si="111"/>
        <v>0.88066633869497624</v>
      </c>
    </row>
    <row r="69" spans="1:66" x14ac:dyDescent="0.25">
      <c r="A69" t="s">
        <v>154</v>
      </c>
      <c r="B69" t="s">
        <v>159</v>
      </c>
      <c r="C69" t="s">
        <v>160</v>
      </c>
      <c r="D69" t="s">
        <v>440</v>
      </c>
      <c r="E69">
        <f>VLOOKUP(A69,home!$A$2:$E$405,3,FALSE)</f>
        <v>1.30456852791878</v>
      </c>
      <c r="F69">
        <f>VLOOKUP(B69,home!$B$2:$E$405,3,FALSE)</f>
        <v>0.69</v>
      </c>
      <c r="G69">
        <f>VLOOKUP(C69,away!$B$2:$E$405,4,FALSE)</f>
        <v>1</v>
      </c>
      <c r="H69">
        <f>VLOOKUP(A69,away!$A$2:$E$405,3,FALSE)</f>
        <v>1.0355329949238601</v>
      </c>
      <c r="I69">
        <f>VLOOKUP(C69,away!$B$2:$E$405,3,FALSE)</f>
        <v>0.77</v>
      </c>
      <c r="J69">
        <f>VLOOKUP(B69,home!$B$2:$E$405,4,FALSE)</f>
        <v>0.87</v>
      </c>
      <c r="K69" s="3">
        <f t="shared" si="56"/>
        <v>0.9001522842639581</v>
      </c>
      <c r="L69" s="3">
        <f t="shared" si="57"/>
        <v>0.69370355329949385</v>
      </c>
      <c r="M69" s="5">
        <f t="shared" si="58"/>
        <v>0.20314082168413683</v>
      </c>
      <c r="N69" s="5">
        <f t="shared" si="59"/>
        <v>0.18285767466623315</v>
      </c>
      <c r="O69" s="5">
        <f t="shared" si="60"/>
        <v>0.14091950982246459</v>
      </c>
      <c r="P69" s="5">
        <f t="shared" si="61"/>
        <v>0.1268490186640488</v>
      </c>
      <c r="Q69" s="5">
        <f t="shared" si="62"/>
        <v>8.2299876773002739E-2</v>
      </c>
      <c r="R69" s="5">
        <f t="shared" si="63"/>
        <v>4.8878182346533294E-2</v>
      </c>
      <c r="S69" s="5">
        <f t="shared" si="64"/>
        <v>1.9802363457320681E-2</v>
      </c>
      <c r="T69" s="5">
        <f t="shared" si="65"/>
        <v>5.7091716953542482E-2</v>
      </c>
      <c r="U69" s="5">
        <f t="shared" si="66"/>
        <v>4.3997807489902223E-2</v>
      </c>
      <c r="V69" s="5">
        <f t="shared" si="67"/>
        <v>1.3739294254459555E-3</v>
      </c>
      <c r="W69" s="5">
        <f t="shared" si="68"/>
        <v>2.4694140690620228E-2</v>
      </c>
      <c r="X69" s="5">
        <f t="shared" si="69"/>
        <v>1.713041314276087E-2</v>
      </c>
      <c r="Y69" s="5">
        <f t="shared" si="70"/>
        <v>5.9417142333107811E-3</v>
      </c>
      <c r="Z69" s="5">
        <f t="shared" si="71"/>
        <v>1.1302322924203578E-2</v>
      </c>
      <c r="AA69" s="5">
        <f t="shared" si="72"/>
        <v>1.017381179771075E-2</v>
      </c>
      <c r="AB69" s="5">
        <f t="shared" si="73"/>
        <v>4.5789899646904685E-3</v>
      </c>
      <c r="AC69" s="5">
        <f t="shared" si="74"/>
        <v>5.3620930878946461E-5</v>
      </c>
      <c r="AD69" s="5">
        <f t="shared" si="75"/>
        <v>5.5571217876493389E-3</v>
      </c>
      <c r="AE69" s="5">
        <f t="shared" si="76"/>
        <v>3.8549951302103815E-3</v>
      </c>
      <c r="AF69" s="5">
        <f t="shared" si="77"/>
        <v>1.3371119098895931E-3</v>
      </c>
      <c r="AG69" s="5">
        <f t="shared" si="78"/>
        <v>3.0918642768316111E-4</v>
      </c>
      <c r="AH69" s="5">
        <f t="shared" si="79"/>
        <v>1.9601153932645872E-3</v>
      </c>
      <c r="AI69" s="5">
        <f t="shared" si="80"/>
        <v>1.7644023486680647E-3</v>
      </c>
      <c r="AJ69" s="5">
        <f t="shared" si="81"/>
        <v>7.9411540225712547E-4</v>
      </c>
      <c r="AK69" s="5">
        <f t="shared" si="82"/>
        <v>2.3827493110364784E-4</v>
      </c>
      <c r="AL69" s="5">
        <f t="shared" si="83"/>
        <v>1.3393196710453789E-6</v>
      </c>
      <c r="AM69" s="5">
        <f t="shared" si="84"/>
        <v>1.0004511742171126E-3</v>
      </c>
      <c r="AN69" s="5">
        <f t="shared" si="85"/>
        <v>6.9401653445706204E-4</v>
      </c>
      <c r="AO69" s="5">
        <f t="shared" si="86"/>
        <v>2.407208680007322E-4</v>
      </c>
      <c r="AP69" s="5">
        <f t="shared" si="87"/>
        <v>5.5662973828482111E-5</v>
      </c>
      <c r="AQ69" s="5">
        <f t="shared" si="88"/>
        <v>9.6534006830086929E-6</v>
      </c>
      <c r="AR69" s="5">
        <f t="shared" si="89"/>
        <v>2.719478026369359E-4</v>
      </c>
      <c r="AS69" s="5">
        <f t="shared" si="90"/>
        <v>2.447944357442019E-4</v>
      </c>
      <c r="AT69" s="5">
        <f t="shared" si="91"/>
        <v>1.1017613525512502E-4</v>
      </c>
      <c r="AU69" s="5">
        <f t="shared" si="92"/>
        <v>3.3058433273758533E-5</v>
      </c>
      <c r="AV69" s="5">
        <f t="shared" si="93"/>
        <v>7.4394060563903461E-6</v>
      </c>
      <c r="AW69" s="5">
        <f t="shared" si="94"/>
        <v>2.323120053439339E-8</v>
      </c>
      <c r="AX69" s="5">
        <f t="shared" si="95"/>
        <v>1.5009306829434879E-4</v>
      </c>
      <c r="AY69" s="5">
        <f t="shared" si="96"/>
        <v>1.0412009480141336E-4</v>
      </c>
      <c r="AZ69" s="5">
        <f t="shared" si="97"/>
        <v>3.6114239866810293E-5</v>
      </c>
      <c r="BA69" s="5">
        <f t="shared" si="98"/>
        <v>8.3508588401055121E-6</v>
      </c>
      <c r="BB69" s="5">
        <f t="shared" si="99"/>
        <v>1.4482551126209211E-6</v>
      </c>
      <c r="BC69" s="5">
        <f t="shared" si="100"/>
        <v>2.0093194354185841E-7</v>
      </c>
      <c r="BD69" s="5">
        <f t="shared" si="101"/>
        <v>3.1441859500205287E-5</v>
      </c>
      <c r="BE69" s="5">
        <f t="shared" si="102"/>
        <v>2.8302461650616224E-5</v>
      </c>
      <c r="BF69" s="5">
        <f t="shared" si="103"/>
        <v>1.2738262752547634E-5</v>
      </c>
      <c r="BG69" s="5">
        <f t="shared" si="104"/>
        <v>3.8221254380867493E-6</v>
      </c>
      <c r="BH69" s="5">
        <f t="shared" si="105"/>
        <v>8.6012373595929218E-7</v>
      </c>
      <c r="BI69" s="5">
        <f t="shared" si="106"/>
        <v>1.548484691346813E-7</v>
      </c>
      <c r="BJ69" s="8">
        <f t="shared" si="107"/>
        <v>0.38337478411494796</v>
      </c>
      <c r="BK69" s="8">
        <f t="shared" si="108"/>
        <v>0.3513252135763037</v>
      </c>
      <c r="BL69" s="8">
        <f t="shared" si="109"/>
        <v>0.25404994539110776</v>
      </c>
      <c r="BM69" s="8">
        <f t="shared" si="110"/>
        <v>0.2150030851865426</v>
      </c>
      <c r="BN69" s="8">
        <f t="shared" si="111"/>
        <v>0.78494508395641949</v>
      </c>
    </row>
    <row r="70" spans="1:66" x14ac:dyDescent="0.25">
      <c r="A70" t="s">
        <v>154</v>
      </c>
      <c r="B70" t="s">
        <v>161</v>
      </c>
      <c r="C70" t="s">
        <v>162</v>
      </c>
      <c r="D70" t="s">
        <v>440</v>
      </c>
      <c r="E70">
        <f>VLOOKUP(A70,home!$A$2:$E$405,3,FALSE)</f>
        <v>1.30456852791878</v>
      </c>
      <c r="F70">
        <f>VLOOKUP(B70,home!$B$2:$E$405,3,FALSE)</f>
        <v>0.46</v>
      </c>
      <c r="G70">
        <f>VLOOKUP(C70,away!$B$2:$E$405,4,FALSE)</f>
        <v>1.18</v>
      </c>
      <c r="H70">
        <f>VLOOKUP(A70,away!$A$2:$E$405,3,FALSE)</f>
        <v>1.0355329949238601</v>
      </c>
      <c r="I70">
        <f>VLOOKUP(C70,away!$B$2:$E$405,3,FALSE)</f>
        <v>0.77</v>
      </c>
      <c r="J70">
        <f>VLOOKUP(B70,home!$B$2:$E$405,4,FALSE)</f>
        <v>0.48</v>
      </c>
      <c r="K70" s="3">
        <f t="shared" si="56"/>
        <v>0.70811979695431382</v>
      </c>
      <c r="L70" s="3">
        <f t="shared" si="57"/>
        <v>0.38273299492385865</v>
      </c>
      <c r="M70" s="5">
        <f t="shared" si="58"/>
        <v>0.3359298932342395</v>
      </c>
      <c r="N70" s="5">
        <f t="shared" si="59"/>
        <v>0.237878607787914</v>
      </c>
      <c r="O70" s="5">
        <f t="shared" si="60"/>
        <v>0.12857145412199256</v>
      </c>
      <c r="P70" s="5">
        <f t="shared" si="61"/>
        <v>9.1043991986986247E-2</v>
      </c>
      <c r="Q70" s="5">
        <f t="shared" si="62"/>
        <v>8.4223275723276245E-2</v>
      </c>
      <c r="R70" s="5">
        <f t="shared" si="63"/>
        <v>2.4604268848912848E-2</v>
      </c>
      <c r="S70" s="5">
        <f t="shared" si="64"/>
        <v>6.1687041283540944E-3</v>
      </c>
      <c r="T70" s="5">
        <f t="shared" si="65"/>
        <v>3.2235026559867437E-2</v>
      </c>
      <c r="U70" s="5">
        <f t="shared" si="66"/>
        <v>1.7422769861501514E-2</v>
      </c>
      <c r="V70" s="5">
        <f t="shared" si="67"/>
        <v>1.8576079928291818E-4</v>
      </c>
      <c r="W70" s="5">
        <f t="shared" si="68"/>
        <v>1.9880056301331193E-2</v>
      </c>
      <c r="X70" s="5">
        <f t="shared" si="69"/>
        <v>7.6087534874634145E-3</v>
      </c>
      <c r="Y70" s="5">
        <f t="shared" si="70"/>
        <v>1.4560605049471131E-3</v>
      </c>
      <c r="Z70" s="5">
        <f t="shared" si="71"/>
        <v>3.1389551681520718E-3</v>
      </c>
      <c r="AA70" s="5">
        <f t="shared" si="72"/>
        <v>2.2227562963205391E-3</v>
      </c>
      <c r="AB70" s="5">
        <f t="shared" si="73"/>
        <v>7.8698886861471127E-4</v>
      </c>
      <c r="AC70" s="5">
        <f t="shared" si="74"/>
        <v>3.1465651505776685E-6</v>
      </c>
      <c r="AD70" s="5">
        <f t="shared" si="75"/>
        <v>3.5193653578847422E-3</v>
      </c>
      <c r="AE70" s="5">
        <f t="shared" si="76"/>
        <v>1.3469772436545051E-3</v>
      </c>
      <c r="AF70" s="5">
        <f t="shared" si="77"/>
        <v>2.5776631727908634E-4</v>
      </c>
      <c r="AG70" s="5">
        <f t="shared" si="78"/>
        <v>3.2885224867572765E-5</v>
      </c>
      <c r="AH70" s="5">
        <f t="shared" si="79"/>
        <v>3.0034542810964158E-4</v>
      </c>
      <c r="AI70" s="5">
        <f t="shared" si="80"/>
        <v>2.1268054356915586E-4</v>
      </c>
      <c r="AJ70" s="5">
        <f t="shared" si="81"/>
        <v>7.5301651664161858E-5</v>
      </c>
      <c r="AK70" s="5">
        <f t="shared" si="82"/>
        <v>1.7774196762250257E-5</v>
      </c>
      <c r="AL70" s="5">
        <f t="shared" si="83"/>
        <v>3.4111385515306662E-8</v>
      </c>
      <c r="AM70" s="5">
        <f t="shared" si="84"/>
        <v>4.9842645652667806E-4</v>
      </c>
      <c r="AN70" s="5">
        <f t="shared" si="85"/>
        <v>1.9076425045574193E-4</v>
      </c>
      <c r="AO70" s="5">
        <f t="shared" si="86"/>
        <v>3.6505886450665581E-5</v>
      </c>
      <c r="AP70" s="5">
        <f t="shared" si="87"/>
        <v>4.657335751204517E-6</v>
      </c>
      <c r="AQ70" s="5">
        <f t="shared" si="88"/>
        <v>4.4562901510611584E-7</v>
      </c>
      <c r="AR70" s="5">
        <f t="shared" si="89"/>
        <v>2.2990421042418343E-5</v>
      </c>
      <c r="AS70" s="5">
        <f t="shared" si="90"/>
        <v>1.627997228045146E-5</v>
      </c>
      <c r="AT70" s="5">
        <f t="shared" si="91"/>
        <v>5.7640853328275717E-6</v>
      </c>
      <c r="AU70" s="5">
        <f t="shared" si="92"/>
        <v>1.3605543118363996E-6</v>
      </c>
      <c r="AV70" s="5">
        <f t="shared" si="93"/>
        <v>2.4085886076072685E-7</v>
      </c>
      <c r="AW70" s="5">
        <f t="shared" si="94"/>
        <v>2.5680264874617214E-10</v>
      </c>
      <c r="AX70" s="5">
        <f t="shared" si="95"/>
        <v>5.882427353205488E-5</v>
      </c>
      <c r="AY70" s="5">
        <f t="shared" si="96"/>
        <v>2.2513990383143632E-5</v>
      </c>
      <c r="AZ70" s="5">
        <f t="shared" si="97"/>
        <v>4.3084234835137567E-6</v>
      </c>
      <c r="BA70" s="5">
        <f t="shared" si="98"/>
        <v>5.496586077485013E-7</v>
      </c>
      <c r="BB70" s="5">
        <f t="shared" si="99"/>
        <v>5.259312128231558E-8</v>
      </c>
      <c r="BC70" s="5">
        <f t="shared" si="100"/>
        <v>4.0258245641548779E-9</v>
      </c>
      <c r="BD70" s="5">
        <f t="shared" si="101"/>
        <v>1.4665321166875439E-6</v>
      </c>
      <c r="BE70" s="5">
        <f t="shared" si="102"/>
        <v>1.0384804246957637E-6</v>
      </c>
      <c r="BF70" s="5">
        <f t="shared" si="103"/>
        <v>3.6768427373829685E-7</v>
      </c>
      <c r="BG70" s="5">
        <f t="shared" si="104"/>
        <v>8.6788171087619041E-8</v>
      </c>
      <c r="BH70" s="5">
        <f t="shared" si="105"/>
        <v>1.5364105522150259E-8</v>
      </c>
      <c r="BI70" s="5">
        <f t="shared" si="106"/>
        <v>2.1759254565459394E-9</v>
      </c>
      <c r="BJ70" s="8">
        <f t="shared" si="107"/>
        <v>0.38925582703163708</v>
      </c>
      <c r="BK70" s="8">
        <f t="shared" si="108"/>
        <v>0.43335404481578199</v>
      </c>
      <c r="BL70" s="8">
        <f t="shared" si="109"/>
        <v>0.1742639527342929</v>
      </c>
      <c r="BM70" s="8">
        <f t="shared" si="110"/>
        <v>9.773877431296206E-2</v>
      </c>
      <c r="BN70" s="8">
        <f t="shared" si="111"/>
        <v>0.90225149170332142</v>
      </c>
    </row>
    <row r="71" spans="1:66" x14ac:dyDescent="0.25">
      <c r="A71" t="s">
        <v>154</v>
      </c>
      <c r="B71" t="s">
        <v>163</v>
      </c>
      <c r="C71" t="s">
        <v>164</v>
      </c>
      <c r="D71" t="s">
        <v>440</v>
      </c>
      <c r="E71">
        <f>VLOOKUP(A71,home!$A$2:$E$405,3,FALSE)</f>
        <v>1.30456852791878</v>
      </c>
      <c r="F71">
        <f>VLOOKUP(B71,home!$B$2:$E$405,3,FALSE)</f>
        <v>1.88</v>
      </c>
      <c r="G71">
        <f>VLOOKUP(C71,away!$B$2:$E$405,4,FALSE)</f>
        <v>1.23</v>
      </c>
      <c r="H71">
        <f>VLOOKUP(A71,away!$A$2:$E$405,3,FALSE)</f>
        <v>1.0355329949238601</v>
      </c>
      <c r="I71">
        <f>VLOOKUP(C71,away!$B$2:$E$405,3,FALSE)</f>
        <v>0.54</v>
      </c>
      <c r="J71">
        <f>VLOOKUP(B71,home!$B$2:$E$405,4,FALSE)</f>
        <v>0.88</v>
      </c>
      <c r="K71" s="3">
        <f t="shared" si="56"/>
        <v>3.0166842639593865</v>
      </c>
      <c r="L71" s="3">
        <f t="shared" si="57"/>
        <v>0.4920852791878183</v>
      </c>
      <c r="M71" s="5">
        <f t="shared" si="58"/>
        <v>2.9933723941782203E-2</v>
      </c>
      <c r="N71" s="5">
        <f t="shared" si="59"/>
        <v>9.0300593976878715E-2</v>
      </c>
      <c r="O71" s="5">
        <f t="shared" si="60"/>
        <v>1.4729944903022978E-2</v>
      </c>
      <c r="P71" s="5">
        <f t="shared" si="61"/>
        <v>4.4435592997938186E-2</v>
      </c>
      <c r="Q71" s="5">
        <f t="shared" si="62"/>
        <v>0.13620419043811791</v>
      </c>
      <c r="R71" s="5">
        <f t="shared" si="63"/>
        <v>3.6241945250126209E-3</v>
      </c>
      <c r="S71" s="5">
        <f t="shared" si="64"/>
        <v>1.6490780840688588E-2</v>
      </c>
      <c r="T71" s="5">
        <f t="shared" si="65"/>
        <v>6.7024077078292027E-2</v>
      </c>
      <c r="U71" s="5">
        <f t="shared" si="66"/>
        <v>1.0933050593133337E-2</v>
      </c>
      <c r="V71" s="5">
        <f t="shared" si="67"/>
        <v>2.7200002359293899E-3</v>
      </c>
      <c r="W71" s="5">
        <f t="shared" si="68"/>
        <v>0.13696167932666595</v>
      </c>
      <c r="X71" s="5">
        <f t="shared" si="69"/>
        <v>6.7396826209494859E-2</v>
      </c>
      <c r="Y71" s="5">
        <f t="shared" si="70"/>
        <v>1.6582493020836073E-2</v>
      </c>
      <c r="Z71" s="5">
        <f t="shared" si="71"/>
        <v>5.9447092489059959E-4</v>
      </c>
      <c r="AA71" s="5">
        <f t="shared" si="72"/>
        <v>1.7933310844988541E-3</v>
      </c>
      <c r="AB71" s="5">
        <f t="shared" si="73"/>
        <v>2.7049568313384574E-3</v>
      </c>
      <c r="AC71" s="5">
        <f t="shared" si="74"/>
        <v>2.5235922799215306E-4</v>
      </c>
      <c r="AD71" s="5">
        <f t="shared" si="75"/>
        <v>0.1032925356975512</v>
      </c>
      <c r="AE71" s="5">
        <f t="shared" si="76"/>
        <v>5.0828736266747172E-2</v>
      </c>
      <c r="AF71" s="5">
        <f t="shared" si="77"/>
        <v>1.2506036438293131E-2</v>
      </c>
      <c r="AG71" s="5">
        <f t="shared" si="78"/>
        <v>2.0513454774235022E-3</v>
      </c>
      <c r="AH71" s="5">
        <f t="shared" si="79"/>
        <v>7.3132597760957802E-5</v>
      </c>
      <c r="AI71" s="5">
        <f t="shared" si="80"/>
        <v>2.2061795684795286E-4</v>
      </c>
      <c r="AJ71" s="5">
        <f t="shared" si="81"/>
        <v>3.3276735938504525E-4</v>
      </c>
      <c r="AK71" s="5">
        <f t="shared" si="82"/>
        <v>3.3461801887206132E-4</v>
      </c>
      <c r="AL71" s="5">
        <f t="shared" si="83"/>
        <v>1.4984746924429017E-5</v>
      </c>
      <c r="AM71" s="5">
        <f t="shared" si="84"/>
        <v>6.2320193404653168E-2</v>
      </c>
      <c r="AN71" s="5">
        <f t="shared" si="85"/>
        <v>3.0666849770567588E-2</v>
      </c>
      <c r="AO71" s="5">
        <f t="shared" si="86"/>
        <v>7.5453526655803157E-3</v>
      </c>
      <c r="AP71" s="5">
        <f t="shared" si="87"/>
        <v>1.2376523243375467E-3</v>
      </c>
      <c r="AQ71" s="5">
        <f t="shared" si="88"/>
        <v>1.5225762238977344E-4</v>
      </c>
      <c r="AR71" s="5">
        <f t="shared" si="89"/>
        <v>7.1974949573862677E-6</v>
      </c>
      <c r="AS71" s="5">
        <f t="shared" si="90"/>
        <v>2.1712569777874189E-5</v>
      </c>
      <c r="AT71" s="5">
        <f t="shared" si="91"/>
        <v>3.2749983789516615E-5</v>
      </c>
      <c r="AU71" s="5">
        <f t="shared" si="92"/>
        <v>3.2932120247586589E-5</v>
      </c>
      <c r="AV71" s="5">
        <f t="shared" si="93"/>
        <v>2.4836452232428189E-5</v>
      </c>
      <c r="AW71" s="5">
        <f t="shared" si="94"/>
        <v>6.1789850285960102E-7</v>
      </c>
      <c r="AX71" s="5">
        <f t="shared" si="95"/>
        <v>3.1333391128453784E-2</v>
      </c>
      <c r="AY71" s="5">
        <f t="shared" si="96"/>
        <v>1.541870052134629E-2</v>
      </c>
      <c r="AZ71" s="5">
        <f t="shared" si="97"/>
        <v>3.7936577753800234E-3</v>
      </c>
      <c r="BA71" s="5">
        <f t="shared" si="98"/>
        <v>6.2226771518030573E-4</v>
      </c>
      <c r="BB71" s="5">
        <f t="shared" si="99"/>
        <v>7.6552195588516623E-5</v>
      </c>
      <c r="BC71" s="5">
        <f t="shared" si="100"/>
        <v>7.5340417077231357E-6</v>
      </c>
      <c r="BD71" s="5">
        <f t="shared" si="101"/>
        <v>5.9029688592638926E-7</v>
      </c>
      <c r="BE71" s="5">
        <f t="shared" si="102"/>
        <v>1.7807393268383675E-6</v>
      </c>
      <c r="BF71" s="5">
        <f t="shared" si="103"/>
        <v>2.6859641527434677E-6</v>
      </c>
      <c r="BG71" s="5">
        <f t="shared" si="104"/>
        <v>2.700901931046742E-6</v>
      </c>
      <c r="BH71" s="5">
        <f t="shared" si="105"/>
        <v>2.0369420884715565E-6</v>
      </c>
      <c r="BI71" s="5">
        <f t="shared" si="106"/>
        <v>1.2289622289777424E-6</v>
      </c>
      <c r="BJ71" s="8">
        <f t="shared" si="107"/>
        <v>0.83632292309548562</v>
      </c>
      <c r="BK71" s="8">
        <f t="shared" si="108"/>
        <v>0.10926614251260124</v>
      </c>
      <c r="BL71" s="8">
        <f t="shared" si="109"/>
        <v>3.4877066297491051E-2</v>
      </c>
      <c r="BM71" s="8">
        <f t="shared" si="110"/>
        <v>0.64641427942487251</v>
      </c>
      <c r="BN71" s="8">
        <f t="shared" si="111"/>
        <v>0.31922824078275258</v>
      </c>
    </row>
    <row r="72" spans="1:66" x14ac:dyDescent="0.25">
      <c r="A72" t="s">
        <v>154</v>
      </c>
      <c r="B72" t="s">
        <v>165</v>
      </c>
      <c r="C72" t="s">
        <v>166</v>
      </c>
      <c r="D72" t="s">
        <v>440</v>
      </c>
      <c r="E72">
        <f>VLOOKUP(A72,home!$A$2:$E$405,3,FALSE)</f>
        <v>1.30456852791878</v>
      </c>
      <c r="F72">
        <f>VLOOKUP(B72,home!$B$2:$E$405,3,FALSE)</f>
        <v>0.69</v>
      </c>
      <c r="G72">
        <f>VLOOKUP(C72,away!$B$2:$E$405,4,FALSE)</f>
        <v>1.62</v>
      </c>
      <c r="H72">
        <f>VLOOKUP(A72,away!$A$2:$E$405,3,FALSE)</f>
        <v>1.0355329949238601</v>
      </c>
      <c r="I72">
        <f>VLOOKUP(C72,away!$B$2:$E$405,3,FALSE)</f>
        <v>0.77</v>
      </c>
      <c r="J72">
        <f>VLOOKUP(B72,home!$B$2:$E$405,4,FALSE)</f>
        <v>1.35</v>
      </c>
      <c r="K72" s="3">
        <f t="shared" si="56"/>
        <v>1.4582467005076123</v>
      </c>
      <c r="L72" s="3">
        <f t="shared" si="57"/>
        <v>1.0764365482233527</v>
      </c>
      <c r="M72" s="5">
        <f t="shared" si="58"/>
        <v>7.9286829491532734E-2</v>
      </c>
      <c r="N72" s="5">
        <f t="shared" si="59"/>
        <v>0.11561975749973726</v>
      </c>
      <c r="O72" s="5">
        <f t="shared" si="60"/>
        <v>8.5347241057439016E-2</v>
      </c>
      <c r="P72" s="5">
        <f t="shared" si="61"/>
        <v>0.12445733266943826</v>
      </c>
      <c r="Q72" s="5">
        <f t="shared" si="62"/>
        <v>8.4301064943741066E-2</v>
      </c>
      <c r="R72" s="5">
        <f t="shared" si="63"/>
        <v>4.5935444782128014E-2</v>
      </c>
      <c r="S72" s="5">
        <f t="shared" si="64"/>
        <v>4.8840481308580402E-2</v>
      </c>
      <c r="T72" s="5">
        <f t="shared" si="65"/>
        <v>9.0744747359593314E-2</v>
      </c>
      <c r="U72" s="5">
        <f t="shared" si="66"/>
        <v>6.6985210789887797E-2</v>
      </c>
      <c r="V72" s="5">
        <f t="shared" si="67"/>
        <v>8.5183771222917502E-3</v>
      </c>
      <c r="W72" s="5">
        <f t="shared" si="68"/>
        <v>4.0977249934496113E-2</v>
      </c>
      <c r="X72" s="5">
        <f t="shared" si="69"/>
        <v>4.4109409475174596E-2</v>
      </c>
      <c r="Y72" s="5">
        <f t="shared" si="70"/>
        <v>2.3740490239813689E-2</v>
      </c>
      <c r="Z72" s="5">
        <f t="shared" si="71"/>
        <v>1.6482197207459439E-2</v>
      </c>
      <c r="AA72" s="5">
        <f t="shared" si="72"/>
        <v>2.4035109694893506E-2</v>
      </c>
      <c r="AB72" s="5">
        <f t="shared" si="73"/>
        <v>1.7524559704458494E-2</v>
      </c>
      <c r="AC72" s="5">
        <f t="shared" si="74"/>
        <v>8.3571138336570718E-4</v>
      </c>
      <c r="AD72" s="5">
        <f t="shared" si="75"/>
        <v>1.4938734878213684E-2</v>
      </c>
      <c r="AE72" s="5">
        <f t="shared" si="76"/>
        <v>1.6080600207128145E-2</v>
      </c>
      <c r="AF72" s="5">
        <f t="shared" si="77"/>
        <v>8.6548728901603734E-3</v>
      </c>
      <c r="AG72" s="5">
        <f t="shared" si="78"/>
        <v>3.1054738330653689E-3</v>
      </c>
      <c r="AH72" s="5">
        <f t="shared" si="79"/>
        <v>4.4355098672835538E-3</v>
      </c>
      <c r="AI72" s="5">
        <f t="shared" si="80"/>
        <v>6.4680676290351999E-3</v>
      </c>
      <c r="AJ72" s="5">
        <f t="shared" si="81"/>
        <v>4.7160191393503378E-3</v>
      </c>
      <c r="AK72" s="5">
        <f t="shared" si="82"/>
        <v>2.2923731164961264E-3</v>
      </c>
      <c r="AL72" s="5">
        <f t="shared" si="83"/>
        <v>5.2472982119326588E-5</v>
      </c>
      <c r="AM72" s="5">
        <f t="shared" si="84"/>
        <v>4.3568721691826197E-3</v>
      </c>
      <c r="AN72" s="5">
        <f t="shared" si="85"/>
        <v>4.6898964388453306E-3</v>
      </c>
      <c r="AO72" s="5">
        <f t="shared" si="86"/>
        <v>2.5241879670778299E-3</v>
      </c>
      <c r="AP72" s="5">
        <f t="shared" si="87"/>
        <v>9.0570939411606063E-4</v>
      </c>
      <c r="AQ72" s="5">
        <f t="shared" si="88"/>
        <v>2.4373467347393906E-4</v>
      </c>
      <c r="AR72" s="5">
        <f t="shared" si="89"/>
        <v>9.5490898622986608E-4</v>
      </c>
      <c r="AS72" s="5">
        <f t="shared" si="90"/>
        <v>1.3924928784547711E-3</v>
      </c>
      <c r="AT72" s="5">
        <f t="shared" si="91"/>
        <v>1.015299072743509E-3</v>
      </c>
      <c r="AU72" s="5">
        <f t="shared" si="92"/>
        <v>4.9351884095222005E-4</v>
      </c>
      <c r="AV72" s="5">
        <f t="shared" si="93"/>
        <v>1.7991805536422901E-4</v>
      </c>
      <c r="AW72" s="5">
        <f t="shared" si="94"/>
        <v>2.2879824197451559E-6</v>
      </c>
      <c r="AX72" s="5">
        <f t="shared" si="95"/>
        <v>1.058899077540666E-3</v>
      </c>
      <c r="AY72" s="5">
        <f t="shared" si="96"/>
        <v>1.1398376679447669E-3</v>
      </c>
      <c r="AZ72" s="5">
        <f t="shared" si="97"/>
        <v>6.1348146240871031E-4</v>
      </c>
      <c r="BA72" s="5">
        <f t="shared" si="98"/>
        <v>2.2012462259808226E-4</v>
      </c>
      <c r="BB72" s="5">
        <f t="shared" si="99"/>
        <v>5.9237547232111956E-5</v>
      </c>
      <c r="BC72" s="5">
        <f t="shared" si="100"/>
        <v>1.2753092173550484E-5</v>
      </c>
      <c r="BD72" s="5">
        <f t="shared" si="101"/>
        <v>1.71316488834123E-4</v>
      </c>
      <c r="BE72" s="5">
        <f t="shared" si="102"/>
        <v>2.4982170458490903E-4</v>
      </c>
      <c r="BF72" s="5">
        <f t="shared" si="103"/>
        <v>1.8215083821306556E-4</v>
      </c>
      <c r="BG72" s="5">
        <f t="shared" si="104"/>
        <v>8.8540286272966245E-5</v>
      </c>
      <c r="BH72" s="5">
        <f t="shared" si="105"/>
        <v>3.2278395079888114E-5</v>
      </c>
      <c r="BI72" s="5">
        <f t="shared" si="106"/>
        <v>9.4139726245856019E-6</v>
      </c>
      <c r="BJ72" s="8">
        <f t="shared" si="107"/>
        <v>0.45809713537371716</v>
      </c>
      <c r="BK72" s="8">
        <f t="shared" si="108"/>
        <v>0.26313104262527293</v>
      </c>
      <c r="BL72" s="8">
        <f t="shared" si="109"/>
        <v>0.26250919530032613</v>
      </c>
      <c r="BM72" s="8">
        <f t="shared" si="110"/>
        <v>0.46413435037723433</v>
      </c>
      <c r="BN72" s="8">
        <f t="shared" si="111"/>
        <v>0.53494767044401637</v>
      </c>
    </row>
    <row r="73" spans="1:66" x14ac:dyDescent="0.25">
      <c r="A73" t="s">
        <v>154</v>
      </c>
      <c r="B73" t="s">
        <v>167</v>
      </c>
      <c r="C73" t="s">
        <v>168</v>
      </c>
      <c r="D73" t="s">
        <v>440</v>
      </c>
      <c r="E73">
        <f>VLOOKUP(A73,home!$A$2:$E$405,3,FALSE)</f>
        <v>1.30456852791878</v>
      </c>
      <c r="F73">
        <f>VLOOKUP(B73,home!$B$2:$E$405,3,FALSE)</f>
        <v>1.53</v>
      </c>
      <c r="G73">
        <f>VLOOKUP(C73,away!$B$2:$E$405,4,FALSE)</f>
        <v>1.3</v>
      </c>
      <c r="H73">
        <f>VLOOKUP(A73,away!$A$2:$E$405,3,FALSE)</f>
        <v>1.0355329949238601</v>
      </c>
      <c r="I73">
        <f>VLOOKUP(C73,away!$B$2:$E$405,3,FALSE)</f>
        <v>0.46</v>
      </c>
      <c r="J73">
        <f>VLOOKUP(B73,home!$B$2:$E$405,4,FALSE)</f>
        <v>0.48</v>
      </c>
      <c r="K73" s="3">
        <f t="shared" si="56"/>
        <v>2.5947868020304536</v>
      </c>
      <c r="L73" s="3">
        <f t="shared" si="57"/>
        <v>0.2286456852791883</v>
      </c>
      <c r="M73" s="5">
        <f t="shared" si="58"/>
        <v>5.9401696803286143E-2</v>
      </c>
      <c r="N73" s="5">
        <f t="shared" si="59"/>
        <v>0.1541347388833815</v>
      </c>
      <c r="O73" s="5">
        <f t="shared" si="60"/>
        <v>1.358194167233393E-2</v>
      </c>
      <c r="P73" s="5">
        <f t="shared" si="61"/>
        <v>3.5242242997319512E-2</v>
      </c>
      <c r="Q73" s="5">
        <f t="shared" si="62"/>
        <v>0.19997339309450426</v>
      </c>
      <c r="R73" s="5">
        <f t="shared" si="63"/>
        <v>1.5527261805463777E-3</v>
      </c>
      <c r="S73" s="5">
        <f t="shared" si="64"/>
        <v>5.2271894504762979E-3</v>
      </c>
      <c r="T73" s="5">
        <f t="shared" si="65"/>
        <v>4.5723053501697426E-2</v>
      </c>
      <c r="U73" s="5">
        <f t="shared" si="66"/>
        <v>4.0289934004488961E-3</v>
      </c>
      <c r="V73" s="5">
        <f t="shared" si="67"/>
        <v>3.4458028178473708E-4</v>
      </c>
      <c r="W73" s="5">
        <f t="shared" si="68"/>
        <v>0.17296277371962251</v>
      </c>
      <c r="X73" s="5">
        <f t="shared" si="69"/>
        <v>3.9547191924912267E-2</v>
      </c>
      <c r="Y73" s="5">
        <f t="shared" si="70"/>
        <v>4.5211473992695719E-3</v>
      </c>
      <c r="Z73" s="5">
        <f t="shared" si="71"/>
        <v>1.183413805339877E-4</v>
      </c>
      <c r="AA73" s="5">
        <f t="shared" si="72"/>
        <v>3.0707065234365495E-4</v>
      </c>
      <c r="AB73" s="5">
        <f t="shared" si="73"/>
        <v>3.9839143799609886E-4</v>
      </c>
      <c r="AC73" s="5">
        <f t="shared" si="74"/>
        <v>1.2777183435262085E-5</v>
      </c>
      <c r="AD73" s="5">
        <f t="shared" si="75"/>
        <v>0.1122003806225641</v>
      </c>
      <c r="AE73" s="5">
        <f t="shared" si="76"/>
        <v>2.565413291603193E-2</v>
      </c>
      <c r="AF73" s="5">
        <f t="shared" si="77"/>
        <v>2.93285340041475E-3</v>
      </c>
      <c r="AG73" s="5">
        <f t="shared" si="78"/>
        <v>2.2352809185374268E-4</v>
      </c>
      <c r="AH73" s="5">
        <f t="shared" si="79"/>
        <v>6.7645615122697026E-6</v>
      </c>
      <c r="AI73" s="5">
        <f t="shared" si="80"/>
        <v>1.7552594933560594E-5</v>
      </c>
      <c r="AJ73" s="5">
        <f t="shared" si="81"/>
        <v>2.2772620837494822E-5</v>
      </c>
      <c r="AK73" s="5">
        <f t="shared" si="82"/>
        <v>1.9696698665591753E-5</v>
      </c>
      <c r="AL73" s="5">
        <f t="shared" si="83"/>
        <v>3.0322137425671731E-7</v>
      </c>
      <c r="AM73" s="5">
        <f t="shared" si="84"/>
        <v>5.8227213364444509E-2</v>
      </c>
      <c r="AN73" s="5">
        <f t="shared" si="85"/>
        <v>1.3313401101610927E-2</v>
      </c>
      <c r="AO73" s="5">
        <f t="shared" si="86"/>
        <v>1.522025859137265E-3</v>
      </c>
      <c r="AP73" s="5">
        <f t="shared" si="87"/>
        <v>1.1600154852502839E-4</v>
      </c>
      <c r="AQ73" s="5">
        <f t="shared" si="88"/>
        <v>6.6308133889880334E-6</v>
      </c>
      <c r="AR73" s="5">
        <f t="shared" si="89"/>
        <v>3.0933756051722588E-7</v>
      </c>
      <c r="AS73" s="5">
        <f t="shared" si="90"/>
        <v>8.0266501940239445E-7</v>
      </c>
      <c r="AT73" s="5">
        <f t="shared" si="91"/>
        <v>1.0413722993984258E-6</v>
      </c>
      <c r="AU73" s="5">
        <f t="shared" si="92"/>
        <v>9.0071303282638044E-7</v>
      </c>
      <c r="AV73" s="5">
        <f t="shared" si="93"/>
        <v>5.8428957249867882E-7</v>
      </c>
      <c r="AW73" s="5">
        <f t="shared" si="94"/>
        <v>4.9971455776781872E-9</v>
      </c>
      <c r="AX73" s="5">
        <f t="shared" si="95"/>
        <v>2.5181200792845325E-2</v>
      </c>
      <c r="AY73" s="5">
        <f t="shared" si="96"/>
        <v>5.7575729114329594E-3</v>
      </c>
      <c r="AZ73" s="5">
        <f t="shared" si="97"/>
        <v>6.5822210193973993E-4</v>
      </c>
      <c r="BA73" s="5">
        <f t="shared" si="98"/>
        <v>5.0166547854639849E-5</v>
      </c>
      <c r="BB73" s="5">
        <f t="shared" si="99"/>
        <v>2.8675911780788307E-6</v>
      </c>
      <c r="BC73" s="5">
        <f t="shared" si="100"/>
        <v>1.3113247000247789E-7</v>
      </c>
      <c r="BD73" s="5">
        <f t="shared" si="101"/>
        <v>1.1788116417842235E-8</v>
      </c>
      <c r="BE73" s="5">
        <f t="shared" si="102"/>
        <v>3.058764890181554E-8</v>
      </c>
      <c r="BF73" s="5">
        <f t="shared" si="103"/>
        <v>3.9684213837786138E-8</v>
      </c>
      <c r="BG73" s="5">
        <f t="shared" si="104"/>
        <v>3.4324024771747254E-8</v>
      </c>
      <c r="BH73" s="5">
        <f t="shared" si="105"/>
        <v>2.2265881617574042E-8</v>
      </c>
      <c r="BI73" s="5">
        <f t="shared" si="106"/>
        <v>1.1555043151370712E-8</v>
      </c>
      <c r="BJ73" s="8">
        <f t="shared" si="107"/>
        <v>0.8627086273190796</v>
      </c>
      <c r="BK73" s="8">
        <f t="shared" si="108"/>
        <v>0.10598636284910916</v>
      </c>
      <c r="BL73" s="8">
        <f t="shared" si="109"/>
        <v>1.9939698402031216E-2</v>
      </c>
      <c r="BM73" s="8">
        <f t="shared" si="110"/>
        <v>0.51910872240509465</v>
      </c>
      <c r="BN73" s="8">
        <f t="shared" si="111"/>
        <v>0.46388673963137173</v>
      </c>
    </row>
    <row r="74" spans="1:66" x14ac:dyDescent="0.25">
      <c r="A74" t="s">
        <v>154</v>
      </c>
      <c r="B74" t="s">
        <v>169</v>
      </c>
      <c r="C74" t="s">
        <v>170</v>
      </c>
      <c r="D74" t="s">
        <v>440</v>
      </c>
      <c r="E74">
        <f>VLOOKUP(A74,home!$A$2:$E$405,3,FALSE)</f>
        <v>1.30456852791878</v>
      </c>
      <c r="F74">
        <f>VLOOKUP(B74,home!$B$2:$E$405,3,FALSE)</f>
        <v>0.77</v>
      </c>
      <c r="G74">
        <f>VLOOKUP(C74,away!$B$2:$E$405,4,FALSE)</f>
        <v>0.84</v>
      </c>
      <c r="H74">
        <f>VLOOKUP(A74,away!$A$2:$E$405,3,FALSE)</f>
        <v>1.0355329949238601</v>
      </c>
      <c r="I74">
        <f>VLOOKUP(C74,away!$B$2:$E$405,3,FALSE)</f>
        <v>0.56000000000000005</v>
      </c>
      <c r="J74">
        <f>VLOOKUP(B74,home!$B$2:$E$405,4,FALSE)</f>
        <v>1.06</v>
      </c>
      <c r="K74" s="3">
        <f t="shared" si="56"/>
        <v>0.84379492385786681</v>
      </c>
      <c r="L74" s="3">
        <f t="shared" si="57"/>
        <v>0.61469238578680341</v>
      </c>
      <c r="M74" s="5">
        <f t="shared" si="58"/>
        <v>0.23258784214197814</v>
      </c>
      <c r="N74" s="5">
        <f t="shared" si="59"/>
        <v>0.19625644055045599</v>
      </c>
      <c r="O74" s="5">
        <f t="shared" si="60"/>
        <v>0.14296997559125696</v>
      </c>
      <c r="P74" s="5">
        <f t="shared" si="61"/>
        <v>0.12063733966798573</v>
      </c>
      <c r="Q74" s="5">
        <f t="shared" si="62"/>
        <v>8.2800094155443982E-2</v>
      </c>
      <c r="R74" s="5">
        <f t="shared" si="63"/>
        <v>4.394127769603539E-2</v>
      </c>
      <c r="S74" s="5">
        <f t="shared" si="64"/>
        <v>1.5642872374736144E-2</v>
      </c>
      <c r="T74" s="5">
        <f t="shared" si="65"/>
        <v>5.0896587419781814E-2</v>
      </c>
      <c r="U74" s="5">
        <f t="shared" si="66"/>
        <v>3.7077427067743564E-2</v>
      </c>
      <c r="V74" s="5">
        <f t="shared" si="67"/>
        <v>9.0150623460268011E-4</v>
      </c>
      <c r="W74" s="5">
        <f t="shared" si="68"/>
        <v>2.3288766381105688E-2</v>
      </c>
      <c r="X74" s="5">
        <f t="shared" si="69"/>
        <v>1.4315427368833353E-2</v>
      </c>
      <c r="Y74" s="5">
        <f t="shared" si="70"/>
        <v>4.3997921014529377E-3</v>
      </c>
      <c r="Z74" s="5">
        <f t="shared" si="71"/>
        <v>9.0034562738321514E-3</v>
      </c>
      <c r="AA74" s="5">
        <f t="shared" si="72"/>
        <v>7.5970707010358327E-3</v>
      </c>
      <c r="AB74" s="5">
        <f t="shared" si="73"/>
        <v>3.2051848468616804E-3</v>
      </c>
      <c r="AC74" s="5">
        <f t="shared" si="74"/>
        <v>2.9224258035965777E-5</v>
      </c>
      <c r="AD74" s="5">
        <f t="shared" si="75"/>
        <v>4.9127357138221799E-3</v>
      </c>
      <c r="AE74" s="5">
        <f t="shared" si="76"/>
        <v>3.01982123666939E-3</v>
      </c>
      <c r="AF74" s="5">
        <f t="shared" si="77"/>
        <v>9.2813056030898117E-4</v>
      </c>
      <c r="AG74" s="5">
        <f t="shared" si="78"/>
        <v>1.9017159614599012E-4</v>
      </c>
      <c r="AH74" s="5">
        <f t="shared" si="79"/>
        <v>1.3835890043222615E-3</v>
      </c>
      <c r="AI74" s="5">
        <f t="shared" si="80"/>
        <v>1.1674653785526843E-3</v>
      </c>
      <c r="AJ74" s="5">
        <f t="shared" si="81"/>
        <v>4.9255068010127892E-4</v>
      </c>
      <c r="AK74" s="5">
        <f t="shared" si="82"/>
        <v>1.3853725453739975E-4</v>
      </c>
      <c r="AL74" s="5">
        <f t="shared" si="83"/>
        <v>6.0631488056500909E-7</v>
      </c>
      <c r="AM74" s="5">
        <f t="shared" si="84"/>
        <v>8.2906829151568201E-4</v>
      </c>
      <c r="AN74" s="5">
        <f t="shared" si="85"/>
        <v>5.0962196609196351E-4</v>
      </c>
      <c r="AO74" s="5">
        <f t="shared" si="86"/>
        <v>1.5663037109321524E-4</v>
      </c>
      <c r="AP74" s="5">
        <f t="shared" si="87"/>
        <v>3.2093165497986957E-5</v>
      </c>
      <c r="AQ74" s="5">
        <f t="shared" si="88"/>
        <v>4.9318561168520802E-6</v>
      </c>
      <c r="AR74" s="5">
        <f t="shared" si="89"/>
        <v>1.7009632520304779E-4</v>
      </c>
      <c r="AS74" s="5">
        <f t="shared" si="90"/>
        <v>1.4352641577320866E-4</v>
      </c>
      <c r="AT74" s="5">
        <f t="shared" si="91"/>
        <v>6.0553430534473559E-5</v>
      </c>
      <c r="AU74" s="5">
        <f t="shared" si="92"/>
        <v>1.7031559102389582E-5</v>
      </c>
      <c r="AV74" s="5">
        <f t="shared" si="93"/>
        <v>3.5927857789953933E-6</v>
      </c>
      <c r="AW74" s="5">
        <f t="shared" si="94"/>
        <v>8.7355543129743542E-9</v>
      </c>
      <c r="AX74" s="5">
        <f t="shared" si="95"/>
        <v>1.1659393598540774E-4</v>
      </c>
      <c r="AY74" s="5">
        <f t="shared" si="96"/>
        <v>7.1669404679144112E-5</v>
      </c>
      <c r="AZ74" s="5">
        <f t="shared" si="97"/>
        <v>2.2027318675071491E-5</v>
      </c>
      <c r="BA74" s="5">
        <f t="shared" si="98"/>
        <v>4.5133416896219691E-6</v>
      </c>
      <c r="BB74" s="5">
        <f t="shared" si="99"/>
        <v>6.9357919276619236E-7</v>
      </c>
      <c r="BC74" s="5">
        <f t="shared" si="100"/>
        <v>8.526756974670722E-8</v>
      </c>
      <c r="BD74" s="5">
        <f t="shared" si="101"/>
        <v>1.7426152658771572E-5</v>
      </c>
      <c r="BE74" s="5">
        <f t="shared" si="102"/>
        <v>1.4704099155843721E-5</v>
      </c>
      <c r="BF74" s="5">
        <f t="shared" si="103"/>
        <v>6.2036221138018372E-6</v>
      </c>
      <c r="BG74" s="5">
        <f t="shared" si="104"/>
        <v>1.7448616163861336E-6</v>
      </c>
      <c r="BH74" s="5">
        <f t="shared" si="105"/>
        <v>3.6807634368526291E-7</v>
      </c>
      <c r="BI74" s="5">
        <f t="shared" si="106"/>
        <v>6.2116190078757705E-8</v>
      </c>
      <c r="BJ74" s="8">
        <f t="shared" si="107"/>
        <v>0.38275589558212753</v>
      </c>
      <c r="BK74" s="8">
        <f t="shared" si="108"/>
        <v>0.36987106039689838</v>
      </c>
      <c r="BL74" s="8">
        <f t="shared" si="109"/>
        <v>0.23840838766491773</v>
      </c>
      <c r="BM74" s="8">
        <f t="shared" si="110"/>
        <v>0.18077416944549499</v>
      </c>
      <c r="BN74" s="8">
        <f t="shared" si="111"/>
        <v>0.81919296980315626</v>
      </c>
    </row>
    <row r="75" spans="1:66" x14ac:dyDescent="0.25">
      <c r="A75" t="s">
        <v>154</v>
      </c>
      <c r="B75" t="s">
        <v>171</v>
      </c>
      <c r="C75" t="s">
        <v>172</v>
      </c>
      <c r="D75" t="s">
        <v>440</v>
      </c>
      <c r="E75">
        <f>VLOOKUP(A75,home!$A$2:$E$405,3,FALSE)</f>
        <v>1.30456852791878</v>
      </c>
      <c r="F75">
        <f>VLOOKUP(B75,home!$B$2:$E$405,3,FALSE)</f>
        <v>0.7</v>
      </c>
      <c r="G75">
        <f>VLOOKUP(C75,away!$B$2:$E$405,4,FALSE)</f>
        <v>1.32</v>
      </c>
      <c r="H75">
        <f>VLOOKUP(A75,away!$A$2:$E$405,3,FALSE)</f>
        <v>1.0355329949238601</v>
      </c>
      <c r="I75">
        <f>VLOOKUP(C75,away!$B$2:$E$405,3,FALSE)</f>
        <v>0.49</v>
      </c>
      <c r="J75">
        <f>VLOOKUP(B75,home!$B$2:$E$405,4,FALSE)</f>
        <v>1.1399999999999999</v>
      </c>
      <c r="K75" s="3">
        <f t="shared" si="56"/>
        <v>1.2054213197969528</v>
      </c>
      <c r="L75" s="3">
        <f t="shared" si="57"/>
        <v>0.57844873096446814</v>
      </c>
      <c r="M75" s="5">
        <f t="shared" si="58"/>
        <v>0.16798677032226603</v>
      </c>
      <c r="N75" s="5">
        <f t="shared" si="59"/>
        <v>0.20249483439029348</v>
      </c>
      <c r="O75" s="5">
        <f t="shared" si="60"/>
        <v>9.7171734111734367E-2</v>
      </c>
      <c r="P75" s="5">
        <f t="shared" si="61"/>
        <v>0.11713287997992541</v>
      </c>
      <c r="Q75" s="5">
        <f t="shared" si="62"/>
        <v>0.12204579526140651</v>
      </c>
      <c r="R75" s="5">
        <f t="shared" si="63"/>
        <v>2.810443314127473E-2</v>
      </c>
      <c r="S75" s="5">
        <f t="shared" si="64"/>
        <v>2.0418440610041694E-2</v>
      </c>
      <c r="T75" s="5">
        <f t="shared" si="65"/>
        <v>7.0597235388509899E-2</v>
      </c>
      <c r="U75" s="5">
        <f t="shared" si="66"/>
        <v>3.3877682889300605E-2</v>
      </c>
      <c r="V75" s="5">
        <f t="shared" si="67"/>
        <v>1.5819173992525086E-3</v>
      </c>
      <c r="W75" s="5">
        <f t="shared" si="68"/>
        <v>4.9038867866557756E-2</v>
      </c>
      <c r="X75" s="5">
        <f t="shared" si="69"/>
        <v>2.8366470885344573E-2</v>
      </c>
      <c r="Y75" s="5">
        <f t="shared" si="70"/>
        <v>8.2042745427840496E-3</v>
      </c>
      <c r="Z75" s="5">
        <f t="shared" si="71"/>
        <v>5.4189912283487025E-3</v>
      </c>
      <c r="AA75" s="5">
        <f t="shared" si="72"/>
        <v>6.5321675584442034E-3</v>
      </c>
      <c r="AB75" s="5">
        <f t="shared" si="73"/>
        <v>3.937007019717326E-3</v>
      </c>
      <c r="AC75" s="5">
        <f t="shared" si="74"/>
        <v>6.8939409822768561E-5</v>
      </c>
      <c r="AD75" s="5">
        <f t="shared" si="75"/>
        <v>1.477812420626361E-2</v>
      </c>
      <c r="AE75" s="5">
        <f t="shared" si="76"/>
        <v>8.548387193148474E-3</v>
      </c>
      <c r="AF75" s="5">
        <f t="shared" si="77"/>
        <v>2.4724018618348235E-3</v>
      </c>
      <c r="AG75" s="5">
        <f t="shared" si="78"/>
        <v>4.767192398041806E-4</v>
      </c>
      <c r="AH75" s="5">
        <f t="shared" si="79"/>
        <v>7.8365214978647285E-4</v>
      </c>
      <c r="AI75" s="5">
        <f t="shared" si="80"/>
        <v>9.4463100865732944E-4</v>
      </c>
      <c r="AJ75" s="5">
        <f t="shared" si="81"/>
        <v>5.6933917858842257E-4</v>
      </c>
      <c r="AK75" s="5">
        <f t="shared" si="82"/>
        <v>2.2876452802205637E-4</v>
      </c>
      <c r="AL75" s="5">
        <f t="shared" si="83"/>
        <v>1.9227875150325258E-6</v>
      </c>
      <c r="AM75" s="5">
        <f t="shared" si="84"/>
        <v>3.5627731969675139E-3</v>
      </c>
      <c r="AN75" s="5">
        <f t="shared" si="85"/>
        <v>2.0608816345000797E-3</v>
      </c>
      <c r="AO75" s="5">
        <f t="shared" si="86"/>
        <v>5.9605718307227499E-4</v>
      </c>
      <c r="AP75" s="5">
        <f t="shared" si="87"/>
        <v>1.1492950704347104E-4</v>
      </c>
      <c r="AQ75" s="5">
        <f t="shared" si="88"/>
        <v>1.662020687491693E-5</v>
      </c>
      <c r="AR75" s="5">
        <f t="shared" si="89"/>
        <v>9.0660518312312533E-5</v>
      </c>
      <c r="AS75" s="5">
        <f t="shared" si="90"/>
        <v>1.0928412163750357E-4</v>
      </c>
      <c r="AT75" s="5">
        <f t="shared" si="91"/>
        <v>6.586670506856516E-5</v>
      </c>
      <c r="AU75" s="5">
        <f t="shared" si="92"/>
        <v>2.646571018480881E-5</v>
      </c>
      <c r="AV75" s="5">
        <f t="shared" si="93"/>
        <v>7.975582825083975E-6</v>
      </c>
      <c r="AW75" s="5">
        <f t="shared" si="94"/>
        <v>3.7241960382610636E-8</v>
      </c>
      <c r="AX75" s="5">
        <f t="shared" si="95"/>
        <v>7.1577379487096403E-4</v>
      </c>
      <c r="AY75" s="5">
        <f t="shared" si="96"/>
        <v>4.1403844330073074E-4</v>
      </c>
      <c r="AZ75" s="5">
        <f t="shared" si="97"/>
        <v>1.1975000604890579E-4</v>
      </c>
      <c r="BA75" s="5">
        <f t="shared" si="98"/>
        <v>2.308974634399231E-5</v>
      </c>
      <c r="BB75" s="5">
        <f t="shared" si="99"/>
        <v>3.3390586177434553E-6</v>
      </c>
      <c r="BC75" s="5">
        <f t="shared" si="100"/>
        <v>3.8629484400993463E-7</v>
      </c>
      <c r="BD75" s="5">
        <f t="shared" si="101"/>
        <v>8.7404102943896831E-6</v>
      </c>
      <c r="BE75" s="5">
        <f t="shared" si="102"/>
        <v>1.0535876912630084E-5</v>
      </c>
      <c r="BF75" s="5">
        <f t="shared" si="103"/>
        <v>6.3500853266204016E-6</v>
      </c>
      <c r="BG75" s="5">
        <f t="shared" si="104"/>
        <v>2.5515094117460086E-6</v>
      </c>
      <c r="BH75" s="5">
        <f t="shared" si="105"/>
        <v>7.6891096064530528E-7</v>
      </c>
      <c r="BI75" s="5">
        <f t="shared" si="106"/>
        <v>1.8537233299748126E-7</v>
      </c>
      <c r="BJ75" s="8">
        <f t="shared" si="107"/>
        <v>0.51465074990843196</v>
      </c>
      <c r="BK75" s="8">
        <f t="shared" si="108"/>
        <v>0.30760490895212422</v>
      </c>
      <c r="BL75" s="8">
        <f t="shared" si="109"/>
        <v>0.17247879638879282</v>
      </c>
      <c r="BM75" s="8">
        <f t="shared" si="110"/>
        <v>0.26480299806945695</v>
      </c>
      <c r="BN75" s="8">
        <f t="shared" si="111"/>
        <v>0.73493644720690054</v>
      </c>
    </row>
    <row r="76" spans="1:66" x14ac:dyDescent="0.25">
      <c r="A76" t="s">
        <v>154</v>
      </c>
      <c r="B76" t="s">
        <v>173</v>
      </c>
      <c r="C76" t="s">
        <v>174</v>
      </c>
      <c r="D76" t="s">
        <v>440</v>
      </c>
      <c r="E76">
        <f>VLOOKUP(A76,home!$A$2:$E$405,3,FALSE)</f>
        <v>1.30456852791878</v>
      </c>
      <c r="F76">
        <f>VLOOKUP(B76,home!$B$2:$E$405,3,FALSE)</f>
        <v>0.85</v>
      </c>
      <c r="G76">
        <f>VLOOKUP(C76,away!$B$2:$E$405,4,FALSE)</f>
        <v>0.85</v>
      </c>
      <c r="H76">
        <f>VLOOKUP(A76,away!$A$2:$E$405,3,FALSE)</f>
        <v>1.0355329949238601</v>
      </c>
      <c r="I76">
        <f>VLOOKUP(C76,away!$B$2:$E$405,3,FALSE)</f>
        <v>1.1100000000000001</v>
      </c>
      <c r="J76">
        <f>VLOOKUP(B76,home!$B$2:$E$405,4,FALSE)</f>
        <v>1.07</v>
      </c>
      <c r="K76" s="3">
        <f t="shared" ref="K76:K139" si="112">E76*F76*G76</f>
        <v>0.94255076142131855</v>
      </c>
      <c r="L76" s="3">
        <f t="shared" ref="L76:L139" si="113">H76*I76*J76</f>
        <v>1.2299025380710689</v>
      </c>
      <c r="M76" s="5">
        <f t="shared" si="58"/>
        <v>0.11389784833959378</v>
      </c>
      <c r="N76" s="5">
        <f t="shared" si="59"/>
        <v>0.10735450367673398</v>
      </c>
      <c r="O76" s="5">
        <f t="shared" si="60"/>
        <v>0.14008325275370004</v>
      </c>
      <c r="P76" s="5">
        <f t="shared" si="61"/>
        <v>0.13203557654537498</v>
      </c>
      <c r="Q76" s="5">
        <f t="shared" si="62"/>
        <v>5.0593534591256678E-2</v>
      </c>
      <c r="R76" s="5">
        <f t="shared" si="63"/>
        <v>8.6144374051513387E-2</v>
      </c>
      <c r="S76" s="5">
        <f t="shared" si="64"/>
        <v>3.8265414421374315E-2</v>
      </c>
      <c r="T76" s="5">
        <f t="shared" si="65"/>
        <v>6.2225116603772994E-2</v>
      </c>
      <c r="U76" s="5">
        <f t="shared" si="66"/>
        <v>8.1195445354416806E-2</v>
      </c>
      <c r="V76" s="5">
        <f t="shared" si="67"/>
        <v>4.9287791438925761E-3</v>
      </c>
      <c r="W76" s="5">
        <f t="shared" si="68"/>
        <v>1.5895658183994934E-2</v>
      </c>
      <c r="X76" s="5">
        <f t="shared" si="69"/>
        <v>1.9550110344805523E-2</v>
      </c>
      <c r="Y76" s="5">
        <f t="shared" si="70"/>
        <v>1.2022365166322888E-2</v>
      </c>
      <c r="Z76" s="5">
        <f t="shared" si="71"/>
        <v>3.5316394762166615E-2</v>
      </c>
      <c r="AA76" s="5">
        <f t="shared" si="72"/>
        <v>3.3287494773736007E-2</v>
      </c>
      <c r="AB76" s="5">
        <f t="shared" si="73"/>
        <v>1.5687576772396516E-2</v>
      </c>
      <c r="AC76" s="5">
        <f t="shared" si="74"/>
        <v>3.571040879040307E-4</v>
      </c>
      <c r="AD76" s="5">
        <f t="shared" si="75"/>
        <v>3.7456161811543591E-3</v>
      </c>
      <c r="AE76" s="5">
        <f t="shared" si="76"/>
        <v>4.6067428478418103E-3</v>
      </c>
      <c r="AF76" s="5">
        <f t="shared" si="77"/>
        <v>2.8329223604006935E-3</v>
      </c>
      <c r="AG76" s="5">
        <f t="shared" si="78"/>
        <v>1.1614061337383655E-3</v>
      </c>
      <c r="AH76" s="5">
        <f t="shared" si="79"/>
        <v>1.085893088837713E-2</v>
      </c>
      <c r="AI76" s="5">
        <f t="shared" si="80"/>
        <v>1.0235093577061337E-2</v>
      </c>
      <c r="AJ76" s="5">
        <f t="shared" si="81"/>
        <v>4.8235476221388058E-3</v>
      </c>
      <c r="AK76" s="5">
        <f t="shared" si="82"/>
        <v>1.5154794946663072E-3</v>
      </c>
      <c r="AL76" s="5">
        <f t="shared" si="83"/>
        <v>1.6558853330586866E-5</v>
      </c>
      <c r="AM76" s="5">
        <f t="shared" si="84"/>
        <v>7.0608667670781086E-4</v>
      </c>
      <c r="AN76" s="5">
        <f t="shared" si="85"/>
        <v>8.6841779578110271E-4</v>
      </c>
      <c r="AO76" s="5">
        <f t="shared" si="86"/>
        <v>5.3403462556863082E-4</v>
      </c>
      <c r="AP76" s="5">
        <f t="shared" si="87"/>
        <v>2.1893684713489731E-4</v>
      </c>
      <c r="AQ76" s="5">
        <f t="shared" si="88"/>
        <v>6.731774599212195E-5</v>
      </c>
      <c r="AR76" s="5">
        <f t="shared" si="89"/>
        <v>2.6710853320706719E-3</v>
      </c>
      <c r="AS76" s="5">
        <f t="shared" si="90"/>
        <v>2.5176335135645269E-3</v>
      </c>
      <c r="AT76" s="5">
        <f t="shared" si="91"/>
        <v>1.1864986925950373E-3</v>
      </c>
      <c r="AU76" s="5">
        <f t="shared" si="92"/>
        <v>3.7277841537695043E-4</v>
      </c>
      <c r="AV76" s="5">
        <f t="shared" si="93"/>
        <v>8.7840644813744296E-5</v>
      </c>
      <c r="AW76" s="5">
        <f t="shared" si="94"/>
        <v>5.3321603971041816E-7</v>
      </c>
      <c r="AX76" s="5">
        <f t="shared" si="95"/>
        <v>1.1092042246006585E-4</v>
      </c>
      <c r="AY76" s="5">
        <f t="shared" si="96"/>
        <v>1.3642130910755014E-4</v>
      </c>
      <c r="AZ76" s="5">
        <f t="shared" si="97"/>
        <v>8.389245715917689E-5</v>
      </c>
      <c r="BA76" s="5">
        <f t="shared" si="98"/>
        <v>3.4393181995030029E-5</v>
      </c>
      <c r="BB76" s="5">
        <f t="shared" si="99"/>
        <v>1.0575065457006903E-5</v>
      </c>
      <c r="BC76" s="5">
        <f t="shared" si="100"/>
        <v>2.6012599691680957E-6</v>
      </c>
      <c r="BD76" s="5">
        <f t="shared" si="101"/>
        <v>5.4752910488635345E-4</v>
      </c>
      <c r="BE76" s="5">
        <f t="shared" si="102"/>
        <v>5.160739747109654E-4</v>
      </c>
      <c r="BF76" s="5">
        <f t="shared" si="103"/>
        <v>2.4321295890677338E-4</v>
      </c>
      <c r="BG76" s="5">
        <f t="shared" si="104"/>
        <v>7.6413519868370373E-5</v>
      </c>
      <c r="BH76" s="5">
        <f t="shared" si="105"/>
        <v>1.8005905333703883E-5</v>
      </c>
      <c r="BI76" s="5">
        <f t="shared" si="106"/>
        <v>3.3942959564725571E-6</v>
      </c>
      <c r="BJ76" s="8">
        <f t="shared" si="107"/>
        <v>0.28276157347735476</v>
      </c>
      <c r="BK76" s="8">
        <f t="shared" si="108"/>
        <v>0.28963770270057781</v>
      </c>
      <c r="BL76" s="8">
        <f t="shared" si="109"/>
        <v>0.39207166164608992</v>
      </c>
      <c r="BM76" s="8">
        <f t="shared" si="110"/>
        <v>0.36954235453494849</v>
      </c>
      <c r="BN76" s="8">
        <f t="shared" si="111"/>
        <v>0.63010908995817294</v>
      </c>
    </row>
    <row r="77" spans="1:66" x14ac:dyDescent="0.25">
      <c r="A77" t="s">
        <v>175</v>
      </c>
      <c r="B77" t="s">
        <v>176</v>
      </c>
      <c r="C77" t="s">
        <v>177</v>
      </c>
      <c r="D77" t="s">
        <v>440</v>
      </c>
      <c r="E77">
        <f>VLOOKUP(A77,home!$A$2:$E$405,3,FALSE)</f>
        <v>1.2222222222222201</v>
      </c>
      <c r="F77">
        <f>VLOOKUP(B77,home!$B$2:$E$405,3,FALSE)</f>
        <v>0.82</v>
      </c>
      <c r="G77">
        <f>VLOOKUP(C77,away!$B$2:$E$405,4,FALSE)</f>
        <v>0.91</v>
      </c>
      <c r="H77">
        <f>VLOOKUP(A77,away!$A$2:$E$405,3,FALSE)</f>
        <v>1.1196581196581199</v>
      </c>
      <c r="I77">
        <f>VLOOKUP(C77,away!$B$2:$E$405,3,FALSE)</f>
        <v>0.18</v>
      </c>
      <c r="J77">
        <f>VLOOKUP(B77,home!$B$2:$E$405,4,FALSE)</f>
        <v>0.78</v>
      </c>
      <c r="K77" s="3">
        <f t="shared" si="112"/>
        <v>0.91202222222222051</v>
      </c>
      <c r="L77" s="3">
        <f t="shared" si="113"/>
        <v>0.15720000000000003</v>
      </c>
      <c r="M77" s="5">
        <f t="shared" si="58"/>
        <v>0.34327540559753711</v>
      </c>
      <c r="N77" s="5">
        <f t="shared" si="59"/>
        <v>0.31307479824729989</v>
      </c>
      <c r="O77" s="5">
        <f t="shared" si="60"/>
        <v>5.3962893759932837E-2</v>
      </c>
      <c r="P77" s="5">
        <f t="shared" si="61"/>
        <v>4.9215358284475541E-2</v>
      </c>
      <c r="Q77" s="5">
        <f t="shared" si="62"/>
        <v>0.14276558660963787</v>
      </c>
      <c r="R77" s="5">
        <f t="shared" si="63"/>
        <v>4.2414834495307207E-3</v>
      </c>
      <c r="S77" s="5">
        <f t="shared" si="64"/>
        <v>1.7640001669017569E-3</v>
      </c>
      <c r="T77" s="5">
        <f t="shared" si="65"/>
        <v>2.2442750215035077E-2</v>
      </c>
      <c r="U77" s="5">
        <f t="shared" si="66"/>
        <v>3.8683271611597773E-3</v>
      </c>
      <c r="V77" s="5">
        <f t="shared" si="67"/>
        <v>2.8100501752076301E-5</v>
      </c>
      <c r="W77" s="5">
        <f t="shared" si="68"/>
        <v>4.3401795852193614E-2</v>
      </c>
      <c r="X77" s="5">
        <f t="shared" si="69"/>
        <v>6.8227623079648372E-3</v>
      </c>
      <c r="Y77" s="5">
        <f t="shared" si="70"/>
        <v>5.362691174060362E-4</v>
      </c>
      <c r="Z77" s="5">
        <f t="shared" si="71"/>
        <v>2.2225373275540982E-4</v>
      </c>
      <c r="AA77" s="5">
        <f t="shared" si="72"/>
        <v>2.0270034324477239E-4</v>
      </c>
      <c r="AB77" s="5">
        <f t="shared" si="73"/>
        <v>9.2433608745652086E-5</v>
      </c>
      <c r="AC77" s="5">
        <f t="shared" si="74"/>
        <v>2.5179787117551992E-7</v>
      </c>
      <c r="AD77" s="5">
        <f t="shared" si="75"/>
        <v>9.8958505753881914E-3</v>
      </c>
      <c r="AE77" s="5">
        <f t="shared" si="76"/>
        <v>1.5556277104510239E-3</v>
      </c>
      <c r="AF77" s="5">
        <f t="shared" si="77"/>
        <v>1.2227233804145047E-4</v>
      </c>
      <c r="AG77" s="5">
        <f t="shared" si="78"/>
        <v>6.407070513372006E-6</v>
      </c>
      <c r="AH77" s="5">
        <f t="shared" si="79"/>
        <v>8.7345716972876087E-6</v>
      </c>
      <c r="AI77" s="5">
        <f t="shared" si="80"/>
        <v>7.9661234895195571E-6</v>
      </c>
      <c r="AJ77" s="5">
        <f t="shared" si="81"/>
        <v>3.632640823704128E-6</v>
      </c>
      <c r="AK77" s="5">
        <f t="shared" si="82"/>
        <v>1.104349718856599E-6</v>
      </c>
      <c r="AL77" s="5">
        <f t="shared" si="83"/>
        <v>1.4440093572797861E-9</v>
      </c>
      <c r="AM77" s="5">
        <f t="shared" si="84"/>
        <v>1.8050471265089161E-3</v>
      </c>
      <c r="AN77" s="5">
        <f t="shared" si="85"/>
        <v>2.8375340828720166E-4</v>
      </c>
      <c r="AO77" s="5">
        <f t="shared" si="86"/>
        <v>2.2303017891374048E-5</v>
      </c>
      <c r="AP77" s="5">
        <f t="shared" si="87"/>
        <v>1.1686781375080003E-6</v>
      </c>
      <c r="AQ77" s="5">
        <f t="shared" si="88"/>
        <v>4.5929050804064425E-8</v>
      </c>
      <c r="AR77" s="5">
        <f t="shared" si="89"/>
        <v>2.7461493416272249E-7</v>
      </c>
      <c r="AS77" s="5">
        <f t="shared" si="90"/>
        <v>2.5045492251049494E-7</v>
      </c>
      <c r="AT77" s="5">
        <f t="shared" si="91"/>
        <v>1.1421022749725782E-7</v>
      </c>
      <c r="AU77" s="5">
        <f t="shared" si="92"/>
        <v>3.4720755160851479E-8</v>
      </c>
      <c r="AV77" s="5">
        <f t="shared" si="93"/>
        <v>7.9165250697583478E-9</v>
      </c>
      <c r="AW77" s="5">
        <f t="shared" si="94"/>
        <v>5.7507629868204898E-12</v>
      </c>
      <c r="AX77" s="5">
        <f t="shared" si="95"/>
        <v>2.7437384858908242E-4</v>
      </c>
      <c r="AY77" s="5">
        <f t="shared" si="96"/>
        <v>4.3131568998203762E-5</v>
      </c>
      <c r="AZ77" s="5">
        <f t="shared" si="97"/>
        <v>3.3901413232588156E-6</v>
      </c>
      <c r="BA77" s="5">
        <f t="shared" si="98"/>
        <v>1.7764340533876197E-7</v>
      </c>
      <c r="BB77" s="5">
        <f t="shared" si="99"/>
        <v>6.9813858298133474E-9</v>
      </c>
      <c r="BC77" s="5">
        <f t="shared" si="100"/>
        <v>2.1949477048933173E-10</v>
      </c>
      <c r="BD77" s="5">
        <f t="shared" si="101"/>
        <v>7.1949112750633276E-9</v>
      </c>
      <c r="BE77" s="5">
        <f t="shared" si="102"/>
        <v>6.5619189697749661E-9</v>
      </c>
      <c r="BF77" s="5">
        <f t="shared" si="103"/>
        <v>2.9923079604281541E-9</v>
      </c>
      <c r="BG77" s="5">
        <f t="shared" si="104"/>
        <v>9.0968378521430855E-10</v>
      </c>
      <c r="BH77" s="5">
        <f t="shared" si="105"/>
        <v>2.0741295682766866E-10</v>
      </c>
      <c r="BI77" s="5">
        <f t="shared" si="106"/>
        <v>3.7833045160730383E-11</v>
      </c>
      <c r="BJ77" s="8">
        <f t="shared" si="107"/>
        <v>0.54305751860700346</v>
      </c>
      <c r="BK77" s="8">
        <f t="shared" si="108"/>
        <v>0.3943262493615452</v>
      </c>
      <c r="BL77" s="8">
        <f t="shared" si="109"/>
        <v>6.2389975829775519E-2</v>
      </c>
      <c r="BM77" s="8">
        <f t="shared" si="110"/>
        <v>9.3417340019418371E-2</v>
      </c>
      <c r="BN77" s="8">
        <f t="shared" si="111"/>
        <v>0.90653552594841391</v>
      </c>
    </row>
    <row r="78" spans="1:66" x14ac:dyDescent="0.25">
      <c r="A78" t="s">
        <v>175</v>
      </c>
      <c r="B78" t="s">
        <v>178</v>
      </c>
      <c r="C78" t="s">
        <v>179</v>
      </c>
      <c r="D78" t="s">
        <v>440</v>
      </c>
      <c r="E78">
        <f>VLOOKUP(A78,home!$A$2:$E$405,3,FALSE)</f>
        <v>1.2222222222222201</v>
      </c>
      <c r="F78">
        <f>VLOOKUP(B78,home!$B$2:$E$405,3,FALSE)</f>
        <v>0.31</v>
      </c>
      <c r="G78">
        <f>VLOOKUP(C78,away!$B$2:$E$405,4,FALSE)</f>
        <v>0.64</v>
      </c>
      <c r="H78">
        <f>VLOOKUP(A78,away!$A$2:$E$405,3,FALSE)</f>
        <v>1.1196581196581199</v>
      </c>
      <c r="I78">
        <f>VLOOKUP(C78,away!$B$2:$E$405,3,FALSE)</f>
        <v>0.82</v>
      </c>
      <c r="J78">
        <f>VLOOKUP(B78,home!$B$2:$E$405,4,FALSE)</f>
        <v>1.1200000000000001</v>
      </c>
      <c r="K78" s="3">
        <f t="shared" si="112"/>
        <v>0.24248888888888848</v>
      </c>
      <c r="L78" s="3">
        <f t="shared" si="113"/>
        <v>1.0282940170940174</v>
      </c>
      <c r="M78" s="5">
        <f t="shared" si="58"/>
        <v>0.28061184306576081</v>
      </c>
      <c r="N78" s="5">
        <f t="shared" si="59"/>
        <v>6.8045254034079475E-2</v>
      </c>
      <c r="O78" s="5">
        <f t="shared" si="60"/>
        <v>0.28855147935024711</v>
      </c>
      <c r="P78" s="5">
        <f t="shared" si="61"/>
        <v>6.9970527614886466E-2</v>
      </c>
      <c r="Q78" s="5">
        <f t="shared" si="62"/>
        <v>8.2501090224430442E-3</v>
      </c>
      <c r="R78" s="5">
        <f t="shared" si="63"/>
        <v>0.14835787991974353</v>
      </c>
      <c r="S78" s="5">
        <f t="shared" si="64"/>
        <v>4.3617855551077471E-3</v>
      </c>
      <c r="T78" s="5">
        <f t="shared" si="65"/>
        <v>8.4835377481515522E-3</v>
      </c>
      <c r="U78" s="5">
        <f t="shared" si="66"/>
        <v>3.5975137459649739E-2</v>
      </c>
      <c r="V78" s="5">
        <f t="shared" si="67"/>
        <v>1.2084563078684912E-4</v>
      </c>
      <c r="W78" s="5">
        <f t="shared" si="68"/>
        <v>6.6685325668813594E-4</v>
      </c>
      <c r="X78" s="5">
        <f t="shared" si="69"/>
        <v>6.8572121413207115E-4</v>
      </c>
      <c r="Y78" s="5">
        <f t="shared" si="70"/>
        <v>3.5256151094322717E-4</v>
      </c>
      <c r="Z78" s="5">
        <f t="shared" si="71"/>
        <v>5.0851840103408298E-2</v>
      </c>
      <c r="AA78" s="5">
        <f t="shared" si="72"/>
        <v>1.2331006204630896E-2</v>
      </c>
      <c r="AB78" s="5">
        <f t="shared" si="73"/>
        <v>1.4950659967214678E-3</v>
      </c>
      <c r="AC78" s="5">
        <f t="shared" si="74"/>
        <v>1.8833026730379395E-6</v>
      </c>
      <c r="AD78" s="5">
        <f t="shared" si="75"/>
        <v>4.0426126316560702E-5</v>
      </c>
      <c r="AE78" s="5">
        <f t="shared" si="76"/>
        <v>4.1569943825606369E-5</v>
      </c>
      <c r="AF78" s="5">
        <f t="shared" si="77"/>
        <v>2.137306226340271E-5</v>
      </c>
      <c r="AG78" s="5">
        <f t="shared" si="78"/>
        <v>7.3259306841449734E-6</v>
      </c>
      <c r="AH78" s="5">
        <f t="shared" si="79"/>
        <v>1.3072660734139093E-2</v>
      </c>
      <c r="AI78" s="5">
        <f t="shared" si="80"/>
        <v>3.1699749762427896E-3</v>
      </c>
      <c r="AJ78" s="5">
        <f t="shared" si="81"/>
        <v>3.8434185489734732E-4</v>
      </c>
      <c r="AK78" s="5">
        <f t="shared" si="82"/>
        <v>3.1066209782517391E-5</v>
      </c>
      <c r="AL78" s="5">
        <f t="shared" si="83"/>
        <v>1.8784051343137273E-8</v>
      </c>
      <c r="AM78" s="5">
        <f t="shared" si="84"/>
        <v>1.9605772905169323E-6</v>
      </c>
      <c r="AN78" s="5">
        <f t="shared" si="85"/>
        <v>2.0160498978889601E-6</v>
      </c>
      <c r="AO78" s="5">
        <f t="shared" si="86"/>
        <v>1.0365460240811113E-6</v>
      </c>
      <c r="AP78" s="5">
        <f t="shared" si="87"/>
        <v>3.5529135833506596E-7</v>
      </c>
      <c r="AQ78" s="5">
        <f t="shared" si="88"/>
        <v>9.1335994525288749E-8</v>
      </c>
      <c r="AR78" s="5">
        <f t="shared" si="89"/>
        <v>2.6885077640830236E-3</v>
      </c>
      <c r="AS78" s="5">
        <f t="shared" si="90"/>
        <v>6.5193326048164216E-4</v>
      </c>
      <c r="AT78" s="5">
        <f t="shared" si="91"/>
        <v>7.904328598195186E-5</v>
      </c>
      <c r="AU78" s="5">
        <f t="shared" si="92"/>
        <v>6.3890395306300538E-6</v>
      </c>
      <c r="AV78" s="5">
        <f t="shared" si="93"/>
        <v>3.8731777421241683E-7</v>
      </c>
      <c r="AW78" s="5">
        <f t="shared" si="94"/>
        <v>1.3010557858786731E-10</v>
      </c>
      <c r="AX78" s="5">
        <f t="shared" si="95"/>
        <v>7.9236368126373035E-8</v>
      </c>
      <c r="AY78" s="5">
        <f t="shared" si="96"/>
        <v>8.1478283280608467E-8</v>
      </c>
      <c r="AZ78" s="5">
        <f t="shared" si="97"/>
        <v>4.1891815610270602E-8</v>
      </c>
      <c r="BA78" s="5">
        <f t="shared" si="98"/>
        <v>1.4359034452415672E-8</v>
      </c>
      <c r="BB78" s="5">
        <f t="shared" si="99"/>
        <v>3.6913273046664764E-9</v>
      </c>
      <c r="BC78" s="5">
        <f t="shared" si="100"/>
        <v>7.5915395650486472E-10</v>
      </c>
      <c r="BD78" s="5">
        <f t="shared" si="101"/>
        <v>4.6076274145289759E-4</v>
      </c>
      <c r="BE78" s="5">
        <f t="shared" si="102"/>
        <v>1.1172984521631132E-4</v>
      </c>
      <c r="BF78" s="5">
        <f t="shared" si="103"/>
        <v>1.354662301111541E-5</v>
      </c>
      <c r="BG78" s="5">
        <f t="shared" si="104"/>
        <v>1.0949685207206749E-6</v>
      </c>
      <c r="BH78" s="5">
        <f t="shared" si="105"/>
        <v>6.6379424989466584E-8</v>
      </c>
      <c r="BI78" s="5">
        <f t="shared" si="106"/>
        <v>3.2192546021558145E-9</v>
      </c>
      <c r="BJ78" s="8">
        <f t="shared" si="107"/>
        <v>8.6600413066075313E-2</v>
      </c>
      <c r="BK78" s="8">
        <f t="shared" si="108"/>
        <v>0.35506698543154958</v>
      </c>
      <c r="BL78" s="8">
        <f t="shared" si="109"/>
        <v>0.50738207715078665</v>
      </c>
      <c r="BM78" s="8">
        <f t="shared" si="110"/>
        <v>0.13611414139648159</v>
      </c>
      <c r="BN78" s="8">
        <f t="shared" si="111"/>
        <v>0.8637870930071605</v>
      </c>
    </row>
    <row r="79" spans="1:66" x14ac:dyDescent="0.25">
      <c r="A79" t="s">
        <v>24</v>
      </c>
      <c r="B79" t="s">
        <v>180</v>
      </c>
      <c r="C79" t="s">
        <v>181</v>
      </c>
      <c r="D79" t="s">
        <v>440</v>
      </c>
      <c r="E79">
        <f>VLOOKUP(A79,home!$A$2:$E$405,3,FALSE)</f>
        <v>1.62011173184358</v>
      </c>
      <c r="F79">
        <f>VLOOKUP(B79,home!$B$2:$E$405,3,FALSE)</f>
        <v>1.17</v>
      </c>
      <c r="G79">
        <f>VLOOKUP(C79,away!$B$2:$E$405,4,FALSE)</f>
        <v>0.55000000000000004</v>
      </c>
      <c r="H79">
        <f>VLOOKUP(A79,away!$A$2:$E$405,3,FALSE)</f>
        <v>1.4748603351955301</v>
      </c>
      <c r="I79">
        <f>VLOOKUP(C79,away!$B$2:$E$405,3,FALSE)</f>
        <v>0.69</v>
      </c>
      <c r="J79">
        <f>VLOOKUP(B79,home!$B$2:$E$405,4,FALSE)</f>
        <v>1.28</v>
      </c>
      <c r="K79" s="3">
        <f t="shared" si="112"/>
        <v>1.0425418994413438</v>
      </c>
      <c r="L79" s="3">
        <f t="shared" si="113"/>
        <v>1.302596648044692</v>
      </c>
      <c r="M79" s="5">
        <f t="shared" si="58"/>
        <v>9.5833923661470422E-2</v>
      </c>
      <c r="N79" s="5">
        <f t="shared" si="59"/>
        <v>9.9910880804946103E-2</v>
      </c>
      <c r="O79" s="5">
        <f t="shared" si="60"/>
        <v>0.12483294773040228</v>
      </c>
      <c r="P79" s="5">
        <f t="shared" si="61"/>
        <v>0.13014357843971558</v>
      </c>
      <c r="Q79" s="5">
        <f t="shared" si="62"/>
        <v>5.2080639724623096E-2</v>
      </c>
      <c r="R79" s="5">
        <f t="shared" si="63"/>
        <v>8.1303489639580132E-2</v>
      </c>
      <c r="S79" s="5">
        <f t="shared" si="64"/>
        <v>4.4184121764973661E-2</v>
      </c>
      <c r="T79" s="5">
        <f t="shared" si="65"/>
        <v>6.7840066733317286E-2</v>
      </c>
      <c r="U79" s="5">
        <f t="shared" si="66"/>
        <v>8.4762294520057485E-2</v>
      </c>
      <c r="V79" s="5">
        <f t="shared" si="67"/>
        <v>6.6669499078454751E-3</v>
      </c>
      <c r="W79" s="5">
        <f t="shared" si="68"/>
        <v>1.8098749687542957E-2</v>
      </c>
      <c r="X79" s="5">
        <f t="shared" si="69"/>
        <v>2.3575370676793373E-2</v>
      </c>
      <c r="Y79" s="5">
        <f t="shared" si="70"/>
        <v>1.5354599410001089E-2</v>
      </c>
      <c r="Z79" s="5">
        <f t="shared" si="71"/>
        <v>3.5301884359617813E-2</v>
      </c>
      <c r="AA79" s="5">
        <f t="shared" si="72"/>
        <v>3.680369357413462E-2</v>
      </c>
      <c r="AB79" s="5">
        <f t="shared" si="73"/>
        <v>1.9184696302617738E-2</v>
      </c>
      <c r="AC79" s="5">
        <f t="shared" si="74"/>
        <v>5.658622001577956E-4</v>
      </c>
      <c r="AD79" s="5">
        <f t="shared" si="75"/>
        <v>4.7171762191911149E-3</v>
      </c>
      <c r="AE79" s="5">
        <f t="shared" si="76"/>
        <v>6.1445779313544805E-3</v>
      </c>
      <c r="AF79" s="5">
        <f t="shared" si="77"/>
        <v>4.0019533085158673E-3</v>
      </c>
      <c r="AG79" s="5">
        <f t="shared" si="78"/>
        <v>1.7376436551013782E-3</v>
      </c>
      <c r="AH79" s="5">
        <f t="shared" si="79"/>
        <v>1.1496029059124876E-2</v>
      </c>
      <c r="AI79" s="5">
        <f t="shared" si="80"/>
        <v>1.1985091971332934E-2</v>
      </c>
      <c r="AJ79" s="5">
        <f t="shared" si="81"/>
        <v>6.2474802743863172E-3</v>
      </c>
      <c r="AK79" s="5">
        <f t="shared" si="82"/>
        <v>2.1710866506603464E-3</v>
      </c>
      <c r="AL79" s="5">
        <f t="shared" si="83"/>
        <v>3.0737896902749492E-5</v>
      </c>
      <c r="AM79" s="5">
        <f t="shared" si="84"/>
        <v>9.8357077111100861E-4</v>
      </c>
      <c r="AN79" s="5">
        <f t="shared" si="85"/>
        <v>1.2811959895639329E-3</v>
      </c>
      <c r="AO79" s="5">
        <f t="shared" si="86"/>
        <v>8.3444080074714078E-4</v>
      </c>
      <c r="AP79" s="5">
        <f t="shared" si="87"/>
        <v>3.6231326334831815E-4</v>
      </c>
      <c r="AQ79" s="5">
        <f t="shared" si="88"/>
        <v>1.1798701059491326E-4</v>
      </c>
      <c r="AR79" s="5">
        <f t="shared" si="89"/>
        <v>2.9949377836480861E-3</v>
      </c>
      <c r="AS79" s="5">
        <f t="shared" si="90"/>
        <v>3.1223481256731239E-3</v>
      </c>
      <c r="AT79" s="5">
        <f t="shared" si="91"/>
        <v>1.6275893728281887E-3</v>
      </c>
      <c r="AU79" s="5">
        <f t="shared" si="92"/>
        <v>5.6561003875294847E-4</v>
      </c>
      <c r="AV79" s="5">
        <f t="shared" si="93"/>
        <v>1.4741804103614775E-4</v>
      </c>
      <c r="AW79" s="5">
        <f t="shared" si="94"/>
        <v>1.1595116680897978E-6</v>
      </c>
      <c r="AX79" s="5">
        <f t="shared" si="95"/>
        <v>1.7090228999150963E-4</v>
      </c>
      <c r="AY79" s="5">
        <f t="shared" si="96"/>
        <v>2.2261675008610236E-4</v>
      </c>
      <c r="AZ79" s="5">
        <f t="shared" si="97"/>
        <v>1.4498991623037994E-4</v>
      </c>
      <c r="BA79" s="5">
        <f t="shared" si="98"/>
        <v>6.2954459627324543E-5</v>
      </c>
      <c r="BB79" s="5">
        <f t="shared" si="99"/>
        <v>2.0501067022504462E-5</v>
      </c>
      <c r="BC79" s="5">
        <f t="shared" si="100"/>
        <v>5.3409242369707737E-6</v>
      </c>
      <c r="BD79" s="5">
        <f t="shared" si="101"/>
        <v>6.5019931968039952E-4</v>
      </c>
      <c r="BE79" s="5">
        <f t="shared" si="102"/>
        <v>6.7786003375507314E-4</v>
      </c>
      <c r="BF79" s="5">
        <f t="shared" si="103"/>
        <v>3.5334874357319365E-4</v>
      </c>
      <c r="BG79" s="5">
        <f t="shared" si="104"/>
        <v>1.2279362343000321E-4</v>
      </c>
      <c r="BH79" s="5">
        <f t="shared" si="105"/>
        <v>3.2004374352500158E-5</v>
      </c>
      <c r="BI79" s="5">
        <f t="shared" si="106"/>
        <v>6.6731802455774708E-6</v>
      </c>
      <c r="BJ79" s="8">
        <f t="shared" si="107"/>
        <v>0.29766847139394681</v>
      </c>
      <c r="BK79" s="8">
        <f t="shared" si="108"/>
        <v>0.27764779062115186</v>
      </c>
      <c r="BL79" s="8">
        <f t="shared" si="109"/>
        <v>0.38908759235927198</v>
      </c>
      <c r="BM79" s="8">
        <f t="shared" si="110"/>
        <v>0.4153788214948328</v>
      </c>
      <c r="BN79" s="8">
        <f t="shared" si="111"/>
        <v>0.5841054600007376</v>
      </c>
    </row>
    <row r="80" spans="1:66" x14ac:dyDescent="0.25">
      <c r="A80" t="s">
        <v>24</v>
      </c>
      <c r="B80" t="s">
        <v>182</v>
      </c>
      <c r="C80" t="s">
        <v>183</v>
      </c>
      <c r="D80" t="s">
        <v>440</v>
      </c>
      <c r="E80">
        <f>VLOOKUP(A80,home!$A$2:$E$405,3,FALSE)</f>
        <v>1.62011173184358</v>
      </c>
      <c r="F80">
        <f>VLOOKUP(B80,home!$B$2:$E$405,3,FALSE)</f>
        <v>0.89</v>
      </c>
      <c r="G80">
        <f>VLOOKUP(C80,away!$B$2:$E$405,4,FALSE)</f>
        <v>0.96</v>
      </c>
      <c r="H80">
        <f>VLOOKUP(A80,away!$A$2:$E$405,3,FALSE)</f>
        <v>1.4748603351955301</v>
      </c>
      <c r="I80">
        <f>VLOOKUP(C80,away!$B$2:$E$405,3,FALSE)</f>
        <v>0.89</v>
      </c>
      <c r="J80">
        <f>VLOOKUP(B80,home!$B$2:$E$405,4,FALSE)</f>
        <v>1.36</v>
      </c>
      <c r="K80" s="3">
        <f t="shared" si="112"/>
        <v>1.3842234636871547</v>
      </c>
      <c r="L80" s="3">
        <f t="shared" si="113"/>
        <v>1.7851709497206698</v>
      </c>
      <c r="M80" s="5">
        <f t="shared" si="58"/>
        <v>4.2029042422811275E-2</v>
      </c>
      <c r="N80" s="5">
        <f t="shared" si="59"/>
        <v>5.8177586677958186E-2</v>
      </c>
      <c r="O80" s="5">
        <f t="shared" si="60"/>
        <v>7.5029025577780323E-2</v>
      </c>
      <c r="P80" s="5">
        <f t="shared" si="61"/>
        <v>0.1038569376623472</v>
      </c>
      <c r="Q80" s="5">
        <f t="shared" si="62"/>
        <v>4.0265390270161482E-2</v>
      </c>
      <c r="R80" s="5">
        <f t="shared" si="63"/>
        <v>6.6969818423651281E-2</v>
      </c>
      <c r="S80" s="5">
        <f t="shared" si="64"/>
        <v>6.4159583937763179E-2</v>
      </c>
      <c r="T80" s="5">
        <f t="shared" si="65"/>
        <v>7.1880604989457586E-2</v>
      </c>
      <c r="U80" s="5">
        <f t="shared" si="66"/>
        <v>9.2701194020886404E-2</v>
      </c>
      <c r="V80" s="5">
        <f t="shared" si="67"/>
        <v>1.7615908548909695E-2</v>
      </c>
      <c r="W80" s="5">
        <f t="shared" si="68"/>
        <v>1.8578765995492658E-2</v>
      </c>
      <c r="X80" s="5">
        <f t="shared" si="69"/>
        <v>3.3166273336811714E-2</v>
      </c>
      <c r="Y80" s="5">
        <f t="shared" si="70"/>
        <v>2.9603733835685757E-2</v>
      </c>
      <c r="Z80" s="5">
        <f t="shared" si="71"/>
        <v>3.9850858119323464E-2</v>
      </c>
      <c r="AA80" s="5">
        <f t="shared" si="72"/>
        <v>5.5162492856835298E-2</v>
      </c>
      <c r="AB80" s="5">
        <f t="shared" si="73"/>
        <v>3.8178608463953254E-2</v>
      </c>
      <c r="AC80" s="5">
        <f t="shared" si="74"/>
        <v>2.72064001843155E-3</v>
      </c>
      <c r="AD80" s="5">
        <f t="shared" si="75"/>
        <v>6.4292909543284954E-3</v>
      </c>
      <c r="AE80" s="5">
        <f t="shared" si="76"/>
        <v>1.1477383438969112E-2</v>
      </c>
      <c r="AF80" s="5">
        <f t="shared" si="77"/>
        <v>1.0244545747026391E-2</v>
      </c>
      <c r="AG80" s="5">
        <f t="shared" si="78"/>
        <v>6.0960884868919854E-3</v>
      </c>
      <c r="AH80" s="5">
        <f t="shared" si="79"/>
        <v>1.7785148559014072E-2</v>
      </c>
      <c r="AI80" s="5">
        <f t="shared" si="80"/>
        <v>2.461861994054907E-2</v>
      </c>
      <c r="AJ80" s="5">
        <f t="shared" si="81"/>
        <v>1.7038835682652246E-2</v>
      </c>
      <c r="AK80" s="5">
        <f t="shared" si="82"/>
        <v>7.8618520486123927E-3</v>
      </c>
      <c r="AL80" s="5">
        <f t="shared" si="83"/>
        <v>2.6891627741923012E-4</v>
      </c>
      <c r="AM80" s="5">
        <f t="shared" si="84"/>
        <v>1.7799150787706163E-3</v>
      </c>
      <c r="AN80" s="5">
        <f t="shared" si="85"/>
        <v>3.177452691591082E-3</v>
      </c>
      <c r="AO80" s="5">
        <f t="shared" si="86"/>
        <v>2.8361481195700758E-3</v>
      </c>
      <c r="AP80" s="5">
        <f t="shared" si="87"/>
        <v>1.6876697440538018E-3</v>
      </c>
      <c r="AQ80" s="5">
        <f t="shared" si="88"/>
        <v>7.5319474995184086E-4</v>
      </c>
      <c r="AR80" s="5">
        <f t="shared" si="89"/>
        <v>6.3499061088036733E-3</v>
      </c>
      <c r="AS80" s="5">
        <f t="shared" si="90"/>
        <v>8.7896890280164432E-3</v>
      </c>
      <c r="AT80" s="5">
        <f t="shared" si="91"/>
        <v>6.0834468955469519E-3</v>
      </c>
      <c r="AU80" s="5">
        <f t="shared" si="92"/>
        <v>2.8069499776369562E-3</v>
      </c>
      <c r="AV80" s="5">
        <f t="shared" si="93"/>
        <v>9.7136150511030245E-4</v>
      </c>
      <c r="AW80" s="5">
        <f t="shared" si="94"/>
        <v>1.8458678577644842E-5</v>
      </c>
      <c r="AX80" s="5">
        <f t="shared" si="95"/>
        <v>4.1063336923414265E-4</v>
      </c>
      <c r="AY80" s="5">
        <f t="shared" si="96"/>
        <v>7.3305076174271292E-4</v>
      </c>
      <c r="AZ80" s="5">
        <f t="shared" si="97"/>
        <v>6.5431046226684976E-4</v>
      </c>
      <c r="BA80" s="5">
        <f t="shared" si="98"/>
        <v>3.8935200977902767E-4</v>
      </c>
      <c r="BB80" s="5">
        <f t="shared" si="99"/>
        <v>1.7376497426821948E-4</v>
      </c>
      <c r="BC80" s="5">
        <f t="shared" si="100"/>
        <v>6.2040036828517052E-5</v>
      </c>
      <c r="BD80" s="5">
        <f t="shared" si="101"/>
        <v>1.8892779864816884E-3</v>
      </c>
      <c r="BE80" s="5">
        <f t="shared" si="102"/>
        <v>2.6151829183155761E-3</v>
      </c>
      <c r="BF80" s="5">
        <f t="shared" si="103"/>
        <v>1.8099987786831346E-3</v>
      </c>
      <c r="BG80" s="5">
        <f t="shared" si="104"/>
        <v>8.3514759289942937E-4</v>
      </c>
      <c r="BH80" s="5">
        <f t="shared" si="105"/>
        <v>2.8900772343330949E-4</v>
      </c>
      <c r="BI80" s="5">
        <f t="shared" si="106"/>
        <v>8.0010254392638981E-5</v>
      </c>
      <c r="BJ80" s="8">
        <f t="shared" si="107"/>
        <v>0.29857719573084018</v>
      </c>
      <c r="BK80" s="8">
        <f t="shared" si="108"/>
        <v>0.23138407962942484</v>
      </c>
      <c r="BL80" s="8">
        <f t="shared" si="109"/>
        <v>0.42786557434325451</v>
      </c>
      <c r="BM80" s="8">
        <f t="shared" si="110"/>
        <v>0.61063531470496812</v>
      </c>
      <c r="BN80" s="8">
        <f t="shared" si="111"/>
        <v>0.38632780103470976</v>
      </c>
    </row>
    <row r="81" spans="1:66" x14ac:dyDescent="0.25">
      <c r="A81" t="s">
        <v>24</v>
      </c>
      <c r="B81" t="s">
        <v>184</v>
      </c>
      <c r="C81" t="s">
        <v>185</v>
      </c>
      <c r="D81" t="s">
        <v>440</v>
      </c>
      <c r="E81">
        <f>VLOOKUP(A81,home!$A$2:$E$405,3,FALSE)</f>
        <v>1.62011173184358</v>
      </c>
      <c r="F81">
        <f>VLOOKUP(B81,home!$B$2:$E$405,3,FALSE)</f>
        <v>1.17</v>
      </c>
      <c r="G81">
        <f>VLOOKUP(C81,away!$B$2:$E$405,4,FALSE)</f>
        <v>1.1000000000000001</v>
      </c>
      <c r="H81">
        <f>VLOOKUP(A81,away!$A$2:$E$405,3,FALSE)</f>
        <v>1.4748603351955301</v>
      </c>
      <c r="I81">
        <f>VLOOKUP(C81,away!$B$2:$E$405,3,FALSE)</f>
        <v>0.89</v>
      </c>
      <c r="J81">
        <f>VLOOKUP(B81,home!$B$2:$E$405,4,FALSE)</f>
        <v>1.05</v>
      </c>
      <c r="K81" s="3">
        <f t="shared" si="112"/>
        <v>2.0850837988826876</v>
      </c>
      <c r="L81" s="3">
        <f t="shared" si="113"/>
        <v>1.3782569832402229</v>
      </c>
      <c r="M81" s="5">
        <f t="shared" si="58"/>
        <v>3.1324937227177878E-2</v>
      </c>
      <c r="N81" s="5">
        <f t="shared" si="59"/>
        <v>6.5315119113405762E-2</v>
      </c>
      <c r="O81" s="5">
        <f t="shared" si="60"/>
        <v>4.317381348291955E-2</v>
      </c>
      <c r="P81" s="5">
        <f t="shared" si="61"/>
        <v>9.0021019029218455E-2</v>
      </c>
      <c r="Q81" s="5">
        <f t="shared" si="62"/>
        <v>6.8093748342727675E-2</v>
      </c>
      <c r="R81" s="5">
        <f t="shared" si="63"/>
        <v>2.9752304962972379E-2</v>
      </c>
      <c r="S81" s="5">
        <f t="shared" si="64"/>
        <v>6.4675180418462083E-2</v>
      </c>
      <c r="T81" s="5">
        <f t="shared" si="65"/>
        <v>9.3850684168366796E-2</v>
      </c>
      <c r="U81" s="5">
        <f t="shared" si="66"/>
        <v>6.2036049057710672E-2</v>
      </c>
      <c r="V81" s="5">
        <f t="shared" si="67"/>
        <v>2.0651369386436622E-2</v>
      </c>
      <c r="W81" s="5">
        <f t="shared" si="68"/>
        <v>4.7327057158205448E-2</v>
      </c>
      <c r="X81" s="5">
        <f t="shared" si="69"/>
        <v>6.5228847024505848E-2</v>
      </c>
      <c r="Y81" s="5">
        <f t="shared" si="70"/>
        <v>4.4951056960116711E-2</v>
      </c>
      <c r="Z81" s="5">
        <f t="shared" si="71"/>
        <v>1.3668774027569804E-2</v>
      </c>
      <c r="AA81" s="5">
        <f t="shared" si="72"/>
        <v>2.8500539275474253E-2</v>
      </c>
      <c r="AB81" s="5">
        <f t="shared" si="73"/>
        <v>2.9713006351355556E-2</v>
      </c>
      <c r="AC81" s="5">
        <f t="shared" si="74"/>
        <v>3.7092199559599017E-3</v>
      </c>
      <c r="AD81" s="5">
        <f t="shared" si="75"/>
        <v>2.4670220032342278E-2</v>
      </c>
      <c r="AE81" s="5">
        <f t="shared" si="76"/>
        <v>3.4001903037648593E-2</v>
      </c>
      <c r="AF81" s="5">
        <f t="shared" si="77"/>
        <v>2.3431680152548061E-2</v>
      </c>
      <c r="AG81" s="5">
        <f t="shared" si="78"/>
        <v>1.0764958933100229E-2</v>
      </c>
      <c r="AH81" s="5">
        <f t="shared" si="79"/>
        <v>4.7097708139576663E-3</v>
      </c>
      <c r="AI81" s="5">
        <f t="shared" si="80"/>
        <v>9.8202668206336559E-3</v>
      </c>
      <c r="AJ81" s="5">
        <f t="shared" si="81"/>
        <v>1.023803962420422E-2</v>
      </c>
      <c r="AK81" s="5">
        <f t="shared" si="82"/>
        <v>7.1157235175824066E-3</v>
      </c>
      <c r="AL81" s="5">
        <f t="shared" si="83"/>
        <v>4.2637947883812042E-4</v>
      </c>
      <c r="AM81" s="5">
        <f t="shared" si="84"/>
        <v>1.0287895220861602E-2</v>
      </c>
      <c r="AN81" s="5">
        <f t="shared" si="85"/>
        <v>1.417936343099622E-2</v>
      </c>
      <c r="AO81" s="5">
        <f t="shared" si="86"/>
        <v>9.7714033333357944E-3</v>
      </c>
      <c r="AP81" s="5">
        <f t="shared" si="87"/>
        <v>4.489168293408949E-3</v>
      </c>
      <c r="AQ81" s="5">
        <f t="shared" si="88"/>
        <v>1.546806887332869E-3</v>
      </c>
      <c r="AR81" s="5">
        <f t="shared" si="89"/>
        <v>1.2982549027596301E-3</v>
      </c>
      <c r="AS81" s="5">
        <f t="shared" si="90"/>
        <v>2.7069702645641232E-3</v>
      </c>
      <c r="AT81" s="5">
        <f t="shared" si="91"/>
        <v>2.8221299213499187E-3</v>
      </c>
      <c r="AU81" s="5">
        <f t="shared" si="92"/>
        <v>1.9614591257829292E-3</v>
      </c>
      <c r="AV81" s="5">
        <f t="shared" si="93"/>
        <v>1.0224516613351465E-3</v>
      </c>
      <c r="AW81" s="5">
        <f t="shared" si="94"/>
        <v>3.4036704881648829E-5</v>
      </c>
      <c r="AX81" s="5">
        <f t="shared" si="95"/>
        <v>3.5751872749368637E-3</v>
      </c>
      <c r="AY81" s="5">
        <f t="shared" si="96"/>
        <v>4.9275268280733163E-3</v>
      </c>
      <c r="AZ81" s="5">
        <f t="shared" si="97"/>
        <v>3.3956991304477969E-3</v>
      </c>
      <c r="BA81" s="5">
        <f t="shared" si="98"/>
        <v>1.5600486798408092E-3</v>
      </c>
      <c r="BB81" s="5">
        <f t="shared" si="99"/>
        <v>5.3753699679632129E-4</v>
      </c>
      <c r="BC81" s="5">
        <f t="shared" si="100"/>
        <v>1.4817282391690163E-4</v>
      </c>
      <c r="BD81" s="5">
        <f t="shared" si="101"/>
        <v>2.9822148095905187E-4</v>
      </c>
      <c r="BE81" s="5">
        <f t="shared" si="102"/>
        <v>6.218167784265208E-4</v>
      </c>
      <c r="BF81" s="5">
        <f t="shared" si="103"/>
        <v>6.4827004528528241E-4</v>
      </c>
      <c r="BG81" s="5">
        <f t="shared" si="104"/>
        <v>4.5056578957509616E-4</v>
      </c>
      <c r="BH81" s="5">
        <f t="shared" si="105"/>
        <v>2.3486685704345484E-4</v>
      </c>
      <c r="BI81" s="5">
        <f t="shared" si="106"/>
        <v>9.7943415703160758E-5</v>
      </c>
      <c r="BJ81" s="8">
        <f t="shared" si="107"/>
        <v>0.53205408382291486</v>
      </c>
      <c r="BK81" s="8">
        <f t="shared" si="108"/>
        <v>0.2157356323241664</v>
      </c>
      <c r="BL81" s="8">
        <f t="shared" si="109"/>
        <v>0.23722246414959469</v>
      </c>
      <c r="BM81" s="8">
        <f t="shared" si="110"/>
        <v>0.66610652204263243</v>
      </c>
      <c r="BN81" s="8">
        <f t="shared" si="111"/>
        <v>0.3276809421584217</v>
      </c>
    </row>
    <row r="82" spans="1:66" x14ac:dyDescent="0.25">
      <c r="A82" t="s">
        <v>27</v>
      </c>
      <c r="B82" t="s">
        <v>186</v>
      </c>
      <c r="C82" t="s">
        <v>187</v>
      </c>
      <c r="D82" t="s">
        <v>440</v>
      </c>
      <c r="E82">
        <f>VLOOKUP(A82,home!$A$2:$E$405,3,FALSE)</f>
        <v>1.32768361581921</v>
      </c>
      <c r="F82">
        <f>VLOOKUP(B82,home!$B$2:$E$405,3,FALSE)</f>
        <v>1.42</v>
      </c>
      <c r="G82">
        <f>VLOOKUP(C82,away!$B$2:$E$405,4,FALSE)</f>
        <v>1.21</v>
      </c>
      <c r="H82">
        <f>VLOOKUP(A82,away!$A$2:$E$405,3,FALSE)</f>
        <v>1.10734463276836</v>
      </c>
      <c r="I82">
        <f>VLOOKUP(C82,away!$B$2:$E$405,3,FALSE)</f>
        <v>0.6</v>
      </c>
      <c r="J82">
        <f>VLOOKUP(B82,home!$B$2:$E$405,4,FALSE)</f>
        <v>0.6</v>
      </c>
      <c r="K82" s="3">
        <f t="shared" si="112"/>
        <v>2.2812259887005668</v>
      </c>
      <c r="L82" s="3">
        <f t="shared" si="113"/>
        <v>0.3986440677966096</v>
      </c>
      <c r="M82" s="5">
        <f t="shared" si="58"/>
        <v>6.8572064069573627E-2</v>
      </c>
      <c r="N82" s="5">
        <f t="shared" si="59"/>
        <v>0.15642837465435167</v>
      </c>
      <c r="O82" s="5">
        <f t="shared" si="60"/>
        <v>2.7335846557904567E-2</v>
      </c>
      <c r="P82" s="5">
        <f t="shared" si="61"/>
        <v>6.2359243591022823E-2</v>
      </c>
      <c r="Q82" s="5">
        <f t="shared" si="62"/>
        <v>0.1784242368158481</v>
      </c>
      <c r="R82" s="5">
        <f t="shared" si="63"/>
        <v>5.4486365342535118E-3</v>
      </c>
      <c r="S82" s="5">
        <f t="shared" si="64"/>
        <v>1.4177330498973493E-2</v>
      </c>
      <c r="T82" s="5">
        <f t="shared" si="65"/>
        <v>7.1127763557775281E-2</v>
      </c>
      <c r="U82" s="5">
        <f t="shared" si="66"/>
        <v>1.2429571264922496E-2</v>
      </c>
      <c r="V82" s="5">
        <f t="shared" si="67"/>
        <v>1.4325360853768298E-3</v>
      </c>
      <c r="W82" s="5">
        <f t="shared" si="68"/>
        <v>0.13567533534612572</v>
      </c>
      <c r="X82" s="5">
        <f t="shared" si="69"/>
        <v>5.4086167582048691E-2</v>
      </c>
      <c r="Y82" s="5">
        <f t="shared" si="70"/>
        <v>1.0780564928218501E-2</v>
      </c>
      <c r="Z82" s="5">
        <f t="shared" si="71"/>
        <v>7.2402221065334725E-4</v>
      </c>
      <c r="AA82" s="5">
        <f t="shared" si="72"/>
        <v>1.6516582833388518E-3</v>
      </c>
      <c r="AB82" s="5">
        <f t="shared" si="73"/>
        <v>1.8839029002025772E-3</v>
      </c>
      <c r="AC82" s="5">
        <f t="shared" si="74"/>
        <v>8.142151974810338E-5</v>
      </c>
      <c r="AD82" s="5">
        <f t="shared" si="75"/>
        <v>7.7376525254311657E-2</v>
      </c>
      <c r="AE82" s="5">
        <f t="shared" si="76"/>
        <v>3.0845692779345894E-2</v>
      </c>
      <c r="AF82" s="5">
        <f t="shared" si="77"/>
        <v>6.1482262217814774E-3</v>
      </c>
      <c r="AG82" s="5">
        <f t="shared" si="78"/>
        <v>8.1698463692824971E-4</v>
      </c>
      <c r="AH82" s="5">
        <f t="shared" si="79"/>
        <v>7.2156789807486006E-5</v>
      </c>
      <c r="AI82" s="5">
        <f t="shared" si="80"/>
        <v>1.6460594417004121E-4</v>
      </c>
      <c r="AJ82" s="5">
        <f t="shared" si="81"/>
        <v>1.8775167886764634E-4</v>
      </c>
      <c r="AK82" s="5">
        <f t="shared" si="82"/>
        <v>1.4276800308501262E-4</v>
      </c>
      <c r="AL82" s="5">
        <f t="shared" si="83"/>
        <v>2.961780108221162E-6</v>
      </c>
      <c r="AM82" s="5">
        <f t="shared" si="84"/>
        <v>3.5302668065096285E-2</v>
      </c>
      <c r="AN82" s="5">
        <f t="shared" si="85"/>
        <v>1.4073199201543448E-2</v>
      </c>
      <c r="AO82" s="5">
        <f t="shared" si="86"/>
        <v>2.805098688307639E-3</v>
      </c>
      <c r="AP82" s="5">
        <f t="shared" si="87"/>
        <v>3.7274531722596382E-4</v>
      </c>
      <c r="AQ82" s="5">
        <f t="shared" si="88"/>
        <v>3.7148177377773952E-5</v>
      </c>
      <c r="AR82" s="5">
        <f t="shared" si="89"/>
        <v>5.7529752416002364E-6</v>
      </c>
      <c r="AS82" s="5">
        <f t="shared" si="90"/>
        <v>1.312383663348938E-5</v>
      </c>
      <c r="AT82" s="5">
        <f t="shared" si="91"/>
        <v>1.4969218599888267E-5</v>
      </c>
      <c r="AU82" s="5">
        <f t="shared" si="92"/>
        <v>1.1382723500201676E-5</v>
      </c>
      <c r="AV82" s="5">
        <f t="shared" si="93"/>
        <v>6.4916411677131871E-6</v>
      </c>
      <c r="AW82" s="5">
        <f t="shared" si="94"/>
        <v>7.4817626673182765E-8</v>
      </c>
      <c r="AX82" s="5">
        <f t="shared" si="95"/>
        <v>1.3422227310094542E-2</v>
      </c>
      <c r="AY82" s="5">
        <f t="shared" si="96"/>
        <v>5.3506912937868337E-3</v>
      </c>
      <c r="AZ82" s="5">
        <f t="shared" si="97"/>
        <v>1.0665106714395436E-3</v>
      </c>
      <c r="BA82" s="5">
        <f t="shared" si="98"/>
        <v>1.4171938413705106E-4</v>
      </c>
      <c r="BB82" s="5">
        <f t="shared" si="99"/>
        <v>1.4123897944506079E-5</v>
      </c>
      <c r="BC82" s="5">
        <f t="shared" si="100"/>
        <v>1.1260816259484163E-6</v>
      </c>
      <c r="BD82" s="5">
        <f t="shared" si="101"/>
        <v>3.8223157537411666E-7</v>
      </c>
      <c r="BE82" s="5">
        <f t="shared" si="102"/>
        <v>8.7195660344539437E-7</v>
      </c>
      <c r="BF82" s="5">
        <f t="shared" si="103"/>
        <v>9.9456503239935419E-7</v>
      </c>
      <c r="BG82" s="5">
        <f t="shared" si="104"/>
        <v>7.5627586645407602E-7</v>
      </c>
      <c r="BH82" s="5">
        <f t="shared" si="105"/>
        <v>4.3130904029551939E-7</v>
      </c>
      <c r="BI82" s="5">
        <f t="shared" si="106"/>
        <v>1.9678267837672769E-7</v>
      </c>
      <c r="BJ82" s="8">
        <f t="shared" si="107"/>
        <v>0.79429712986531498</v>
      </c>
      <c r="BK82" s="8">
        <f t="shared" si="108"/>
        <v>0.15197624883858996</v>
      </c>
      <c r="BL82" s="8">
        <f t="shared" si="109"/>
        <v>4.9372251472491427E-2</v>
      </c>
      <c r="BM82" s="8">
        <f t="shared" si="110"/>
        <v>0.49245063368793496</v>
      </c>
      <c r="BN82" s="8">
        <f t="shared" si="111"/>
        <v>0.49856840222295429</v>
      </c>
    </row>
    <row r="83" spans="1:66" x14ac:dyDescent="0.25">
      <c r="A83" t="s">
        <v>27</v>
      </c>
      <c r="B83" t="s">
        <v>188</v>
      </c>
      <c r="C83" t="s">
        <v>189</v>
      </c>
      <c r="D83" t="s">
        <v>440</v>
      </c>
      <c r="E83">
        <f>VLOOKUP(A83,home!$A$2:$E$405,3,FALSE)</f>
        <v>1.32768361581921</v>
      </c>
      <c r="F83">
        <f>VLOOKUP(B83,home!$B$2:$E$405,3,FALSE)</f>
        <v>1.42</v>
      </c>
      <c r="G83">
        <f>VLOOKUP(C83,away!$B$2:$E$405,4,FALSE)</f>
        <v>0.59</v>
      </c>
      <c r="H83">
        <f>VLOOKUP(A83,away!$A$2:$E$405,3,FALSE)</f>
        <v>1.10734463276836</v>
      </c>
      <c r="I83">
        <f>VLOOKUP(C83,away!$B$2:$E$405,3,FALSE)</f>
        <v>0.75</v>
      </c>
      <c r="J83">
        <f>VLOOKUP(B83,home!$B$2:$E$405,4,FALSE)</f>
        <v>0.5</v>
      </c>
      <c r="K83" s="3">
        <f t="shared" si="112"/>
        <v>1.1123333333333341</v>
      </c>
      <c r="L83" s="3">
        <f t="shared" si="113"/>
        <v>0.41525423728813504</v>
      </c>
      <c r="M83" s="5">
        <f t="shared" si="58"/>
        <v>0.2170586749271525</v>
      </c>
      <c r="N83" s="5">
        <f t="shared" si="59"/>
        <v>0.24144159941063614</v>
      </c>
      <c r="O83" s="5">
        <f t="shared" si="60"/>
        <v>9.0134534503647931E-2</v>
      </c>
      <c r="P83" s="5">
        <f t="shared" si="61"/>
        <v>0.10025964721289113</v>
      </c>
      <c r="Q83" s="5">
        <f t="shared" si="62"/>
        <v>0.13428176953888221</v>
      </c>
      <c r="R83" s="5">
        <f t="shared" si="63"/>
        <v>1.8714373689316707E-2</v>
      </c>
      <c r="S83" s="5">
        <f t="shared" si="64"/>
        <v>1.1577511083842836E-2</v>
      </c>
      <c r="T83" s="5">
        <f t="shared" si="65"/>
        <v>5.5761073791569651E-2</v>
      </c>
      <c r="U83" s="5">
        <f t="shared" si="66"/>
        <v>2.0816621667083299E-2</v>
      </c>
      <c r="V83" s="5">
        <f t="shared" si="67"/>
        <v>5.941850501733813E-4</v>
      </c>
      <c r="W83" s="5">
        <f t="shared" si="68"/>
        <v>4.9788696105694481E-2</v>
      </c>
      <c r="X83" s="5">
        <f t="shared" si="69"/>
        <v>2.0674967026940896E-2</v>
      </c>
      <c r="Y83" s="5">
        <f t="shared" si="70"/>
        <v>4.292683831864842E-3</v>
      </c>
      <c r="Z83" s="5">
        <f t="shared" si="71"/>
        <v>2.5904076575607839E-3</v>
      </c>
      <c r="AA83" s="5">
        <f t="shared" si="72"/>
        <v>2.881396784426781E-3</v>
      </c>
      <c r="AB83" s="5">
        <f t="shared" si="73"/>
        <v>1.6025368449386955E-3</v>
      </c>
      <c r="AC83" s="5">
        <f t="shared" si="74"/>
        <v>1.7153421629413857E-5</v>
      </c>
      <c r="AD83" s="5">
        <f t="shared" si="75"/>
        <v>1.3845406575391893E-2</v>
      </c>
      <c r="AE83" s="5">
        <f t="shared" si="76"/>
        <v>5.7493637474084897E-3</v>
      </c>
      <c r="AF83" s="5">
        <f t="shared" si="77"/>
        <v>1.1937238289110831E-3</v>
      </c>
      <c r="AG83" s="5">
        <f t="shared" si="78"/>
        <v>1.6523295936904801E-4</v>
      </c>
      <c r="AH83" s="5">
        <f t="shared" si="79"/>
        <v>2.6891943902643695E-4</v>
      </c>
      <c r="AI83" s="5">
        <f t="shared" si="80"/>
        <v>2.9912805601040694E-4</v>
      </c>
      <c r="AJ83" s="5">
        <f t="shared" si="81"/>
        <v>1.6636505381778809E-4</v>
      </c>
      <c r="AK83" s="5">
        <f t="shared" si="82"/>
        <v>6.1684464954439913E-5</v>
      </c>
      <c r="AL83" s="5">
        <f t="shared" si="83"/>
        <v>3.1692739332094283E-7</v>
      </c>
      <c r="AM83" s="5">
        <f t="shared" si="84"/>
        <v>3.080141449472181E-3</v>
      </c>
      <c r="AN83" s="5">
        <f t="shared" si="85"/>
        <v>1.2790417883401411E-3</v>
      </c>
      <c r="AO83" s="5">
        <f t="shared" si="86"/>
        <v>2.6556376113841875E-4</v>
      </c>
      <c r="AP83" s="5">
        <f t="shared" si="87"/>
        <v>3.6758825694300858E-5</v>
      </c>
      <c r="AQ83" s="5">
        <f t="shared" si="88"/>
        <v>3.8160645318236006E-6</v>
      </c>
      <c r="AR83" s="5">
        <f t="shared" si="89"/>
        <v>2.2333987308975252E-5</v>
      </c>
      <c r="AS83" s="5">
        <f t="shared" si="90"/>
        <v>2.4842838550016822E-5</v>
      </c>
      <c r="AT83" s="5">
        <f t="shared" si="91"/>
        <v>1.3816758706901032E-5</v>
      </c>
      <c r="AU83" s="5">
        <f t="shared" si="92"/>
        <v>5.1229470894365309E-6</v>
      </c>
      <c r="AV83" s="5">
        <f t="shared" si="93"/>
        <v>1.4246062031208107E-6</v>
      </c>
      <c r="AW83" s="5">
        <f t="shared" si="94"/>
        <v>4.0663644745831173E-9</v>
      </c>
      <c r="AX83" s="5">
        <f t="shared" si="95"/>
        <v>5.7102400093825972E-4</v>
      </c>
      <c r="AY83" s="5">
        <f t="shared" si="96"/>
        <v>2.371201359828363E-4</v>
      </c>
      <c r="AZ83" s="5">
        <f t="shared" si="97"/>
        <v>4.9232570606605774E-5</v>
      </c>
      <c r="BA83" s="5">
        <f t="shared" si="98"/>
        <v>6.8146778523267792E-6</v>
      </c>
      <c r="BB83" s="5">
        <f t="shared" si="99"/>
        <v>7.0745596348307573E-7</v>
      </c>
      <c r="BC83" s="5">
        <f t="shared" si="100"/>
        <v>5.8754817306221492E-8</v>
      </c>
      <c r="BD83" s="5">
        <f t="shared" si="101"/>
        <v>1.5457138109318997E-6</v>
      </c>
      <c r="BE83" s="5">
        <f t="shared" si="102"/>
        <v>1.7193489956932511E-6</v>
      </c>
      <c r="BF83" s="5">
        <f t="shared" si="103"/>
        <v>9.5624459977139709E-7</v>
      </c>
      <c r="BG83" s="5">
        <f t="shared" si="104"/>
        <v>3.5455424771523939E-7</v>
      </c>
      <c r="BH83" s="5">
        <f t="shared" si="105"/>
        <v>9.8595627052146301E-8</v>
      </c>
      <c r="BI83" s="5">
        <f t="shared" si="106"/>
        <v>2.1934240498200798E-8</v>
      </c>
      <c r="BJ83" s="8">
        <f t="shared" si="107"/>
        <v>0.53272479630200664</v>
      </c>
      <c r="BK83" s="8">
        <f t="shared" si="108"/>
        <v>0.32974460875906542</v>
      </c>
      <c r="BL83" s="8">
        <f t="shared" si="109"/>
        <v>0.13501779803260255</v>
      </c>
      <c r="BM83" s="8">
        <f t="shared" si="110"/>
        <v>0.19794989539909022</v>
      </c>
      <c r="BN83" s="8">
        <f t="shared" si="111"/>
        <v>0.80189059928252671</v>
      </c>
    </row>
    <row r="84" spans="1:66" x14ac:dyDescent="0.25">
      <c r="A84" t="s">
        <v>27</v>
      </c>
      <c r="B84" t="s">
        <v>190</v>
      </c>
      <c r="C84" t="s">
        <v>191</v>
      </c>
      <c r="D84" t="s">
        <v>440</v>
      </c>
      <c r="E84">
        <f>VLOOKUP(A84,home!$A$2:$E$405,3,FALSE)</f>
        <v>1.32768361581921</v>
      </c>
      <c r="F84">
        <f>VLOOKUP(B84,home!$B$2:$E$405,3,FALSE)</f>
        <v>0.85</v>
      </c>
      <c r="G84">
        <f>VLOOKUP(C84,away!$B$2:$E$405,4,FALSE)</f>
        <v>1.17</v>
      </c>
      <c r="H84">
        <f>VLOOKUP(A84,away!$A$2:$E$405,3,FALSE)</f>
        <v>1.10734463276836</v>
      </c>
      <c r="I84">
        <f>VLOOKUP(C84,away!$B$2:$E$405,3,FALSE)</f>
        <v>0.84</v>
      </c>
      <c r="J84">
        <f>VLOOKUP(B84,home!$B$2:$E$405,4,FALSE)</f>
        <v>1.02</v>
      </c>
      <c r="K84" s="3">
        <f t="shared" si="112"/>
        <v>1.3203813559322044</v>
      </c>
      <c r="L84" s="3">
        <f t="shared" si="113"/>
        <v>0.94877288135593085</v>
      </c>
      <c r="M84" s="5">
        <f t="shared" si="58"/>
        <v>0.1033995946334688</v>
      </c>
      <c r="N84" s="5">
        <f t="shared" si="59"/>
        <v>0.1365268969649798</v>
      </c>
      <c r="O84" s="5">
        <f t="shared" si="60"/>
        <v>9.810273133143145E-2</v>
      </c>
      <c r="P84" s="5">
        <f t="shared" si="61"/>
        <v>0.1295330174160482</v>
      </c>
      <c r="Q84" s="5">
        <f t="shared" si="62"/>
        <v>9.0133784667918215E-2</v>
      </c>
      <c r="R84" s="5">
        <f t="shared" si="63"/>
        <v>4.6538605537104483E-2</v>
      </c>
      <c r="S84" s="5">
        <f t="shared" si="64"/>
        <v>4.0567863588788229E-2</v>
      </c>
      <c r="T84" s="5">
        <f t="shared" si="65"/>
        <v>8.5516490586895796E-2</v>
      </c>
      <c r="U84" s="5">
        <f t="shared" si="66"/>
        <v>6.1448707082276004E-2</v>
      </c>
      <c r="V84" s="5">
        <f t="shared" si="67"/>
        <v>5.6467852803978348E-3</v>
      </c>
      <c r="W84" s="5">
        <f t="shared" si="68"/>
        <v>3.9670322938375718E-2</v>
      </c>
      <c r="X84" s="5">
        <f t="shared" si="69"/>
        <v>3.7638126598563013E-2</v>
      </c>
      <c r="Y84" s="5">
        <f t="shared" si="70"/>
        <v>1.7855016910878964E-2</v>
      </c>
      <c r="Z84" s="5">
        <f t="shared" si="71"/>
        <v>1.4718188956575231E-2</v>
      </c>
      <c r="AA84" s="5">
        <f t="shared" si="72"/>
        <v>1.9433622291349196E-2</v>
      </c>
      <c r="AB84" s="5">
        <f t="shared" si="73"/>
        <v>1.2829896275862986E-2</v>
      </c>
      <c r="AC84" s="5">
        <f t="shared" si="74"/>
        <v>4.4212282617214695E-4</v>
      </c>
      <c r="AD84" s="5">
        <f t="shared" si="75"/>
        <v>1.3094988697910244E-2</v>
      </c>
      <c r="AE84" s="5">
        <f t="shared" si="76"/>
        <v>1.2424170158239652E-2</v>
      </c>
      <c r="AF84" s="5">
        <f t="shared" si="77"/>
        <v>5.8938578597447031E-3</v>
      </c>
      <c r="AG84" s="5">
        <f t="shared" si="78"/>
        <v>1.8639775012974269E-3</v>
      </c>
      <c r="AH84" s="5">
        <f t="shared" si="79"/>
        <v>3.4910546361677304E-3</v>
      </c>
      <c r="AI84" s="5">
        <f t="shared" si="80"/>
        <v>4.6095234541365555E-3</v>
      </c>
      <c r="AJ84" s="5">
        <f t="shared" si="81"/>
        <v>3.0431644142870622E-3</v>
      </c>
      <c r="AK84" s="5">
        <f t="shared" si="82"/>
        <v>1.3393791852203279E-3</v>
      </c>
      <c r="AL84" s="5">
        <f t="shared" si="83"/>
        <v>2.2154633756775651E-5</v>
      </c>
      <c r="AM84" s="5">
        <f t="shared" si="84"/>
        <v>3.4580757865727224E-3</v>
      </c>
      <c r="AN84" s="5">
        <f t="shared" si="85"/>
        <v>3.2809285279737791E-3</v>
      </c>
      <c r="AO84" s="5">
        <f t="shared" si="86"/>
        <v>1.5564280065042775E-3</v>
      </c>
      <c r="AP84" s="5">
        <f t="shared" si="87"/>
        <v>4.9223222811804355E-4</v>
      </c>
      <c r="AQ84" s="5">
        <f t="shared" si="88"/>
        <v>1.1675414734195151E-4</v>
      </c>
      <c r="AR84" s="5">
        <f t="shared" si="89"/>
        <v>6.6244359322556793E-4</v>
      </c>
      <c r="AS84" s="5">
        <f t="shared" si="90"/>
        <v>8.7467816985177689E-4</v>
      </c>
      <c r="AT84" s="5">
        <f t="shared" si="91"/>
        <v>5.7745437395659413E-4</v>
      </c>
      <c r="AU84" s="5">
        <f t="shared" si="92"/>
        <v>2.5415332975792996E-4</v>
      </c>
      <c r="AV84" s="5">
        <f t="shared" si="93"/>
        <v>8.3894829540115073E-5</v>
      </c>
      <c r="AW84" s="5">
        <f t="shared" si="94"/>
        <v>7.7094557565597518E-7</v>
      </c>
      <c r="AX84" s="5">
        <f t="shared" si="95"/>
        <v>7.6099646599853555E-4</v>
      </c>
      <c r="AY84" s="5">
        <f t="shared" si="96"/>
        <v>7.2201280974711133E-4</v>
      </c>
      <c r="AZ84" s="5">
        <f t="shared" si="97"/>
        <v>3.4251308693982911E-4</v>
      </c>
      <c r="BA84" s="5">
        <f t="shared" si="98"/>
        <v>1.0832237613267203E-4</v>
      </c>
      <c r="BB84" s="5">
        <f t="shared" si="99"/>
        <v>2.5693333229679035E-5</v>
      </c>
      <c r="BC84" s="5">
        <f t="shared" si="100"/>
        <v>4.8754275599921344E-6</v>
      </c>
      <c r="BD84" s="5">
        <f t="shared" si="101"/>
        <v>1.0475141944673299E-4</v>
      </c>
      <c r="BE84" s="5">
        <f t="shared" si="102"/>
        <v>1.3831182124490038E-4</v>
      </c>
      <c r="BF84" s="5">
        <f t="shared" si="103"/>
        <v>9.131217503839713E-5</v>
      </c>
      <c r="BG84" s="5">
        <f t="shared" si="104"/>
        <v>4.0188964496772524E-5</v>
      </c>
      <c r="BH84" s="5">
        <f t="shared" si="105"/>
        <v>1.3266189858939935E-5</v>
      </c>
      <c r="BI84" s="5">
        <f t="shared" si="106"/>
        <v>3.5032859508002327E-6</v>
      </c>
      <c r="BJ84" s="8">
        <f t="shared" si="107"/>
        <v>0.45148646508092216</v>
      </c>
      <c r="BK84" s="8">
        <f t="shared" si="108"/>
        <v>0.28033355118837905</v>
      </c>
      <c r="BL84" s="8">
        <f t="shared" si="109"/>
        <v>0.25368064236020427</v>
      </c>
      <c r="BM84" s="8">
        <f t="shared" si="110"/>
        <v>0.39526297517095837</v>
      </c>
      <c r="BN84" s="8">
        <f t="shared" si="111"/>
        <v>0.60423463055095095</v>
      </c>
    </row>
    <row r="85" spans="1:66" x14ac:dyDescent="0.25">
      <c r="A85" t="s">
        <v>27</v>
      </c>
      <c r="B85" t="s">
        <v>192</v>
      </c>
      <c r="C85" t="s">
        <v>193</v>
      </c>
      <c r="D85" t="s">
        <v>440</v>
      </c>
      <c r="E85">
        <f>VLOOKUP(A85,home!$A$2:$E$405,3,FALSE)</f>
        <v>1.32768361581921</v>
      </c>
      <c r="F85">
        <f>VLOOKUP(B85,home!$B$2:$E$405,3,FALSE)</f>
        <v>1.17</v>
      </c>
      <c r="G85">
        <f>VLOOKUP(C85,away!$B$2:$E$405,4,FALSE)</f>
        <v>0.84</v>
      </c>
      <c r="H85">
        <f>VLOOKUP(A85,away!$A$2:$E$405,3,FALSE)</f>
        <v>1.10734463276836</v>
      </c>
      <c r="I85">
        <f>VLOOKUP(C85,away!$B$2:$E$405,3,FALSE)</f>
        <v>0.84</v>
      </c>
      <c r="J85">
        <f>VLOOKUP(B85,home!$B$2:$E$405,4,FALSE)</f>
        <v>1</v>
      </c>
      <c r="K85" s="3">
        <f t="shared" si="112"/>
        <v>1.3048474576271196</v>
      </c>
      <c r="L85" s="3">
        <f t="shared" si="113"/>
        <v>0.93016949152542239</v>
      </c>
      <c r="M85" s="5">
        <f t="shared" si="58"/>
        <v>0.10699031644255272</v>
      </c>
      <c r="N85" s="5">
        <f t="shared" si="59"/>
        <v>0.13960604240078592</v>
      </c>
      <c r="O85" s="5">
        <f t="shared" si="60"/>
        <v>9.9519128243513305E-2</v>
      </c>
      <c r="P85" s="5">
        <f t="shared" si="61"/>
        <v>0.12985728147381559</v>
      </c>
      <c r="Q85" s="5">
        <f t="shared" si="62"/>
        <v>9.1082294748024706E-2</v>
      </c>
      <c r="R85" s="5">
        <f t="shared" si="63"/>
        <v>4.6284828457661034E-2</v>
      </c>
      <c r="S85" s="5">
        <f t="shared" si="64"/>
        <v>3.9402896711741513E-2</v>
      </c>
      <c r="T85" s="5">
        <f t="shared" si="65"/>
        <v>8.4721971792738798E-2</v>
      </c>
      <c r="U85" s="5">
        <f t="shared" si="66"/>
        <v>6.0394640739686346E-2</v>
      </c>
      <c r="V85" s="5">
        <f t="shared" si="67"/>
        <v>5.3138277881517792E-3</v>
      </c>
      <c r="W85" s="5">
        <f t="shared" si="68"/>
        <v>3.9616166912267985E-2</v>
      </c>
      <c r="X85" s="5">
        <f t="shared" si="69"/>
        <v>3.6849749832970576E-2</v>
      </c>
      <c r="Y85" s="5">
        <f t="shared" si="70"/>
        <v>1.7138256532486629E-2</v>
      </c>
      <c r="Z85" s="5">
        <f t="shared" si="71"/>
        <v>1.4350911783934656E-2</v>
      </c>
      <c r="AA85" s="5">
        <f t="shared" si="72"/>
        <v>1.8725750755898204E-2</v>
      </c>
      <c r="AB85" s="5">
        <f t="shared" si="73"/>
        <v>1.2217124132996447E-2</v>
      </c>
      <c r="AC85" s="5">
        <f t="shared" si="74"/>
        <v>4.0309677883320261E-4</v>
      </c>
      <c r="AD85" s="5">
        <f t="shared" si="75"/>
        <v>1.2923263669101126E-2</v>
      </c>
      <c r="AE85" s="5">
        <f t="shared" si="76"/>
        <v>1.2020825595936759E-2</v>
      </c>
      <c r="AF85" s="5">
        <f t="shared" si="77"/>
        <v>5.5907026161441387E-3</v>
      </c>
      <c r="AG85" s="5">
        <f t="shared" si="78"/>
        <v>1.7334336699095475E-3</v>
      </c>
      <c r="AH85" s="5">
        <f t="shared" si="79"/>
        <v>3.337195079247172E-3</v>
      </c>
      <c r="AI85" s="5">
        <f t="shared" si="80"/>
        <v>4.3545305147614059E-3</v>
      </c>
      <c r="AJ85" s="5">
        <f t="shared" si="81"/>
        <v>2.8409990356730672E-3</v>
      </c>
      <c r="AK85" s="5">
        <f t="shared" si="82"/>
        <v>1.2356901229396999E-3</v>
      </c>
      <c r="AL85" s="5">
        <f t="shared" si="83"/>
        <v>1.9570014786613964E-5</v>
      </c>
      <c r="AM85" s="5">
        <f t="shared" si="84"/>
        <v>3.3725775485743052E-3</v>
      </c>
      <c r="AN85" s="5">
        <f t="shared" si="85"/>
        <v>3.1370687434874168E-3</v>
      </c>
      <c r="AO85" s="5">
        <f t="shared" si="86"/>
        <v>1.4590028190049932E-3</v>
      </c>
      <c r="AP85" s="5">
        <f t="shared" si="87"/>
        <v>4.5237330342934415E-4</v>
      </c>
      <c r="AQ85" s="5">
        <f t="shared" si="88"/>
        <v>1.0519596140763715E-4</v>
      </c>
      <c r="AR85" s="5">
        <f t="shared" si="89"/>
        <v>6.2083140999689697E-4</v>
      </c>
      <c r="AS85" s="5">
        <f t="shared" si="90"/>
        <v>8.1009028694951077E-4</v>
      </c>
      <c r="AT85" s="5">
        <f t="shared" si="91"/>
        <v>5.2852212568724665E-4</v>
      </c>
      <c r="AU85" s="5">
        <f t="shared" si="92"/>
        <v>2.2988025066756154E-4</v>
      </c>
      <c r="AV85" s="5">
        <f t="shared" si="93"/>
        <v>7.4989665160563168E-5</v>
      </c>
      <c r="AW85" s="5">
        <f t="shared" si="94"/>
        <v>6.5979722981040589E-7</v>
      </c>
      <c r="AX85" s="5">
        <f t="shared" si="95"/>
        <v>7.334498733179137E-4</v>
      </c>
      <c r="AY85" s="5">
        <f t="shared" si="96"/>
        <v>6.8223269572350936E-4</v>
      </c>
      <c r="AZ85" s="5">
        <f t="shared" si="97"/>
        <v>3.1729601984157739E-4</v>
      </c>
      <c r="BA85" s="5">
        <f t="shared" si="98"/>
        <v>9.8379692479693475E-5</v>
      </c>
      <c r="BB85" s="5">
        <f t="shared" si="99"/>
        <v>2.287744713256597E-5</v>
      </c>
      <c r="BC85" s="5">
        <f t="shared" si="100"/>
        <v>4.2559806733397255E-6</v>
      </c>
      <c r="BD85" s="5">
        <f t="shared" si="101"/>
        <v>9.6246406159970741E-5</v>
      </c>
      <c r="BE85" s="5">
        <f t="shared" si="102"/>
        <v>1.2558687838358496E-4</v>
      </c>
      <c r="BF85" s="5">
        <f t="shared" si="103"/>
        <v>8.1935859485073574E-5</v>
      </c>
      <c r="BG85" s="5">
        <f t="shared" si="104"/>
        <v>3.5637932645863714E-5</v>
      </c>
      <c r="BH85" s="5">
        <f t="shared" si="105"/>
        <v>1.1625516452010448E-5</v>
      </c>
      <c r="BI85" s="5">
        <f t="shared" si="106"/>
        <v>3.0339051172016172E-6</v>
      </c>
      <c r="BJ85" s="8">
        <f t="shared" si="107"/>
        <v>0.4516674178554384</v>
      </c>
      <c r="BK85" s="8">
        <f t="shared" si="108"/>
        <v>0.28266922190560489</v>
      </c>
      <c r="BL85" s="8">
        <f t="shared" si="109"/>
        <v>0.25152826731908218</v>
      </c>
      <c r="BM85" s="8">
        <f t="shared" si="110"/>
        <v>0.38619435419921339</v>
      </c>
      <c r="BN85" s="8">
        <f t="shared" si="111"/>
        <v>0.61333989176635317</v>
      </c>
    </row>
    <row r="86" spans="1:66" x14ac:dyDescent="0.25">
      <c r="A86" t="s">
        <v>27</v>
      </c>
      <c r="B86" t="s">
        <v>194</v>
      </c>
      <c r="C86" t="s">
        <v>195</v>
      </c>
      <c r="D86" t="s">
        <v>440</v>
      </c>
      <c r="E86">
        <f>VLOOKUP(A86,home!$A$2:$E$405,3,FALSE)</f>
        <v>1.32768361581921</v>
      </c>
      <c r="F86">
        <f>VLOOKUP(B86,home!$B$2:$E$405,3,FALSE)</f>
        <v>0.75</v>
      </c>
      <c r="G86">
        <f>VLOOKUP(C86,away!$B$2:$E$405,4,FALSE)</f>
        <v>0.84</v>
      </c>
      <c r="H86">
        <f>VLOOKUP(A86,away!$A$2:$E$405,3,FALSE)</f>
        <v>1.10734463276836</v>
      </c>
      <c r="I86">
        <f>VLOOKUP(C86,away!$B$2:$E$405,3,FALSE)</f>
        <v>1.17</v>
      </c>
      <c r="J86">
        <f>VLOOKUP(B86,home!$B$2:$E$405,4,FALSE)</f>
        <v>1.1000000000000001</v>
      </c>
      <c r="K86" s="3">
        <f t="shared" si="112"/>
        <v>0.83644067796610222</v>
      </c>
      <c r="L86" s="3">
        <f t="shared" si="113"/>
        <v>1.4251525423728792</v>
      </c>
      <c r="M86" s="5">
        <f t="shared" si="58"/>
        <v>0.10418436380884546</v>
      </c>
      <c r="N86" s="5">
        <f t="shared" si="59"/>
        <v>8.7144039897737752E-2</v>
      </c>
      <c r="O86" s="5">
        <f t="shared" si="60"/>
        <v>0.14847861095767709</v>
      </c>
      <c r="P86" s="5">
        <f t="shared" si="61"/>
        <v>0.12419355001290457</v>
      </c>
      <c r="Q86" s="5">
        <f t="shared" si="62"/>
        <v>3.644540990638441E-2</v>
      </c>
      <c r="R86" s="5">
        <f t="shared" si="63"/>
        <v>0.10580233494716361</v>
      </c>
      <c r="S86" s="5">
        <f t="shared" si="64"/>
        <v>3.7011402913366687E-2</v>
      </c>
      <c r="T86" s="5">
        <f t="shared" si="65"/>
        <v>5.1940268585905454E-2</v>
      </c>
      <c r="U86" s="5">
        <f t="shared" si="66"/>
        <v>8.8497376773602157E-2</v>
      </c>
      <c r="V86" s="5">
        <f t="shared" si="67"/>
        <v>4.902183175546848E-3</v>
      </c>
      <c r="W86" s="5">
        <f t="shared" si="68"/>
        <v>1.016147445694956E-2</v>
      </c>
      <c r="X86" s="5">
        <f t="shared" si="69"/>
        <v>1.4481651156578736E-2</v>
      </c>
      <c r="Y86" s="5">
        <f t="shared" si="70"/>
        <v>1.031928098177767E-2</v>
      </c>
      <c r="Z86" s="5">
        <f t="shared" si="71"/>
        <v>5.026148887964571E-2</v>
      </c>
      <c r="AA86" s="5">
        <f t="shared" si="72"/>
        <v>4.2040753834076565E-2</v>
      </c>
      <c r="AB86" s="5">
        <f t="shared" si="73"/>
        <v>1.7582298319590507E-2</v>
      </c>
      <c r="AC86" s="5">
        <f t="shared" si="74"/>
        <v>3.652296690255638E-4</v>
      </c>
      <c r="AD86" s="5">
        <f t="shared" si="75"/>
        <v>2.1248676459765295E-3</v>
      </c>
      <c r="AE86" s="5">
        <f t="shared" si="76"/>
        <v>3.028260527869326E-3</v>
      </c>
      <c r="AF86" s="5">
        <f t="shared" si="77"/>
        <v>2.1578665951302043E-3</v>
      </c>
      <c r="AG86" s="5">
        <f t="shared" si="78"/>
        <v>1.0250963547171062E-3</v>
      </c>
      <c r="AH86" s="5">
        <f t="shared" si="79"/>
        <v>1.7907572165068324E-2</v>
      </c>
      <c r="AI86" s="5">
        <f t="shared" si="80"/>
        <v>1.497862180247665E-2</v>
      </c>
      <c r="AJ86" s="5">
        <f t="shared" si="81"/>
        <v>6.2643642877307044E-3</v>
      </c>
      <c r="AK86" s="5">
        <f t="shared" si="82"/>
        <v>1.7465897039520366E-3</v>
      </c>
      <c r="AL86" s="5">
        <f t="shared" si="83"/>
        <v>1.7414962287257107E-5</v>
      </c>
      <c r="AM86" s="5">
        <f t="shared" si="84"/>
        <v>3.5546514687776897E-4</v>
      </c>
      <c r="AN86" s="5">
        <f t="shared" si="85"/>
        <v>5.0659205779780131E-4</v>
      </c>
      <c r="AO86" s="5">
        <f t="shared" si="86"/>
        <v>3.609854795582227E-4</v>
      </c>
      <c r="AP86" s="5">
        <f t="shared" si="87"/>
        <v>1.7148645798403133E-4</v>
      </c>
      <c r="AQ86" s="5">
        <f t="shared" si="88"/>
        <v>6.1098590394615565E-5</v>
      </c>
      <c r="AR86" s="5">
        <f t="shared" si="89"/>
        <v>5.1042043997545847E-3</v>
      </c>
      <c r="AS86" s="5">
        <f t="shared" si="90"/>
        <v>4.2693641886082864E-3</v>
      </c>
      <c r="AT86" s="5">
        <f t="shared" si="91"/>
        <v>1.7855349382018566E-3</v>
      </c>
      <c r="AU86" s="5">
        <f t="shared" si="92"/>
        <v>4.9783135141390786E-4</v>
      </c>
      <c r="AV86" s="5">
        <f t="shared" si="93"/>
        <v>1.0410159827235748E-4</v>
      </c>
      <c r="AW86" s="5">
        <f t="shared" si="94"/>
        <v>5.7665562777507315E-7</v>
      </c>
      <c r="AX86" s="5">
        <f t="shared" si="95"/>
        <v>4.9554251407960172E-5</v>
      </c>
      <c r="AY86" s="5">
        <f t="shared" si="96"/>
        <v>7.0622367379439264E-5</v>
      </c>
      <c r="AZ86" s="5">
        <f t="shared" si="97"/>
        <v>5.0323823209599696E-5</v>
      </c>
      <c r="BA86" s="5">
        <f t="shared" si="98"/>
        <v>2.3906374863028101E-5</v>
      </c>
      <c r="BB86" s="5">
        <f t="shared" si="99"/>
        <v>8.5175577287409001E-6</v>
      </c>
      <c r="BC86" s="5">
        <f t="shared" si="100"/>
        <v>2.4277638103845717E-6</v>
      </c>
      <c r="BD86" s="5">
        <f t="shared" si="101"/>
        <v>1.2123783128501796E-3</v>
      </c>
      <c r="BE86" s="5">
        <f t="shared" si="102"/>
        <v>1.0140825379518035E-3</v>
      </c>
      <c r="BF86" s="5">
        <f t="shared" si="103"/>
        <v>4.2410994277899603E-4</v>
      </c>
      <c r="BG86" s="5">
        <f t="shared" si="104"/>
        <v>1.182476026900761E-4</v>
      </c>
      <c r="BH86" s="5">
        <f t="shared" si="105"/>
        <v>2.4726776240488384E-5</v>
      </c>
      <c r="BI86" s="5">
        <f t="shared" si="106"/>
        <v>4.1364962965020434E-6</v>
      </c>
      <c r="BJ86" s="8">
        <f t="shared" si="107"/>
        <v>0.22048919598003835</v>
      </c>
      <c r="BK86" s="8">
        <f t="shared" si="108"/>
        <v>0.27074476690935584</v>
      </c>
      <c r="BL86" s="8">
        <f t="shared" si="109"/>
        <v>0.45785724093639668</v>
      </c>
      <c r="BM86" s="8">
        <f t="shared" si="110"/>
        <v>0.39303433746297195</v>
      </c>
      <c r="BN86" s="8">
        <f t="shared" si="111"/>
        <v>0.60624830953071296</v>
      </c>
    </row>
    <row r="87" spans="1:66" x14ac:dyDescent="0.25">
      <c r="A87" t="s">
        <v>196</v>
      </c>
      <c r="B87" t="s">
        <v>197</v>
      </c>
      <c r="C87" t="s">
        <v>198</v>
      </c>
      <c r="D87" t="s">
        <v>440</v>
      </c>
      <c r="E87">
        <f>VLOOKUP(A87,home!$A$2:$E$405,3,FALSE)</f>
        <v>1.62745098039216</v>
      </c>
      <c r="F87">
        <f>VLOOKUP(B87,home!$B$2:$E$405,3,FALSE)</f>
        <v>0.89</v>
      </c>
      <c r="G87">
        <f>VLOOKUP(C87,away!$B$2:$E$405,4,FALSE)</f>
        <v>0.68</v>
      </c>
      <c r="H87">
        <f>VLOOKUP(A87,away!$A$2:$E$405,3,FALSE)</f>
        <v>1.5882352941176501</v>
      </c>
      <c r="I87">
        <f>VLOOKUP(C87,away!$B$2:$E$405,3,FALSE)</f>
        <v>1.0900000000000001</v>
      </c>
      <c r="J87">
        <f>VLOOKUP(B87,home!$B$2:$E$405,4,FALSE)</f>
        <v>1.96</v>
      </c>
      <c r="K87" s="3">
        <f t="shared" si="112"/>
        <v>0.98493333333333521</v>
      </c>
      <c r="L87" s="3">
        <f t="shared" si="113"/>
        <v>3.3931058823529479</v>
      </c>
      <c r="M87" s="5">
        <f t="shared" si="58"/>
        <v>1.2549942241494576E-2</v>
      </c>
      <c r="N87" s="5">
        <f t="shared" si="59"/>
        <v>1.236085644505608E-2</v>
      </c>
      <c r="O87" s="5">
        <f t="shared" si="60"/>
        <v>4.2583282842804986E-2</v>
      </c>
      <c r="P87" s="5">
        <f t="shared" si="61"/>
        <v>4.194169471464014E-2</v>
      </c>
      <c r="Q87" s="5">
        <f t="shared" si="62"/>
        <v>6.0873097706419625E-3</v>
      </c>
      <c r="R87" s="5">
        <f t="shared" si="63"/>
        <v>7.2244793751910508E-2</v>
      </c>
      <c r="S87" s="5">
        <f t="shared" si="64"/>
        <v>3.5042108594728089E-2</v>
      </c>
      <c r="T87" s="5">
        <f t="shared" si="65"/>
        <v>2.065488659046982E-2</v>
      </c>
      <c r="U87" s="5">
        <f t="shared" si="66"/>
        <v>7.1156305526048513E-2</v>
      </c>
      <c r="V87" s="5">
        <f t="shared" si="67"/>
        <v>1.3012237139828929E-2</v>
      </c>
      <c r="W87" s="5">
        <f t="shared" si="68"/>
        <v>1.9985314344769895E-3</v>
      </c>
      <c r="X87" s="5">
        <f t="shared" si="69"/>
        <v>6.7812287663911487E-3</v>
      </c>
      <c r="Y87" s="5">
        <f t="shared" si="70"/>
        <v>1.1504713608411418E-2</v>
      </c>
      <c r="Z87" s="5">
        <f t="shared" si="71"/>
        <v>8.1711411549660995E-2</v>
      </c>
      <c r="AA87" s="5">
        <f t="shared" si="72"/>
        <v>8.0480292948979598E-2</v>
      </c>
      <c r="AB87" s="5">
        <f t="shared" si="73"/>
        <v>3.9633861600940887E-2</v>
      </c>
      <c r="AC87" s="5">
        <f t="shared" si="74"/>
        <v>2.7179172778816958E-3</v>
      </c>
      <c r="AD87" s="5">
        <f t="shared" si="75"/>
        <v>4.9210505688271832E-4</v>
      </c>
      <c r="AE87" s="5">
        <f t="shared" si="76"/>
        <v>1.6697645632443837E-3</v>
      </c>
      <c r="AF87" s="5">
        <f t="shared" si="77"/>
        <v>2.8328439808445105E-3</v>
      </c>
      <c r="AG87" s="5">
        <f t="shared" si="78"/>
        <v>3.2040465250638829E-3</v>
      </c>
      <c r="AH87" s="5">
        <f t="shared" si="79"/>
        <v>6.931386779612933E-2</v>
      </c>
      <c r="AI87" s="5">
        <f t="shared" si="80"/>
        <v>6.8269538854667772E-2</v>
      </c>
      <c r="AJ87" s="5">
        <f t="shared" si="81"/>
        <v>3.3620472234628787E-2</v>
      </c>
      <c r="AK87" s="5">
        <f t="shared" si="82"/>
        <v>1.1037974595431259E-2</v>
      </c>
      <c r="AL87" s="5">
        <f t="shared" si="83"/>
        <v>3.6332934298822475E-4</v>
      </c>
      <c r="AM87" s="5">
        <f t="shared" si="84"/>
        <v>9.6938134805137281E-5</v>
      </c>
      <c r="AN87" s="5">
        <f t="shared" si="85"/>
        <v>3.2892135543163435E-4</v>
      </c>
      <c r="AO87" s="5">
        <f t="shared" si="86"/>
        <v>5.5803249297329183E-4</v>
      </c>
      <c r="AP87" s="5">
        <f t="shared" si="87"/>
        <v>6.3115444481725202E-4</v>
      </c>
      <c r="AQ87" s="5">
        <f t="shared" si="88"/>
        <v>5.3539346484565676E-4</v>
      </c>
      <c r="AR87" s="5">
        <f t="shared" si="89"/>
        <v>4.7037858509536193E-2</v>
      </c>
      <c r="AS87" s="5">
        <f t="shared" si="90"/>
        <v>4.6329154774659265E-2</v>
      </c>
      <c r="AT87" s="5">
        <f t="shared" si="91"/>
        <v>2.2815564421360575E-2</v>
      </c>
      <c r="AU87" s="5">
        <f t="shared" si="92"/>
        <v>7.4906033058040403E-3</v>
      </c>
      <c r="AV87" s="5">
        <f t="shared" si="93"/>
        <v>1.8444362206658184E-3</v>
      </c>
      <c r="AW87" s="5">
        <f t="shared" si="94"/>
        <v>3.3728903313856813E-5</v>
      </c>
      <c r="AX87" s="5">
        <f t="shared" si="95"/>
        <v>1.5912933373456672E-5</v>
      </c>
      <c r="AY87" s="5">
        <f t="shared" si="96"/>
        <v>5.3994267834966376E-5</v>
      </c>
      <c r="AZ87" s="5">
        <f t="shared" si="97"/>
        <v>9.1604133902082523E-5</v>
      </c>
      <c r="BA87" s="5">
        <f t="shared" si="98"/>
        <v>1.0360750853033442E-4</v>
      </c>
      <c r="BB87" s="5">
        <f t="shared" si="99"/>
        <v>8.7887811662552728E-5</v>
      </c>
      <c r="BC87" s="5">
        <f t="shared" si="100"/>
        <v>5.964253014786713E-5</v>
      </c>
      <c r="BD87" s="5">
        <f t="shared" si="101"/>
        <v>2.6600739066998808E-2</v>
      </c>
      <c r="BE87" s="5">
        <f t="shared" si="102"/>
        <v>2.6199954598389408E-2</v>
      </c>
      <c r="BF87" s="5">
        <f t="shared" si="103"/>
        <v>1.290260430788686E-2</v>
      </c>
      <c r="BG87" s="5">
        <f t="shared" si="104"/>
        <v>4.2360683565493525E-3</v>
      </c>
      <c r="BH87" s="5">
        <f t="shared" si="105"/>
        <v>1.043061231661004E-3</v>
      </c>
      <c r="BI87" s="5">
        <f t="shared" si="106"/>
        <v>2.0546915515412943E-4</v>
      </c>
      <c r="BJ87" s="8">
        <f t="shared" si="107"/>
        <v>7.0149375819807153E-2</v>
      </c>
      <c r="BK87" s="8">
        <f t="shared" si="108"/>
        <v>0.10568122357939662</v>
      </c>
      <c r="BL87" s="8">
        <f t="shared" si="109"/>
        <v>0.68504590410020705</v>
      </c>
      <c r="BM87" s="8">
        <f t="shared" si="110"/>
        <v>0.75479976991800246</v>
      </c>
      <c r="BN87" s="8">
        <f t="shared" si="111"/>
        <v>0.18776787976654824</v>
      </c>
    </row>
    <row r="88" spans="1:66" x14ac:dyDescent="0.25">
      <c r="A88" t="s">
        <v>196</v>
      </c>
      <c r="B88" t="s">
        <v>199</v>
      </c>
      <c r="C88" t="s">
        <v>200</v>
      </c>
      <c r="D88" t="s">
        <v>440</v>
      </c>
      <c r="E88">
        <f>VLOOKUP(A88,home!$A$2:$E$405,3,FALSE)</f>
        <v>1.62745098039216</v>
      </c>
      <c r="F88">
        <f>VLOOKUP(B88,home!$B$2:$E$405,3,FALSE)</f>
        <v>1.3</v>
      </c>
      <c r="G88">
        <f>VLOOKUP(C88,away!$B$2:$E$405,4,FALSE)</f>
        <v>0.89</v>
      </c>
      <c r="H88">
        <f>VLOOKUP(A88,away!$A$2:$E$405,3,FALSE)</f>
        <v>1.5882352941176501</v>
      </c>
      <c r="I88">
        <f>VLOOKUP(C88,away!$B$2:$E$405,3,FALSE)</f>
        <v>1.5</v>
      </c>
      <c r="J88">
        <f>VLOOKUP(B88,home!$B$2:$E$405,4,FALSE)</f>
        <v>1.47</v>
      </c>
      <c r="K88" s="3">
        <f t="shared" si="112"/>
        <v>1.882960784313729</v>
      </c>
      <c r="L88" s="3">
        <f t="shared" si="113"/>
        <v>3.5020588235294183</v>
      </c>
      <c r="M88" s="5">
        <f t="shared" ref="M88:M151" si="114">_xlfn.POISSON.DIST(0,K88,FALSE) * _xlfn.POISSON.DIST(0,L88,FALSE)</f>
        <v>4.5847504242919595E-3</v>
      </c>
      <c r="N88" s="5">
        <f t="shared" ref="N88:N151" si="115">_xlfn.POISSON.DIST(1,K88,FALSE) * _xlfn.POISSON.DIST(0,L88,FALSE)</f>
        <v>8.6329052548074874E-3</v>
      </c>
      <c r="O88" s="5">
        <f t="shared" ref="O88:O151" si="116">_xlfn.POISSON.DIST(0,K88,FALSE) * _xlfn.POISSON.DIST(1,L88,FALSE)</f>
        <v>1.6056065677071903E-2</v>
      </c>
      <c r="P88" s="5">
        <f t="shared" ref="P88:P151" si="117">_xlfn.POISSON.DIST(1,K88,FALSE) * _xlfn.POISSON.DIST(1,L88,FALSE)</f>
        <v>3.0232942020292048E-2</v>
      </c>
      <c r="Q88" s="5">
        <f t="shared" ref="Q88:Q151" si="118">_xlfn.POISSON.DIST(2,K88,FALSE) * _xlfn.POISSON.DIST(0,L88,FALSE)</f>
        <v>8.1277110247492141E-3</v>
      </c>
      <c r="R88" s="5">
        <f t="shared" ref="R88:R151" si="119">_xlfn.POISSON.DIST(0,K88,FALSE) * _xlfn.POISSON.DIST(2,L88,FALSE)</f>
        <v>2.811464323777875E-2</v>
      </c>
      <c r="S88" s="5">
        <f t="shared" ref="S88:S151" si="120">_xlfn.POISSON.DIST(2,K88,FALSE) * _xlfn.POISSON.DIST(2,L88,FALSE)</f>
        <v>4.9840814581717303E-2</v>
      </c>
      <c r="T88" s="5">
        <f t="shared" ref="T88:T151" si="121">_xlfn.POISSON.DIST(2,K88,FALSE) * _xlfn.POISSON.DIST(1,L88,FALSE)</f>
        <v>2.8463722109320317E-2</v>
      </c>
      <c r="U88" s="5">
        <f t="shared" ref="U88:U151" si="122">_xlfn.POISSON.DIST(1,K88,FALSE) * _xlfn.POISSON.DIST(2,L88,FALSE)</f>
        <v>5.293877068170854E-2</v>
      </c>
      <c r="V88" s="5">
        <f t="shared" ref="V88:V151" si="123">_xlfn.POISSON.DIST(3,K88,FALSE) * _xlfn.POISSON.DIST(3,L88,FALSE)</f>
        <v>3.651802941016849E-2</v>
      </c>
      <c r="W88" s="5">
        <f t="shared" ref="W88:W151" si="124">_xlfn.POISSON.DIST(3,K88,FALSE) * _xlfn.POISSON.DIST(0,L88,FALSE)</f>
        <v>5.101387041945708E-3</v>
      </c>
      <c r="X88" s="5">
        <f t="shared" ref="X88:X151" si="125">_xlfn.POISSON.DIST(3,K88,FALSE) * _xlfn.POISSON.DIST(1,L88,FALSE)</f>
        <v>1.7865357502484608E-2</v>
      </c>
      <c r="Y88" s="5">
        <f t="shared" ref="Y88:Y151" si="126">_xlfn.POISSON.DIST(3,K88,FALSE) * _xlfn.POISSON.DIST(2,L88,FALSE)</f>
        <v>3.1282766438541859E-2</v>
      </c>
      <c r="Z88" s="5">
        <f t="shared" ref="Z88:Z151" si="127">_xlfn.POISSON.DIST(0,K88,FALSE) * _xlfn.POISSON.DIST(3,L88,FALSE)</f>
        <v>3.2819711473748257E-2</v>
      </c>
      <c r="AA88" s="5">
        <f t="shared" ref="AA88:AA151" si="128">_xlfn.POISSON.DIST(1,K88,FALSE) * _xlfn.POISSON.DIST(3,L88,FALSE)</f>
        <v>6.1798229657559295E-2</v>
      </c>
      <c r="AB88" s="5">
        <f t="shared" ref="AB88:AB151" si="129">_xlfn.POISSON.DIST(2,K88,FALSE) * _xlfn.POISSON.DIST(3,L88,FALSE)</f>
        <v>5.8181821492598929E-2</v>
      </c>
      <c r="AC88" s="5">
        <f t="shared" ref="AC88:AC151" si="130">_xlfn.POISSON.DIST(4,K88,FALSE) * _xlfn.POISSON.DIST(4,L88,FALSE)</f>
        <v>1.5050539338019775E-2</v>
      </c>
      <c r="AD88" s="5">
        <f t="shared" ref="AD88:AD151" si="131">_xlfn.POISSON.DIST(4,K88,FALSE) * _xlfn.POISSON.DIST(0,L88,FALSE)</f>
        <v>2.4014279363974958E-3</v>
      </c>
      <c r="AE88" s="5">
        <f t="shared" ref="AE88:AE151" si="132">_xlfn.POISSON.DIST(4,K88,FALSE) * _xlfn.POISSON.DIST(1,L88,FALSE)</f>
        <v>8.4099418937308937E-3</v>
      </c>
      <c r="AF88" s="5">
        <f t="shared" ref="AF88:AF151" si="133">_xlfn.POISSON.DIST(4,K88,FALSE) * _xlfn.POISSON.DIST(2,L88,FALSE)</f>
        <v>1.472605560715499E-2</v>
      </c>
      <c r="AG88" s="5">
        <f t="shared" ref="AG88:AG151" si="134">_xlfn.POISSON.DIST(4,K88,FALSE) * _xlfn.POISSON.DIST(3,L88,FALSE)</f>
        <v>1.7190504324940667E-2</v>
      </c>
      <c r="AH88" s="5">
        <f t="shared" ref="AH88:AH151" si="135">_xlfn.POISSON.DIST(0,K88,FALSE) * _xlfn.POISSON.DIST(4,L88,FALSE)</f>
        <v>2.8734140038082449E-2</v>
      </c>
      <c r="AI88" s="5">
        <f t="shared" ref="AI88:AI151" si="136">_xlfn.POISSON.DIST(1,K88,FALSE) * _xlfn.POISSON.DIST(4,L88,FALSE)</f>
        <v>5.4105258862688244E-2</v>
      </c>
      <c r="AJ88" s="5">
        <f t="shared" ref="AJ88:AJ151" si="137">_xlfn.POISSON.DIST(2,K88,FALSE) * _xlfn.POISSON.DIST(4,L88,FALSE)</f>
        <v>5.0939040331792418E-2</v>
      </c>
      <c r="AK88" s="5">
        <f t="shared" ref="AK88:AK151" si="138">_xlfn.POISSON.DIST(3,K88,FALSE) * _xlfn.POISSON.DIST(4,L88,FALSE)</f>
        <v>3.1972071778446846E-2</v>
      </c>
      <c r="AL88" s="5">
        <f t="shared" ref="AL88:AL151" si="139">_xlfn.POISSON.DIST(5,K88,FALSE) * _xlfn.POISSON.DIST(5,L88,FALSE)</f>
        <v>3.9698743972590147E-3</v>
      </c>
      <c r="AM88" s="5">
        <f t="shared" ref="AM88:AM151" si="140">_xlfn.POISSON.DIST(5,K88,FALSE) * _xlfn.POISSON.DIST(0,L88,FALSE)</f>
        <v>9.0435892611838539E-4</v>
      </c>
      <c r="AN88" s="5">
        <f t="shared" ref="AN88:AN151" si="141">_xlfn.POISSON.DIST(5,K88,FALSE) * _xlfn.POISSON.DIST(1,L88,FALSE)</f>
        <v>3.167118156850481E-3</v>
      </c>
      <c r="AO88" s="5">
        <f t="shared" ref="AO88:AO151" si="142">_xlfn.POISSON.DIST(5,K88,FALSE) * _xlfn.POISSON.DIST(2,L88,FALSE)</f>
        <v>5.5457170431792279E-3</v>
      </c>
      <c r="AP88" s="5">
        <f t="shared" ref="AP88:AP151" si="143">_xlfn.POISSON.DIST(5,K88,FALSE) * _xlfn.POISSON.DIST(3,L88,FALSE)</f>
        <v>6.4738091012877643E-3</v>
      </c>
      <c r="AQ88" s="5">
        <f t="shared" ref="AQ88:AQ151" si="144">_xlfn.POISSON.DIST(5,K88,FALSE) * _xlfn.POISSON.DIST(4,L88,FALSE)</f>
        <v>5.6679150712524683E-3</v>
      </c>
      <c r="AR88" s="5">
        <f t="shared" ref="AR88:AR151" si="145">_xlfn.POISSON.DIST(0,K88,FALSE) * _xlfn.POISSON.DIST(5,L88,FALSE)</f>
        <v>2.0125729731379313E-2</v>
      </c>
      <c r="AS88" s="5">
        <f t="shared" ref="AS88:AS151" si="146">_xlfn.POISSON.DIST(1,K88,FALSE) * _xlfn.POISSON.DIST(5,L88,FALSE)</f>
        <v>3.789595983988412E-2</v>
      </c>
      <c r="AT88" s="5">
        <f t="shared" ref="AT88:AT151" si="147">_xlfn.POISSON.DIST(2,K88,FALSE) * _xlfn.POISSON.DIST(5,L88,FALSE)</f>
        <v>3.5678303131214902E-2</v>
      </c>
      <c r="AU88" s="5">
        <f t="shared" ref="AU88:AU151" si="148">_xlfn.POISSON.DIST(3,K88,FALSE) * _xlfn.POISSON.DIST(5,L88,FALSE)</f>
        <v>2.2393615215645136E-2</v>
      </c>
      <c r="AV88" s="5">
        <f t="shared" ref="AV88:AV151" si="149">_xlfn.POISSON.DIST(4,K88,FALSE) * _xlfn.POISSON.DIST(5,L88,FALSE)</f>
        <v>1.0541574817517753E-2</v>
      </c>
      <c r="AW88" s="5">
        <f t="shared" ref="AW88:AW151" si="150">_xlfn.POISSON.DIST(6,K88,FALSE) * _xlfn.POISSON.DIST(6,L88,FALSE)</f>
        <v>7.2717506330122585E-4</v>
      </c>
      <c r="AX88" s="5">
        <f t="shared" ref="AX88:AX151" si="151">_xlfn.POISSON.DIST(6,K88,FALSE) * _xlfn.POISSON.DIST(0,L88,FALSE)</f>
        <v>2.8381206547083311E-4</v>
      </c>
      <c r="AY88" s="5">
        <f t="shared" ref="AY88:AY151" si="152">_xlfn.POISSON.DIST(6,K88,FALSE) * _xlfn.POISSON.DIST(1,L88,FALSE)</f>
        <v>9.9392654810624009E-4</v>
      </c>
      <c r="AZ88" s="5">
        <f t="shared" ref="AZ88:AZ151" si="153">_xlfn.POISSON.DIST(6,K88,FALSE) * _xlfn.POISSON.DIST(2,L88,FALSE)</f>
        <v>1.7403946188677976E-3</v>
      </c>
      <c r="BA88" s="5">
        <f t="shared" ref="BA88:BA151" si="154">_xlfn.POISSON.DIST(6,K88,FALSE) * _xlfn.POISSON.DIST(3,L88,FALSE)</f>
        <v>2.03165477714303E-3</v>
      </c>
      <c r="BB88" s="5">
        <f t="shared" ref="BB88:BB151" si="155">_xlfn.POISSON.DIST(6,K88,FALSE) * _xlfn.POISSON.DIST(4,L88,FALSE)</f>
        <v>1.778743634664861E-3</v>
      </c>
      <c r="BC88" s="5">
        <f t="shared" ref="BC88:BC151" si="156">_xlfn.POISSON.DIST(6,K88,FALSE) * _xlfn.POISSON.DIST(5,L88,FALSE)</f>
        <v>1.2458529681149727E-3</v>
      </c>
      <c r="BD88" s="5">
        <f t="shared" ref="BD88:BD151" si="157">_xlfn.POISSON.DIST(0,K88,FALSE) * _xlfn.POISSON.DIST(6,L88,FALSE)</f>
        <v>1.1746914897624212E-2</v>
      </c>
      <c r="BE88" s="5">
        <f t="shared" ref="BE88:BE151" si="158">_xlfn.POISSON.DIST(1,K88,FALSE) * _xlfn.POISSON.DIST(6,L88,FALSE)</f>
        <v>2.2118980088897108E-2</v>
      </c>
      <c r="BF88" s="5">
        <f t="shared" ref="BF88:BF151" si="159">_xlfn.POISSON.DIST(2,K88,FALSE) * _xlfn.POISSON.DIST(6,L88,FALSE)</f>
        <v>2.0824586048204738E-2</v>
      </c>
      <c r="BG88" s="5">
        <f t="shared" ref="BG88:BG151" si="160">_xlfn.POISSON.DIST(3,K88,FALSE) * _xlfn.POISSON.DIST(6,L88,FALSE)</f>
        <v>1.3070626292778781E-2</v>
      </c>
      <c r="BH88" s="5">
        <f t="shared" ref="BH88:BH151" si="161">_xlfn.POISSON.DIST(4,K88,FALSE) * _xlfn.POISSON.DIST(6,L88,FALSE)</f>
        <v>6.1528691839305939E-3</v>
      </c>
      <c r="BI88" s="5">
        <f t="shared" ref="BI88:BI151" si="162">_xlfn.POISSON.DIST(5,K88,FALSE) * _xlfn.POISSON.DIST(6,L88,FALSE)</f>
        <v>2.3171222768707442E-3</v>
      </c>
      <c r="BJ88" s="8">
        <f t="shared" ref="BJ88:BJ151" si="163">SUM(N88,Q88,T88,W88,X88,Y88,AD88,AE88,AF88,AG88,AM88,AN88,AO88,AP88,AQ88,AX88,AY88,AZ88,BA88,BB88,BC88)</f>
        <v>0.17203508204512927</v>
      </c>
      <c r="BK88" s="8">
        <f t="shared" ref="BK88:BK151" si="164">SUM(M88,P88,S88,V88,AC88,AL88,AY88)</f>
        <v>0.14119087671985484</v>
      </c>
      <c r="BL88" s="8">
        <f t="shared" ref="BL88:BL151" si="165">SUM(O88,R88,U88,AA88,AB88,AH88,AI88,AJ88,AK88,AR88,AS88,AT88,AU88,AV88,BD88,BE88,BF88,BG88,BH88,BI88)</f>
        <v>0.58570632328167471</v>
      </c>
      <c r="BM88" s="8">
        <f t="shared" ref="BM88:BM151" si="166">SUM(S88:BI88)</f>
        <v>0.83573622439661066</v>
      </c>
      <c r="BN88" s="8">
        <f t="shared" ref="BN88:BN151" si="167">SUM(M88:R88)</f>
        <v>9.5749017638991366E-2</v>
      </c>
    </row>
    <row r="89" spans="1:66" x14ac:dyDescent="0.25">
      <c r="A89" t="s">
        <v>196</v>
      </c>
      <c r="B89" t="s">
        <v>201</v>
      </c>
      <c r="C89" t="s">
        <v>202</v>
      </c>
      <c r="D89" t="s">
        <v>440</v>
      </c>
      <c r="E89">
        <f>VLOOKUP(A89,home!$A$2:$E$405,3,FALSE)</f>
        <v>1.62745098039216</v>
      </c>
      <c r="F89">
        <f>VLOOKUP(B89,home!$B$2:$E$405,3,FALSE)</f>
        <v>0.96</v>
      </c>
      <c r="G89">
        <f>VLOOKUP(C89,away!$B$2:$E$405,4,FALSE)</f>
        <v>1.3</v>
      </c>
      <c r="H89">
        <f>VLOOKUP(A89,away!$A$2:$E$405,3,FALSE)</f>
        <v>1.5882352941176501</v>
      </c>
      <c r="I89">
        <f>VLOOKUP(C89,away!$B$2:$E$405,3,FALSE)</f>
        <v>0.41</v>
      </c>
      <c r="J89">
        <f>VLOOKUP(B89,home!$B$2:$E$405,4,FALSE)</f>
        <v>0.84</v>
      </c>
      <c r="K89" s="3">
        <f t="shared" si="112"/>
        <v>2.0310588235294156</v>
      </c>
      <c r="L89" s="3">
        <f t="shared" si="113"/>
        <v>0.54698823529411866</v>
      </c>
      <c r="M89" s="5">
        <f t="shared" si="114"/>
        <v>7.5922130789759221E-2</v>
      </c>
      <c r="N89" s="5">
        <f t="shared" si="115"/>
        <v>0.15420231364169479</v>
      </c>
      <c r="O89" s="5">
        <f t="shared" si="116"/>
        <v>4.1528512340459671E-2</v>
      </c>
      <c r="P89" s="5">
        <f t="shared" si="117"/>
        <v>8.4346851417140836E-2</v>
      </c>
      <c r="Q89" s="5">
        <f t="shared" si="118"/>
        <v>0.15659698486530732</v>
      </c>
      <c r="R89" s="5">
        <f t="shared" si="119"/>
        <v>1.1357803839749032E-2</v>
      </c>
      <c r="S89" s="5">
        <f t="shared" si="120"/>
        <v>2.3426605885463574E-2</v>
      </c>
      <c r="T89" s="5">
        <f t="shared" si="121"/>
        <v>8.5656708403854268E-2</v>
      </c>
      <c r="U89" s="5">
        <f t="shared" si="122"/>
        <v>2.3068367704638552E-2</v>
      </c>
      <c r="V89" s="5">
        <f t="shared" si="123"/>
        <v>2.8917939784336693E-3</v>
      </c>
      <c r="W89" s="5">
        <f t="shared" si="124"/>
        <v>0.10601922928292824</v>
      </c>
      <c r="X89" s="5">
        <f t="shared" si="125"/>
        <v>5.7991271132711471E-2</v>
      </c>
      <c r="Y89" s="5">
        <f t="shared" si="126"/>
        <v>1.5860271529672308E-2</v>
      </c>
      <c r="Z89" s="5">
        <f t="shared" si="127"/>
        <v>2.0708616930403627E-3</v>
      </c>
      <c r="AA89" s="5">
        <f t="shared" si="128"/>
        <v>4.2060419139586932E-3</v>
      </c>
      <c r="AB89" s="5">
        <f t="shared" si="129"/>
        <v>4.2713592707401783E-3</v>
      </c>
      <c r="AC89" s="5">
        <f t="shared" si="130"/>
        <v>2.0079266948474172E-4</v>
      </c>
      <c r="AD89" s="5">
        <f t="shared" si="131"/>
        <v>5.3832822774719909E-2</v>
      </c>
      <c r="AE89" s="5">
        <f t="shared" si="132"/>
        <v>2.9445920730445087E-2</v>
      </c>
      <c r="AF89" s="5">
        <f t="shared" si="133"/>
        <v>8.053286108478332E-3</v>
      </c>
      <c r="AG89" s="5">
        <f t="shared" si="134"/>
        <v>1.4683509189317343E-3</v>
      </c>
      <c r="AH89" s="5">
        <f t="shared" si="135"/>
        <v>2.8318424575358476E-4</v>
      </c>
      <c r="AI89" s="5">
        <f t="shared" si="136"/>
        <v>5.7516386102234073E-4</v>
      </c>
      <c r="AJ89" s="5">
        <f t="shared" si="137"/>
        <v>5.8409581745233593E-4</v>
      </c>
      <c r="AK89" s="5">
        <f t="shared" si="138"/>
        <v>3.9544432127439782E-4</v>
      </c>
      <c r="AL89" s="5">
        <f t="shared" si="139"/>
        <v>8.9229473843824291E-6</v>
      </c>
      <c r="AM89" s="5">
        <f t="shared" si="140"/>
        <v>2.1867525938418019E-2</v>
      </c>
      <c r="AN89" s="5">
        <f t="shared" si="141"/>
        <v>1.1961279423303639E-2</v>
      </c>
      <c r="AO89" s="5">
        <f t="shared" si="142"/>
        <v>3.2713395618063556E-3</v>
      </c>
      <c r="AP89" s="5">
        <f t="shared" si="143"/>
        <v>5.9646141798676462E-4</v>
      </c>
      <c r="AQ89" s="5">
        <f t="shared" si="144"/>
        <v>8.1564344611402017E-5</v>
      </c>
      <c r="AR89" s="5">
        <f t="shared" si="145"/>
        <v>3.0979690169569867E-5</v>
      </c>
      <c r="AS89" s="5">
        <f t="shared" si="146"/>
        <v>6.2921573069112376E-5</v>
      </c>
      <c r="AT89" s="5">
        <f t="shared" si="147"/>
        <v>6.3898708086185786E-5</v>
      </c>
      <c r="AU89" s="5">
        <f t="shared" si="148"/>
        <v>4.3260678290192678E-5</v>
      </c>
      <c r="AV89" s="5">
        <f t="shared" si="149"/>
        <v>2.1966245588290822E-5</v>
      </c>
      <c r="AW89" s="5">
        <f t="shared" si="150"/>
        <v>2.7536346539266258E-7</v>
      </c>
      <c r="AX89" s="5">
        <f t="shared" si="151"/>
        <v>7.4023719176637155E-3</v>
      </c>
      <c r="AY89" s="5">
        <f t="shared" si="152"/>
        <v>4.0490103522336169E-3</v>
      </c>
      <c r="AZ89" s="5">
        <f t="shared" si="153"/>
        <v>1.1073805136279421E-3</v>
      </c>
      <c r="BA89" s="5">
        <f t="shared" si="154"/>
        <v>2.0190803764948091E-4</v>
      </c>
      <c r="BB89" s="5">
        <f t="shared" si="155"/>
        <v>2.7610330301397011E-5</v>
      </c>
      <c r="BC89" s="5">
        <f t="shared" si="156"/>
        <v>3.0205051694897762E-6</v>
      </c>
      <c r="BD89" s="5">
        <f t="shared" si="157"/>
        <v>2.8242543426352624E-6</v>
      </c>
      <c r="BE89" s="5">
        <f t="shared" si="158"/>
        <v>5.7362267025006192E-6</v>
      </c>
      <c r="BF89" s="5">
        <f t="shared" si="159"/>
        <v>5.8253069289394651E-6</v>
      </c>
      <c r="BG89" s="5">
        <f t="shared" si="160"/>
        <v>3.9438470125965137E-6</v>
      </c>
      <c r="BH89" s="5">
        <f t="shared" si="161"/>
        <v>2.0025463183960692E-6</v>
      </c>
      <c r="BI89" s="5">
        <f t="shared" si="162"/>
        <v>8.1345787390093611E-7</v>
      </c>
      <c r="BJ89" s="8">
        <f t="shared" si="163"/>
        <v>0.71969663173151521</v>
      </c>
      <c r="BK89" s="8">
        <f t="shared" si="164"/>
        <v>0.19084610803990007</v>
      </c>
      <c r="BL89" s="8">
        <f t="shared" si="165"/>
        <v>8.6514145849431109E-2</v>
      </c>
      <c r="BM89" s="8">
        <f t="shared" si="166"/>
        <v>0.47112441543100775</v>
      </c>
      <c r="BN89" s="8">
        <f t="shared" si="167"/>
        <v>0.52395459689411084</v>
      </c>
    </row>
    <row r="90" spans="1:66" x14ac:dyDescent="0.25">
      <c r="A90" t="s">
        <v>196</v>
      </c>
      <c r="B90" t="s">
        <v>203</v>
      </c>
      <c r="C90" t="s">
        <v>204</v>
      </c>
      <c r="D90" t="s">
        <v>440</v>
      </c>
      <c r="E90">
        <f>VLOOKUP(A90,home!$A$2:$E$405,3,FALSE)</f>
        <v>1.62745098039216</v>
      </c>
      <c r="F90">
        <f>VLOOKUP(B90,home!$B$2:$E$405,3,FALSE)</f>
        <v>0.55000000000000004</v>
      </c>
      <c r="G90">
        <f>VLOOKUP(C90,away!$B$2:$E$405,4,FALSE)</f>
        <v>1.0900000000000001</v>
      </c>
      <c r="H90">
        <f>VLOOKUP(A90,away!$A$2:$E$405,3,FALSE)</f>
        <v>1.5882352941176501</v>
      </c>
      <c r="I90">
        <f>VLOOKUP(C90,away!$B$2:$E$405,3,FALSE)</f>
        <v>0.82</v>
      </c>
      <c r="J90">
        <f>VLOOKUP(B90,home!$B$2:$E$405,4,FALSE)</f>
        <v>0.7</v>
      </c>
      <c r="K90" s="3">
        <f t="shared" si="112"/>
        <v>0.97565686274510011</v>
      </c>
      <c r="L90" s="3">
        <f t="shared" si="113"/>
        <v>0.91164705882353103</v>
      </c>
      <c r="M90" s="5">
        <f t="shared" si="114"/>
        <v>0.15147965983385098</v>
      </c>
      <c r="N90" s="5">
        <f t="shared" si="115"/>
        <v>0.14779216968319001</v>
      </c>
      <c r="O90" s="5">
        <f t="shared" si="116"/>
        <v>0.13809598635911921</v>
      </c>
      <c r="P90" s="5">
        <f t="shared" si="117"/>
        <v>0.1347342968088284</v>
      </c>
      <c r="Q90" s="5">
        <f t="shared" si="118"/>
        <v>7.2097222305696318E-2</v>
      </c>
      <c r="R90" s="5">
        <f t="shared" si="119"/>
        <v>6.2947399899812739E-2</v>
      </c>
      <c r="S90" s="5">
        <f t="shared" si="120"/>
        <v>2.9960013701642797E-2</v>
      </c>
      <c r="T90" s="5">
        <f t="shared" si="121"/>
        <v>6.5727220664334327E-2</v>
      </c>
      <c r="U90" s="5">
        <f t="shared" si="122"/>
        <v>6.1415062704212528E-2</v>
      </c>
      <c r="V90" s="5">
        <f t="shared" si="123"/>
        <v>2.9608972532104371E-3</v>
      </c>
      <c r="W90" s="5">
        <f t="shared" si="124"/>
        <v>2.3447383242470577E-2</v>
      </c>
      <c r="X90" s="5">
        <f t="shared" si="125"/>
        <v>2.1375737970106449E-2</v>
      </c>
      <c r="Y90" s="5">
        <f t="shared" si="126"/>
        <v>9.7435643253150107E-3</v>
      </c>
      <c r="Z90" s="5">
        <f t="shared" si="127"/>
        <v>1.9128603993084307E-2</v>
      </c>
      <c r="AA90" s="5">
        <f t="shared" si="128"/>
        <v>1.8662953760586028E-2</v>
      </c>
      <c r="AB90" s="5">
        <f t="shared" si="129"/>
        <v>9.1043194578051163E-3</v>
      </c>
      <c r="AC90" s="5">
        <f t="shared" si="130"/>
        <v>1.6459900035921781E-4</v>
      </c>
      <c r="AD90" s="5">
        <f t="shared" si="131"/>
        <v>5.7191500934827182E-3</v>
      </c>
      <c r="AE90" s="5">
        <f t="shared" si="132"/>
        <v>5.2138463616938427E-3</v>
      </c>
      <c r="AF90" s="5">
        <f t="shared" si="133"/>
        <v>2.3765938503979801E-3</v>
      </c>
      <c r="AG90" s="5">
        <f t="shared" si="134"/>
        <v>7.2220493124446983E-4</v>
      </c>
      <c r="AH90" s="5">
        <f t="shared" si="135"/>
        <v>4.3596338924238396E-3</v>
      </c>
      <c r="AI90" s="5">
        <f t="shared" si="136"/>
        <v>4.2535067261994528E-3</v>
      </c>
      <c r="AJ90" s="5">
        <f t="shared" si="137"/>
        <v>2.0749815140744692E-3</v>
      </c>
      <c r="AK90" s="5">
        <f t="shared" si="138"/>
        <v>6.7482331809199162E-4</v>
      </c>
      <c r="AL90" s="5">
        <f t="shared" si="139"/>
        <v>5.8561342409033897E-6</v>
      </c>
      <c r="AM90" s="5">
        <f t="shared" si="140"/>
        <v>1.1159856075551391E-3</v>
      </c>
      <c r="AN90" s="5">
        <f t="shared" si="141"/>
        <v>1.0173849968170339E-3</v>
      </c>
      <c r="AO90" s="5">
        <f t="shared" si="142"/>
        <v>4.6374802001971824E-4</v>
      </c>
      <c r="AP90" s="5">
        <f t="shared" si="143"/>
        <v>1.4092483949540403E-4</v>
      </c>
      <c r="AQ90" s="5">
        <f t="shared" si="144"/>
        <v>3.2118428860290813E-5</v>
      </c>
      <c r="AR90" s="5">
        <f t="shared" si="145"/>
        <v>7.9488948311511542E-4</v>
      </c>
      <c r="AS90" s="5">
        <f t="shared" si="146"/>
        <v>7.7553937932516774E-4</v>
      </c>
      <c r="AT90" s="5">
        <f t="shared" si="147"/>
        <v>3.7833015888383764E-4</v>
      </c>
      <c r="AU90" s="5">
        <f t="shared" si="148"/>
        <v>1.2304013863282011E-4</v>
      </c>
      <c r="AV90" s="5">
        <f t="shared" si="149"/>
        <v>3.0011238912554861E-5</v>
      </c>
      <c r="AW90" s="5">
        <f t="shared" si="150"/>
        <v>1.4468794941982659E-7</v>
      </c>
      <c r="AX90" s="5">
        <f t="shared" si="151"/>
        <v>1.8146983612265518E-4</v>
      </c>
      <c r="AY90" s="5">
        <f t="shared" si="152"/>
        <v>1.6543644236640678E-4</v>
      </c>
      <c r="AZ90" s="5">
        <f t="shared" si="153"/>
        <v>7.5409823052781673E-5</v>
      </c>
      <c r="BA90" s="5">
        <f t="shared" si="154"/>
        <v>2.2915714464157104E-5</v>
      </c>
      <c r="BB90" s="5">
        <f t="shared" si="155"/>
        <v>5.2227609230221677E-6</v>
      </c>
      <c r="BC90" s="5">
        <f t="shared" si="156"/>
        <v>9.5226292688232633E-7</v>
      </c>
      <c r="BD90" s="5">
        <f t="shared" si="157"/>
        <v>1.2077644322860857E-4</v>
      </c>
      <c r="BE90" s="5">
        <f t="shared" si="158"/>
        <v>1.1783636569393592E-4</v>
      </c>
      <c r="BF90" s="5">
        <f t="shared" si="159"/>
        <v>5.7483929435114929E-5</v>
      </c>
      <c r="BG90" s="5">
        <f t="shared" si="160"/>
        <v>1.8694863416974986E-5</v>
      </c>
      <c r="BH90" s="5">
        <f t="shared" si="161"/>
        <v>4.5599429477134891E-6</v>
      </c>
      <c r="BI90" s="5">
        <f t="shared" si="162"/>
        <v>8.8978792613255734E-7</v>
      </c>
      <c r="BJ90" s="8">
        <f t="shared" si="163"/>
        <v>0.35743666216053521</v>
      </c>
      <c r="BK90" s="8">
        <f t="shared" si="164"/>
        <v>0.31947075917449907</v>
      </c>
      <c r="BL90" s="8">
        <f t="shared" si="165"/>
        <v>0.30401071936384338</v>
      </c>
      <c r="BM90" s="8">
        <f t="shared" si="166"/>
        <v>0.29273471804704737</v>
      </c>
      <c r="BN90" s="8">
        <f t="shared" si="167"/>
        <v>0.70714673489049762</v>
      </c>
    </row>
    <row r="91" spans="1:66" x14ac:dyDescent="0.25">
      <c r="A91" t="s">
        <v>196</v>
      </c>
      <c r="B91" t="s">
        <v>205</v>
      </c>
      <c r="C91" t="s">
        <v>206</v>
      </c>
      <c r="D91" t="s">
        <v>440</v>
      </c>
      <c r="E91">
        <f>VLOOKUP(A91,home!$A$2:$E$405,3,FALSE)</f>
        <v>1.62745098039216</v>
      </c>
      <c r="F91">
        <f>VLOOKUP(B91,home!$B$2:$E$405,3,FALSE)</f>
        <v>1.38</v>
      </c>
      <c r="G91">
        <f>VLOOKUP(C91,away!$B$2:$E$405,4,FALSE)</f>
        <v>1.43</v>
      </c>
      <c r="H91">
        <f>VLOOKUP(A91,away!$A$2:$E$405,3,FALSE)</f>
        <v>1.5882352941176501</v>
      </c>
      <c r="I91">
        <f>VLOOKUP(C91,away!$B$2:$E$405,3,FALSE)</f>
        <v>0.55000000000000004</v>
      </c>
      <c r="J91">
        <f>VLOOKUP(B91,home!$B$2:$E$405,4,FALSE)</f>
        <v>0.79</v>
      </c>
      <c r="K91" s="3">
        <f t="shared" si="112"/>
        <v>3.2116117647058884</v>
      </c>
      <c r="L91" s="3">
        <f t="shared" si="113"/>
        <v>0.69008823529411911</v>
      </c>
      <c r="M91" s="5">
        <f t="shared" si="114"/>
        <v>2.02075294293407E-2</v>
      </c>
      <c r="N91" s="5">
        <f t="shared" si="115"/>
        <v>6.4898739250911053E-2</v>
      </c>
      <c r="O91" s="5">
        <f t="shared" si="116"/>
        <v>1.3944978323547701E-2</v>
      </c>
      <c r="P91" s="5">
        <f t="shared" si="117"/>
        <v>4.4785856442474389E-2</v>
      </c>
      <c r="Q91" s="5">
        <f t="shared" si="118"/>
        <v>0.10421477724640291</v>
      </c>
      <c r="R91" s="5">
        <f t="shared" si="119"/>
        <v>4.811632741255888E-3</v>
      </c>
      <c r="S91" s="5">
        <f t="shared" si="120"/>
        <v>2.4814672970036679E-2</v>
      </c>
      <c r="T91" s="5">
        <f t="shared" si="121"/>
        <v>7.1917391721539894E-2</v>
      </c>
      <c r="U91" s="5">
        <f t="shared" si="122"/>
        <v>1.5453096319261454E-2</v>
      </c>
      <c r="V91" s="5">
        <f t="shared" si="123"/>
        <v>6.1107386574727404E-3</v>
      </c>
      <c r="W91" s="5">
        <f t="shared" si="124"/>
        <v>0.11156580155358369</v>
      </c>
      <c r="X91" s="5">
        <f t="shared" si="125"/>
        <v>7.6990247113286447E-2</v>
      </c>
      <c r="Y91" s="5">
        <f t="shared" si="126"/>
        <v>2.6565031882633001E-2</v>
      </c>
      <c r="Z91" s="5">
        <f t="shared" si="127"/>
        <v>1.1068170490988937E-3</v>
      </c>
      <c r="AA91" s="5">
        <f t="shared" si="128"/>
        <v>3.5546666562630619E-3</v>
      </c>
      <c r="AB91" s="5">
        <f t="shared" si="129"/>
        <v>5.7081046264310974E-3</v>
      </c>
      <c r="AC91" s="5">
        <f t="shared" si="130"/>
        <v>8.4645015991442068E-4</v>
      </c>
      <c r="AD91" s="5">
        <f t="shared" si="131"/>
        <v>8.957651020208296E-2</v>
      </c>
      <c r="AE91" s="5">
        <f t="shared" si="132"/>
        <v>6.1815695849161086E-2</v>
      </c>
      <c r="AF91" s="5">
        <f t="shared" si="133"/>
        <v>2.1329142231012788E-2</v>
      </c>
      <c r="AG91" s="5">
        <f t="shared" si="134"/>
        <v>4.9063300408456294E-3</v>
      </c>
      <c r="AH91" s="5">
        <f t="shared" si="135"/>
        <v>1.9095035605152494E-4</v>
      </c>
      <c r="AI91" s="5">
        <f t="shared" si="136"/>
        <v>6.1325840996985569E-4</v>
      </c>
      <c r="AJ91" s="5">
        <f t="shared" si="137"/>
        <v>9.8477396213200795E-4</v>
      </c>
      <c r="AK91" s="5">
        <f t="shared" si="138"/>
        <v>1.0542372141197293E-3</v>
      </c>
      <c r="AL91" s="5">
        <f t="shared" si="139"/>
        <v>7.5039347051686743E-5</v>
      </c>
      <c r="AM91" s="5">
        <f t="shared" si="140"/>
        <v>5.7536994801261343E-2</v>
      </c>
      <c r="AN91" s="5">
        <f t="shared" si="141"/>
        <v>3.9705603206529341E-2</v>
      </c>
      <c r="AO91" s="5">
        <f t="shared" si="142"/>
        <v>1.3700184824041176E-2</v>
      </c>
      <c r="AP91" s="5">
        <f t="shared" si="143"/>
        <v>3.1514454561419498E-3</v>
      </c>
      <c r="AQ91" s="5">
        <f t="shared" si="144"/>
        <v>5.4369385836366697E-4</v>
      </c>
      <c r="AR91" s="5">
        <f t="shared" si="145"/>
        <v>2.6354518847276119E-5</v>
      </c>
      <c r="AS91" s="5">
        <f t="shared" si="146"/>
        <v>8.4640482783075049E-5</v>
      </c>
      <c r="AT91" s="5">
        <f t="shared" si="147"/>
        <v>1.3591618513825505E-4</v>
      </c>
      <c r="AU91" s="5">
        <f t="shared" si="148"/>
        <v>1.455033397346545E-4</v>
      </c>
      <c r="AV91" s="5">
        <f t="shared" si="149"/>
        <v>1.1682505942395353E-4</v>
      </c>
      <c r="AW91" s="5">
        <f t="shared" si="150"/>
        <v>4.6197046341688887E-6</v>
      </c>
      <c r="AX91" s="5">
        <f t="shared" si="151"/>
        <v>3.079774823492543E-2</v>
      </c>
      <c r="AY91" s="5">
        <f t="shared" si="152"/>
        <v>2.1253163730472261E-2</v>
      </c>
      <c r="AZ91" s="5">
        <f t="shared" si="153"/>
        <v>7.3332791265892901E-3</v>
      </c>
      <c r="BA91" s="5">
        <f t="shared" si="154"/>
        <v>1.6868698837957344E-3</v>
      </c>
      <c r="BB91" s="5">
        <f t="shared" si="155"/>
        <v>2.9102226531984844E-4</v>
      </c>
      <c r="BC91" s="5">
        <f t="shared" si="156"/>
        <v>4.0166208301174237E-5</v>
      </c>
      <c r="BD91" s="5">
        <f t="shared" si="157"/>
        <v>3.0311572338903969E-6</v>
      </c>
      <c r="BE91" s="5">
        <f t="shared" si="158"/>
        <v>9.7349002330357559E-6</v>
      </c>
      <c r="BF91" s="5">
        <f t="shared" si="159"/>
        <v>1.5632360058327868E-5</v>
      </c>
      <c r="BG91" s="5">
        <f t="shared" si="160"/>
        <v>1.6735023824481401E-5</v>
      </c>
      <c r="BH91" s="5">
        <f t="shared" si="161"/>
        <v>1.3436599849334449E-5</v>
      </c>
      <c r="BI91" s="5">
        <f t="shared" si="162"/>
        <v>8.630628430753579E-6</v>
      </c>
      <c r="BJ91" s="8">
        <f t="shared" si="163"/>
        <v>0.80981983868720087</v>
      </c>
      <c r="BK91" s="8">
        <f t="shared" si="164"/>
        <v>0.1180934507367629</v>
      </c>
      <c r="BL91" s="8">
        <f t="shared" si="165"/>
        <v>4.6892138864589358E-2</v>
      </c>
      <c r="BM91" s="8">
        <f t="shared" si="166"/>
        <v>0.70180018787788101</v>
      </c>
      <c r="BN91" s="8">
        <f t="shared" si="167"/>
        <v>0.25286351343393265</v>
      </c>
    </row>
    <row r="92" spans="1:66" x14ac:dyDescent="0.25">
      <c r="A92" t="s">
        <v>32</v>
      </c>
      <c r="B92" t="s">
        <v>207</v>
      </c>
      <c r="C92" t="s">
        <v>208</v>
      </c>
      <c r="D92" t="s">
        <v>440</v>
      </c>
      <c r="E92">
        <f>VLOOKUP(A92,home!$A$2:$E$405,3,FALSE)</f>
        <v>1.2741935483871001</v>
      </c>
      <c r="F92">
        <f>VLOOKUP(B92,home!$B$2:$E$405,3,FALSE)</f>
        <v>1.35</v>
      </c>
      <c r="G92">
        <f>VLOOKUP(C92,away!$B$2:$E$405,4,FALSE)</f>
        <v>1.18</v>
      </c>
      <c r="H92">
        <f>VLOOKUP(A92,away!$A$2:$E$405,3,FALSE)</f>
        <v>1.12903225806452</v>
      </c>
      <c r="I92">
        <f>VLOOKUP(C92,away!$B$2:$E$405,3,FALSE)</f>
        <v>1.37</v>
      </c>
      <c r="J92">
        <f>VLOOKUP(B92,home!$B$2:$E$405,4,FALSE)</f>
        <v>0.76</v>
      </c>
      <c r="K92" s="3">
        <f t="shared" si="112"/>
        <v>2.0297903225806504</v>
      </c>
      <c r="L92" s="3">
        <f t="shared" si="113"/>
        <v>1.1755483870967782</v>
      </c>
      <c r="M92" s="5">
        <f t="shared" si="114"/>
        <v>4.0545166271663408E-2</v>
      </c>
      <c r="N92" s="5">
        <f t="shared" si="115"/>
        <v>8.2298186125645767E-2</v>
      </c>
      <c r="O92" s="5">
        <f t="shared" si="116"/>
        <v>4.7662804815224606E-2</v>
      </c>
      <c r="P92" s="5">
        <f t="shared" si="117"/>
        <v>9.6745499960993325E-2</v>
      </c>
      <c r="Q92" s="5">
        <f t="shared" si="118"/>
        <v>8.3524030881888492E-2</v>
      </c>
      <c r="R92" s="5">
        <f t="shared" si="119"/>
        <v>2.8014966662522928E-2</v>
      </c>
      <c r="S92" s="5">
        <f t="shared" si="120"/>
        <v>5.7711514240625754E-2</v>
      </c>
      <c r="T92" s="5">
        <f t="shared" si="121"/>
        <v>9.8186539787025504E-2</v>
      </c>
      <c r="U92" s="5">
        <f t="shared" si="122"/>
        <v>5.6864508219008583E-2</v>
      </c>
      <c r="V92" s="5">
        <f t="shared" si="123"/>
        <v>1.5300712245766528E-2</v>
      </c>
      <c r="W92" s="5">
        <f t="shared" si="124"/>
        <v>5.651208986232821E-2</v>
      </c>
      <c r="X92" s="5">
        <f t="shared" si="125"/>
        <v>6.6432696089128107E-2</v>
      </c>
      <c r="Y92" s="5">
        <f t="shared" si="126"/>
        <v>3.904742436903251E-2</v>
      </c>
      <c r="Z92" s="5">
        <f t="shared" si="127"/>
        <v>1.0977649624899609E-2</v>
      </c>
      <c r="AA92" s="5">
        <f t="shared" si="128"/>
        <v>2.2282326973302333E-2</v>
      </c>
      <c r="AB92" s="5">
        <f t="shared" si="129"/>
        <v>2.261422582749344E-2</v>
      </c>
      <c r="AC92" s="5">
        <f t="shared" si="130"/>
        <v>2.2818303513323563E-3</v>
      </c>
      <c r="AD92" s="5">
        <f t="shared" si="131"/>
        <v>2.8676923277840473E-2</v>
      </c>
      <c r="AE92" s="5">
        <f t="shared" si="132"/>
        <v>3.3711110906163418E-2</v>
      </c>
      <c r="AF92" s="5">
        <f t="shared" si="133"/>
        <v>1.9814521026490516E-2</v>
      </c>
      <c r="AG92" s="5">
        <f t="shared" si="134"/>
        <v>7.7643094112620379E-3</v>
      </c>
      <c r="AH92" s="5">
        <f t="shared" si="135"/>
        <v>3.2261895776660725E-3</v>
      </c>
      <c r="AI92" s="5">
        <f t="shared" si="136"/>
        <v>6.5484883835571495E-3</v>
      </c>
      <c r="AJ92" s="5">
        <f t="shared" si="137"/>
        <v>6.6460291742380558E-3</v>
      </c>
      <c r="AK92" s="5">
        <f t="shared" si="138"/>
        <v>4.4966819004856919E-3</v>
      </c>
      <c r="AL92" s="5">
        <f t="shared" si="139"/>
        <v>2.1778854395287299E-4</v>
      </c>
      <c r="AM92" s="5">
        <f t="shared" si="140"/>
        <v>1.1641628270149676E-2</v>
      </c>
      <c r="AN92" s="5">
        <f t="shared" si="141"/>
        <v>1.3685297336154706E-2</v>
      </c>
      <c r="AO92" s="5">
        <f t="shared" si="142"/>
        <v>8.0438646052282525E-3</v>
      </c>
      <c r="AP92" s="5">
        <f t="shared" si="143"/>
        <v>3.1519840209003106E-3</v>
      </c>
      <c r="AQ92" s="5">
        <f t="shared" si="144"/>
        <v>9.2632743298104458E-4</v>
      </c>
      <c r="AR92" s="5">
        <f t="shared" si="145"/>
        <v>7.5850839089875691E-4</v>
      </c>
      <c r="AS92" s="5">
        <f t="shared" si="146"/>
        <v>1.5396129914425178E-3</v>
      </c>
      <c r="AT92" s="5">
        <f t="shared" si="147"/>
        <v>1.5625457752747346E-3</v>
      </c>
      <c r="AU92" s="5">
        <f t="shared" si="148"/>
        <v>1.0572134310806451E-3</v>
      </c>
      <c r="AV92" s="5">
        <f t="shared" si="149"/>
        <v>5.364803978274448E-4</v>
      </c>
      <c r="AW92" s="5">
        <f t="shared" si="150"/>
        <v>1.4435246957623618E-5</v>
      </c>
      <c r="AX92" s="5">
        <f t="shared" si="151"/>
        <v>3.9383440669718498E-3</v>
      </c>
      <c r="AY92" s="5">
        <f t="shared" si="152"/>
        <v>4.6297140157609239E-3</v>
      </c>
      <c r="AZ92" s="5">
        <f t="shared" si="153"/>
        <v>2.7212264219735518E-3</v>
      </c>
      <c r="BA92" s="5">
        <f t="shared" si="154"/>
        <v>1.0663111104253814E-3</v>
      </c>
      <c r="BB92" s="5">
        <f t="shared" si="155"/>
        <v>3.1337507650098297E-4</v>
      </c>
      <c r="BC92" s="5">
        <f t="shared" si="156"/>
        <v>7.3677513147411952E-5</v>
      </c>
      <c r="BD92" s="5">
        <f t="shared" si="157"/>
        <v>1.4861055258673424E-4</v>
      </c>
      <c r="BE92" s="5">
        <f t="shared" si="158"/>
        <v>3.0164826147391599E-4</v>
      </c>
      <c r="BF92" s="5">
        <f t="shared" si="159"/>
        <v>3.0614136098151623E-4</v>
      </c>
      <c r="BG92" s="5">
        <f t="shared" si="160"/>
        <v>2.0713425728731703E-4</v>
      </c>
      <c r="BH92" s="5">
        <f t="shared" si="161"/>
        <v>1.0510977772918169E-4</v>
      </c>
      <c r="BI92" s="5">
        <f t="shared" si="162"/>
        <v>4.2670161928659232E-5</v>
      </c>
      <c r="BJ92" s="8">
        <f t="shared" si="163"/>
        <v>0.56615958160699931</v>
      </c>
      <c r="BK92" s="8">
        <f t="shared" si="164"/>
        <v>0.2174322256300952</v>
      </c>
      <c r="BL92" s="8">
        <f t="shared" si="165"/>
        <v>0.20492189689201032</v>
      </c>
      <c r="BM92" s="8">
        <f t="shared" si="166"/>
        <v>0.61608542026726265</v>
      </c>
      <c r="BN92" s="8">
        <f t="shared" si="167"/>
        <v>0.37879065471793849</v>
      </c>
    </row>
    <row r="93" spans="1:66" x14ac:dyDescent="0.25">
      <c r="A93" t="s">
        <v>32</v>
      </c>
      <c r="B93" t="s">
        <v>209</v>
      </c>
      <c r="C93" t="s">
        <v>210</v>
      </c>
      <c r="D93" t="s">
        <v>440</v>
      </c>
      <c r="E93">
        <f>VLOOKUP(A93,home!$A$2:$E$405,3,FALSE)</f>
        <v>1.2741935483871001</v>
      </c>
      <c r="F93">
        <f>VLOOKUP(B93,home!$B$2:$E$405,3,FALSE)</f>
        <v>0.52</v>
      </c>
      <c r="G93">
        <f>VLOOKUP(C93,away!$B$2:$E$405,4,FALSE)</f>
        <v>1.31</v>
      </c>
      <c r="H93">
        <f>VLOOKUP(A93,away!$A$2:$E$405,3,FALSE)</f>
        <v>1.12903225806452</v>
      </c>
      <c r="I93">
        <f>VLOOKUP(C93,away!$B$2:$E$405,3,FALSE)</f>
        <v>0.39</v>
      </c>
      <c r="J93">
        <f>VLOOKUP(B93,home!$B$2:$E$405,4,FALSE)</f>
        <v>1.33</v>
      </c>
      <c r="K93" s="3">
        <f t="shared" si="112"/>
        <v>0.8679806451612927</v>
      </c>
      <c r="L93" s="3">
        <f t="shared" si="113"/>
        <v>0.58562903225806662</v>
      </c>
      <c r="M93" s="5">
        <f t="shared" si="114"/>
        <v>0.23372509138308009</v>
      </c>
      <c r="N93" s="5">
        <f t="shared" si="115"/>
        <v>0.20286885560906792</v>
      </c>
      <c r="O93" s="5">
        <f t="shared" si="116"/>
        <v>0.13687619908110138</v>
      </c>
      <c r="P93" s="5">
        <f t="shared" si="117"/>
        <v>0.11880589158563989</v>
      </c>
      <c r="Q93" s="5">
        <f t="shared" si="118"/>
        <v>8.8043120087345966E-2</v>
      </c>
      <c r="R93" s="5">
        <f t="shared" si="119"/>
        <v>4.0079338003513924E-2</v>
      </c>
      <c r="S93" s="5">
        <f t="shared" si="120"/>
        <v>1.5097694252608417E-2</v>
      </c>
      <c r="T93" s="5">
        <f t="shared" si="121"/>
        <v>5.1560607213733158E-2</v>
      </c>
      <c r="U93" s="5">
        <f t="shared" si="122"/>
        <v>3.4788089657927533E-2</v>
      </c>
      <c r="V93" s="5">
        <f t="shared" si="123"/>
        <v>8.5270882221989632E-4</v>
      </c>
      <c r="W93" s="5">
        <f t="shared" si="124"/>
        <v>2.5473241391809242E-2</v>
      </c>
      <c r="X93" s="5">
        <f t="shared" si="125"/>
        <v>1.4917869704761371E-2</v>
      </c>
      <c r="Y93" s="5">
        <f t="shared" si="126"/>
        <v>4.3681687992756651E-3</v>
      </c>
      <c r="Z93" s="5">
        <f t="shared" si="127"/>
        <v>7.8238746428472717E-3</v>
      </c>
      <c r="AA93" s="5">
        <f t="shared" si="128"/>
        <v>6.7909717601596521E-3</v>
      </c>
      <c r="AB93" s="5">
        <f t="shared" si="129"/>
        <v>2.9472160248277474E-3</v>
      </c>
      <c r="AC93" s="5">
        <f t="shared" si="130"/>
        <v>2.7090274969860784E-5</v>
      </c>
      <c r="AD93" s="5">
        <f t="shared" si="131"/>
        <v>5.5275701244029817E-3</v>
      </c>
      <c r="AE93" s="5">
        <f t="shared" si="132"/>
        <v>3.237105542692719E-3</v>
      </c>
      <c r="AF93" s="5">
        <f t="shared" si="133"/>
        <v>9.4787149314218017E-4</v>
      </c>
      <c r="AG93" s="5">
        <f t="shared" si="134"/>
        <v>1.8503368841128788E-4</v>
      </c>
      <c r="AH93" s="5">
        <f t="shared" si="135"/>
        <v>1.1454720338997682E-3</v>
      </c>
      <c r="AI93" s="5">
        <f t="shared" si="136"/>
        <v>9.9424755499853885E-4</v>
      </c>
      <c r="AJ93" s="5">
        <f t="shared" si="137"/>
        <v>4.3149381711883486E-4</v>
      </c>
      <c r="AK93" s="5">
        <f t="shared" si="138"/>
        <v>1.2484276058863838E-4</v>
      </c>
      <c r="AL93" s="5">
        <f t="shared" si="139"/>
        <v>5.5081536210749358E-7</v>
      </c>
      <c r="AM93" s="5">
        <f t="shared" si="140"/>
        <v>9.5956477655071771E-4</v>
      </c>
      <c r="AN93" s="5">
        <f t="shared" si="141"/>
        <v>5.6194899148032465E-4</v>
      </c>
      <c r="AO93" s="5">
        <f t="shared" si="142"/>
        <v>1.6454682202950952E-4</v>
      </c>
      <c r="AP93" s="5">
        <f t="shared" si="143"/>
        <v>3.2121132048760658E-5</v>
      </c>
      <c r="AQ93" s="5">
        <f t="shared" si="144"/>
        <v>4.7027668691873172E-6</v>
      </c>
      <c r="AR93" s="5">
        <f t="shared" si="145"/>
        <v>1.3416433573828018E-4</v>
      </c>
      <c r="AS93" s="5">
        <f t="shared" si="146"/>
        <v>1.164520466917487E-4</v>
      </c>
      <c r="AT93" s="5">
        <f t="shared" si="147"/>
        <v>5.0539061308928513E-5</v>
      </c>
      <c r="AU93" s="5">
        <f t="shared" si="148"/>
        <v>1.4622309013589966E-5</v>
      </c>
      <c r="AV93" s="5">
        <f t="shared" si="149"/>
        <v>3.1729703028409004E-6</v>
      </c>
      <c r="AW93" s="5">
        <f t="shared" si="150"/>
        <v>7.7774312889227902E-9</v>
      </c>
      <c r="AX93" s="5">
        <f t="shared" si="151"/>
        <v>1.3881394230409055E-4</v>
      </c>
      <c r="AY93" s="5">
        <f t="shared" si="152"/>
        <v>8.1293474695471633E-5</v>
      </c>
      <c r="AZ93" s="5">
        <f t="shared" si="153"/>
        <v>2.3803909457402337E-5</v>
      </c>
      <c r="BA93" s="5">
        <f t="shared" si="154"/>
        <v>4.6467534864990576E-6</v>
      </c>
      <c r="BB93" s="5">
        <f t="shared" si="155"/>
        <v>6.8031843686005982E-7</v>
      </c>
      <c r="BC93" s="5">
        <f t="shared" si="156"/>
        <v>7.9682845561135524E-8</v>
      </c>
      <c r="BD93" s="5">
        <f t="shared" si="157"/>
        <v>1.3095088350325883E-5</v>
      </c>
      <c r="BE93" s="5">
        <f t="shared" si="158"/>
        <v>1.1366283234759987E-5</v>
      </c>
      <c r="BF93" s="5">
        <f t="shared" si="159"/>
        <v>4.9328569275964797E-6</v>
      </c>
      <c r="BG93" s="5">
        <f t="shared" si="160"/>
        <v>1.4272081128345149E-6</v>
      </c>
      <c r="BH93" s="5">
        <f t="shared" si="161"/>
        <v>3.0969725463938326E-7</v>
      </c>
      <c r="BI93" s="5">
        <f t="shared" si="162"/>
        <v>5.3762244577314622E-8</v>
      </c>
      <c r="BJ93" s="8">
        <f t="shared" si="163"/>
        <v>0.3991016462248469</v>
      </c>
      <c r="BK93" s="8">
        <f t="shared" si="164"/>
        <v>0.36859032060857577</v>
      </c>
      <c r="BL93" s="8">
        <f t="shared" si="165"/>
        <v>0.22452800631331615</v>
      </c>
      <c r="BM93" s="8">
        <f t="shared" si="166"/>
        <v>0.17956406634257263</v>
      </c>
      <c r="BN93" s="8">
        <f t="shared" si="167"/>
        <v>0.82039849574974921</v>
      </c>
    </row>
    <row r="94" spans="1:66" x14ac:dyDescent="0.25">
      <c r="A94" t="s">
        <v>32</v>
      </c>
      <c r="B94" t="s">
        <v>211</v>
      </c>
      <c r="C94" t="s">
        <v>212</v>
      </c>
      <c r="D94" t="s">
        <v>440</v>
      </c>
      <c r="E94">
        <f>VLOOKUP(A94,home!$A$2:$E$405,3,FALSE)</f>
        <v>1.2741935483871001</v>
      </c>
      <c r="F94">
        <f>VLOOKUP(B94,home!$B$2:$E$405,3,FALSE)</f>
        <v>0.78</v>
      </c>
      <c r="G94">
        <f>VLOOKUP(C94,away!$B$2:$E$405,4,FALSE)</f>
        <v>1.28</v>
      </c>
      <c r="H94">
        <f>VLOOKUP(A94,away!$A$2:$E$405,3,FALSE)</f>
        <v>1.12903225806452</v>
      </c>
      <c r="I94">
        <f>VLOOKUP(C94,away!$B$2:$E$405,3,FALSE)</f>
        <v>0.88</v>
      </c>
      <c r="J94">
        <f>VLOOKUP(B94,home!$B$2:$E$405,4,FALSE)</f>
        <v>0.89</v>
      </c>
      <c r="K94" s="3">
        <f t="shared" si="112"/>
        <v>1.2721548387096808</v>
      </c>
      <c r="L94" s="3">
        <f t="shared" si="113"/>
        <v>0.88425806451613209</v>
      </c>
      <c r="M94" s="5">
        <f t="shared" si="114"/>
        <v>0.1157395462550239</v>
      </c>
      <c r="N94" s="5">
        <f t="shared" si="115"/>
        <v>0.14723862379839159</v>
      </c>
      <c r="O94" s="5">
        <f t="shared" si="116"/>
        <v>0.1023436271594428</v>
      </c>
      <c r="P94" s="5">
        <f t="shared" si="117"/>
        <v>0.13019694050198466</v>
      </c>
      <c r="Q94" s="5">
        <f t="shared" si="118"/>
        <v>9.3655163855039136E-2</v>
      </c>
      <c r="R94" s="5">
        <f t="shared" si="119"/>
        <v>4.5249088833784756E-2</v>
      </c>
      <c r="S94" s="5">
        <f t="shared" si="120"/>
        <v>3.6615063443238463E-2</v>
      </c>
      <c r="T94" s="5">
        <f t="shared" si="121"/>
        <v>8.2815333922398121E-2</v>
      </c>
      <c r="U94" s="5">
        <f t="shared" si="122"/>
        <v>5.7563847307103469E-2</v>
      </c>
      <c r="V94" s="5">
        <f t="shared" si="123"/>
        <v>4.5765296985503332E-3</v>
      </c>
      <c r="W94" s="5">
        <f t="shared" si="124"/>
        <v>3.971462328944534E-2</v>
      </c>
      <c r="X94" s="5">
        <f t="shared" si="125"/>
        <v>3.5117975922912242E-2</v>
      </c>
      <c r="Y94" s="5">
        <f t="shared" si="126"/>
        <v>1.5526676709659251E-2</v>
      </c>
      <c r="Z94" s="5">
        <f t="shared" si="127"/>
        <v>1.3337290571093681E-2</v>
      </c>
      <c r="AA94" s="5">
        <f t="shared" si="128"/>
        <v>1.6967098735293829E-2</v>
      </c>
      <c r="AB94" s="5">
        <f t="shared" si="129"/>
        <v>1.0792388377484479E-2</v>
      </c>
      <c r="AC94" s="5">
        <f t="shared" si="130"/>
        <v>3.2176240973137753E-4</v>
      </c>
      <c r="AD94" s="5">
        <f t="shared" si="131"/>
        <v>1.2630787546300024E-2</v>
      </c>
      <c r="AE94" s="5">
        <f t="shared" si="132"/>
        <v>1.1168875749005725E-2</v>
      </c>
      <c r="AF94" s="5">
        <f t="shared" si="133"/>
        <v>4.9380842263184828E-3</v>
      </c>
      <c r="AG94" s="5">
        <f t="shared" si="134"/>
        <v>1.4555136001273416E-3</v>
      </c>
      <c r="AH94" s="5">
        <f t="shared" si="135"/>
        <v>2.9484016865711387E-3</v>
      </c>
      <c r="AI94" s="5">
        <f t="shared" si="136"/>
        <v>3.7508234720312577E-3</v>
      </c>
      <c r="AJ94" s="5">
        <f t="shared" si="137"/>
        <v>2.3858141145452053E-3</v>
      </c>
      <c r="AK94" s="5">
        <f t="shared" si="138"/>
        <v>1.0117083233601785E-3</v>
      </c>
      <c r="AL94" s="5">
        <f t="shared" si="139"/>
        <v>1.447819096275502E-5</v>
      </c>
      <c r="AM94" s="5">
        <f t="shared" si="140"/>
        <v>3.2136634987479078E-3</v>
      </c>
      <c r="AN94" s="5">
        <f t="shared" si="141"/>
        <v>2.8417078654089665E-3</v>
      </c>
      <c r="AO94" s="5">
        <f t="shared" si="142"/>
        <v>1.2564015484934007E-3</v>
      </c>
      <c r="AP94" s="5">
        <f t="shared" si="143"/>
        <v>3.7032773384194868E-4</v>
      </c>
      <c r="AQ94" s="5">
        <f t="shared" si="144"/>
        <v>8.1866321290931704E-5</v>
      </c>
      <c r="AR94" s="5">
        <f t="shared" si="145"/>
        <v>5.2142959375669909E-4</v>
      </c>
      <c r="AS94" s="5">
        <f t="shared" si="146"/>
        <v>6.6333918074400785E-4</v>
      </c>
      <c r="AT94" s="5">
        <f t="shared" si="147"/>
        <v>4.2193507424460273E-4</v>
      </c>
      <c r="AU94" s="5">
        <f t="shared" si="148"/>
        <v>1.7892224877386656E-4</v>
      </c>
      <c r="AV94" s="5">
        <f t="shared" si="149"/>
        <v>5.6904201132622929E-5</v>
      </c>
      <c r="AW94" s="5">
        <f t="shared" si="150"/>
        <v>4.5240854918255835E-7</v>
      </c>
      <c r="AX94" s="5">
        <f t="shared" si="151"/>
        <v>6.8137959498613899E-4</v>
      </c>
      <c r="AY94" s="5">
        <f t="shared" si="152"/>
        <v>6.025154018632293E-4</v>
      </c>
      <c r="AZ94" s="5">
        <f t="shared" si="153"/>
        <v>2.663895515463693E-4</v>
      </c>
      <c r="BA94" s="5">
        <f t="shared" si="154"/>
        <v>7.851903641923766E-5</v>
      </c>
      <c r="BB94" s="5">
        <f t="shared" si="155"/>
        <v>1.7357772792936692E-5</v>
      </c>
      <c r="BC94" s="5">
        <f t="shared" si="156"/>
        <v>3.069750114838596E-6</v>
      </c>
      <c r="BD94" s="5">
        <f t="shared" si="157"/>
        <v>7.6846387226121925E-5</v>
      </c>
      <c r="BE94" s="5">
        <f t="shared" si="158"/>
        <v>9.7760503347068818E-5</v>
      </c>
      <c r="BF94" s="5">
        <f t="shared" si="159"/>
        <v>6.218324868383379E-5</v>
      </c>
      <c r="BG94" s="5">
        <f t="shared" si="160"/>
        <v>2.636890689994218E-5</v>
      </c>
      <c r="BH94" s="5">
        <f t="shared" si="161"/>
        <v>8.3863331260616366E-6</v>
      </c>
      <c r="BI94" s="5">
        <f t="shared" si="162"/>
        <v>2.1337428530701173E-6</v>
      </c>
      <c r="BJ94" s="8">
        <f t="shared" si="163"/>
        <v>0.45367485669510321</v>
      </c>
      <c r="BK94" s="8">
        <f t="shared" si="164"/>
        <v>0.28806683590135468</v>
      </c>
      <c r="BL94" s="8">
        <f t="shared" si="165"/>
        <v>0.245129007430405</v>
      </c>
      <c r="BM94" s="8">
        <f t="shared" si="166"/>
        <v>0.36518293720097555</v>
      </c>
      <c r="BN94" s="8">
        <f t="shared" si="167"/>
        <v>0.63442299040366679</v>
      </c>
    </row>
    <row r="95" spans="1:66" x14ac:dyDescent="0.25">
      <c r="A95" t="s">
        <v>213</v>
      </c>
      <c r="B95" t="s">
        <v>214</v>
      </c>
      <c r="C95" t="s">
        <v>215</v>
      </c>
      <c r="D95" t="s">
        <v>440</v>
      </c>
      <c r="E95">
        <f>VLOOKUP(A95,home!$A$2:$E$405,3,FALSE)</f>
        <v>1.2554744525547401</v>
      </c>
      <c r="F95">
        <f>VLOOKUP(B95,home!$B$2:$E$405,3,FALSE)</f>
        <v>1.67</v>
      </c>
      <c r="G95">
        <f>VLOOKUP(C95,away!$B$2:$E$405,4,FALSE)</f>
        <v>0.93</v>
      </c>
      <c r="H95">
        <f>VLOOKUP(A95,away!$A$2:$E$405,3,FALSE)</f>
        <v>1.18978102189781</v>
      </c>
      <c r="I95">
        <f>VLOOKUP(C95,away!$B$2:$E$405,3,FALSE)</f>
        <v>1.1299999999999999</v>
      </c>
      <c r="J95">
        <f>VLOOKUP(B95,home!$B$2:$E$405,4,FALSE)</f>
        <v>0.53</v>
      </c>
      <c r="K95" s="3">
        <f t="shared" si="112"/>
        <v>1.9498773722627667</v>
      </c>
      <c r="L95" s="3">
        <f t="shared" si="113"/>
        <v>0.71255985401459843</v>
      </c>
      <c r="M95" s="5">
        <f t="shared" si="114"/>
        <v>6.9777949680624396E-2</v>
      </c>
      <c r="N95" s="5">
        <f t="shared" si="115"/>
        <v>0.13605844516513943</v>
      </c>
      <c r="O95" s="5">
        <f t="shared" si="116"/>
        <v>4.9720965637863712E-2</v>
      </c>
      <c r="P95" s="5">
        <f t="shared" si="117"/>
        <v>9.6949785824325008E-2</v>
      </c>
      <c r="Q95" s="5">
        <f t="shared" si="118"/>
        <v>0.13264864176637994</v>
      </c>
      <c r="R95" s="5">
        <f t="shared" si="119"/>
        <v>1.7714582008190514E-2</v>
      </c>
      <c r="S95" s="5">
        <f t="shared" si="120"/>
        <v>3.3675613193004272E-2</v>
      </c>
      <c r="T95" s="5">
        <f t="shared" si="121"/>
        <v>9.4520096812286458E-2</v>
      </c>
      <c r="U95" s="5">
        <f t="shared" si="122"/>
        <v>3.4541262616863806E-2</v>
      </c>
      <c r="V95" s="5">
        <f t="shared" si="123"/>
        <v>5.1987825531765912E-3</v>
      </c>
      <c r="W95" s="5">
        <f t="shared" si="124"/>
        <v>8.6216195013884653E-2</v>
      </c>
      <c r="X95" s="5">
        <f t="shared" si="125"/>
        <v>6.1434199332787806E-2</v>
      </c>
      <c r="Y95" s="5">
        <f t="shared" si="126"/>
        <v>2.1887772054037507E-2</v>
      </c>
      <c r="Z95" s="5">
        <f t="shared" si="127"/>
        <v>4.2075666565619552E-3</v>
      </c>
      <c r="AA95" s="5">
        <f t="shared" si="128"/>
        <v>8.2042390159174586E-3</v>
      </c>
      <c r="AB95" s="5">
        <f t="shared" si="129"/>
        <v>7.9986300068864025E-3</v>
      </c>
      <c r="AC95" s="5">
        <f t="shared" si="130"/>
        <v>4.5145068874249077E-4</v>
      </c>
      <c r="AD95" s="5">
        <f t="shared" si="131"/>
        <v>4.2027751945041922E-2</v>
      </c>
      <c r="AE95" s="5">
        <f t="shared" si="132"/>
        <v>2.9947288790520828E-2</v>
      </c>
      <c r="AF95" s="5">
        <f t="shared" si="133"/>
        <v>1.0669617864353269E-2</v>
      </c>
      <c r="AG95" s="5">
        <f t="shared" si="134"/>
        <v>2.5342471159383725E-3</v>
      </c>
      <c r="AH95" s="5">
        <f t="shared" si="135"/>
        <v>7.4953577063911943E-4</v>
      </c>
      <c r="AI95" s="5">
        <f t="shared" si="136"/>
        <v>1.4615028388707538E-3</v>
      </c>
      <c r="AJ95" s="5">
        <f t="shared" si="137"/>
        <v>1.4248756575059398E-3</v>
      </c>
      <c r="AK95" s="5">
        <f t="shared" si="138"/>
        <v>9.2611093428628805E-4</v>
      </c>
      <c r="AL95" s="5">
        <f t="shared" si="139"/>
        <v>2.5089901772210889E-5</v>
      </c>
      <c r="AM95" s="5">
        <f t="shared" si="140"/>
        <v>1.6389792504941939E-2</v>
      </c>
      <c r="AN95" s="5">
        <f t="shared" si="141"/>
        <v>1.1678708154650989E-2</v>
      </c>
      <c r="AO95" s="5">
        <f t="shared" si="142"/>
        <v>4.1608892888786043E-3</v>
      </c>
      <c r="AP95" s="5">
        <f t="shared" si="143"/>
        <v>9.8829422141808137E-4</v>
      </c>
      <c r="AQ95" s="5">
        <f t="shared" si="144"/>
        <v>1.7605469653428479E-4</v>
      </c>
      <c r="AR95" s="5">
        <f t="shared" si="145"/>
        <v>1.0681781986106614E-4</v>
      </c>
      <c r="AS95" s="5">
        <f t="shared" si="146"/>
        <v>2.0828164990153319E-4</v>
      </c>
      <c r="AT95" s="5">
        <f t="shared" si="147"/>
        <v>2.0306183810027759E-4</v>
      </c>
      <c r="AU95" s="5">
        <f t="shared" si="148"/>
        <v>1.3198189442727219E-4</v>
      </c>
      <c r="AV95" s="5">
        <f t="shared" si="149"/>
        <v>6.433712737302786E-5</v>
      </c>
      <c r="AW95" s="5">
        <f t="shared" si="150"/>
        <v>9.6833384181242821E-7</v>
      </c>
      <c r="AX95" s="5">
        <f t="shared" si="151"/>
        <v>5.3263475902446998E-3</v>
      </c>
      <c r="AY95" s="5">
        <f t="shared" si="152"/>
        <v>3.7953414613357719E-3</v>
      </c>
      <c r="AZ95" s="5">
        <f t="shared" si="153"/>
        <v>1.352203978812485E-3</v>
      </c>
      <c r="BA95" s="5">
        <f t="shared" si="154"/>
        <v>3.2117542324686116E-4</v>
      </c>
      <c r="BB95" s="5">
        <f t="shared" si="155"/>
        <v>5.7214178175465048E-5</v>
      </c>
      <c r="BC95" s="5">
        <f t="shared" si="156"/>
        <v>8.153705289654922E-6</v>
      </c>
      <c r="BD95" s="5">
        <f t="shared" si="157"/>
        <v>1.2685681687726491E-5</v>
      </c>
      <c r="BE95" s="5">
        <f t="shared" si="158"/>
        <v>2.4735523674626028E-5</v>
      </c>
      <c r="BF95" s="5">
        <f t="shared" si="159"/>
        <v>2.4115618952111632E-5</v>
      </c>
      <c r="BG95" s="5">
        <f t="shared" si="160"/>
        <v>1.5674166570944533E-5</v>
      </c>
      <c r="BH95" s="5">
        <f t="shared" si="161"/>
        <v>7.6406756814405585E-6</v>
      </c>
      <c r="BI95" s="5">
        <f t="shared" si="162"/>
        <v>2.9796761240078671E-6</v>
      </c>
      <c r="BJ95" s="8">
        <f t="shared" si="163"/>
        <v>0.66219843106389908</v>
      </c>
      <c r="BK95" s="8">
        <f t="shared" si="164"/>
        <v>0.20987401330298078</v>
      </c>
      <c r="BL95" s="8">
        <f t="shared" si="165"/>
        <v>0.12354401615937803</v>
      </c>
      <c r="BM95" s="8">
        <f t="shared" si="166"/>
        <v>0.49315928397280273</v>
      </c>
      <c r="BN95" s="8">
        <f t="shared" si="167"/>
        <v>0.502870370082523</v>
      </c>
    </row>
    <row r="96" spans="1:66" x14ac:dyDescent="0.25">
      <c r="A96" t="s">
        <v>213</v>
      </c>
      <c r="B96" t="s">
        <v>216</v>
      </c>
      <c r="C96" t="s">
        <v>217</v>
      </c>
      <c r="D96" t="s">
        <v>440</v>
      </c>
      <c r="E96">
        <f>VLOOKUP(A96,home!$A$2:$E$405,3,FALSE)</f>
        <v>1.2554744525547401</v>
      </c>
      <c r="F96">
        <f>VLOOKUP(B96,home!$B$2:$E$405,3,FALSE)</f>
        <v>0.6</v>
      </c>
      <c r="G96">
        <f>VLOOKUP(C96,away!$B$2:$E$405,4,FALSE)</f>
        <v>1.06</v>
      </c>
      <c r="H96">
        <f>VLOOKUP(A96,away!$A$2:$E$405,3,FALSE)</f>
        <v>1.18978102189781</v>
      </c>
      <c r="I96">
        <f>VLOOKUP(C96,away!$B$2:$E$405,3,FALSE)</f>
        <v>0.33</v>
      </c>
      <c r="J96">
        <f>VLOOKUP(B96,home!$B$2:$E$405,4,FALSE)</f>
        <v>1.4</v>
      </c>
      <c r="K96" s="3">
        <f t="shared" si="112"/>
        <v>0.79848175182481473</v>
      </c>
      <c r="L96" s="3">
        <f t="shared" si="113"/>
        <v>0.54967883211678814</v>
      </c>
      <c r="M96" s="5">
        <f t="shared" si="114"/>
        <v>0.25971755017674658</v>
      </c>
      <c r="N96" s="5">
        <f t="shared" si="115"/>
        <v>0.20737972444477784</v>
      </c>
      <c r="O96" s="5">
        <f t="shared" si="116"/>
        <v>0.14276123966138737</v>
      </c>
      <c r="P96" s="5">
        <f t="shared" si="117"/>
        <v>0.11399224473750681</v>
      </c>
      <c r="Q96" s="5">
        <f t="shared" si="118"/>
        <v>8.2794462833806773E-2</v>
      </c>
      <c r="R96" s="5">
        <f t="shared" si="119"/>
        <v>3.9236415744308147E-2</v>
      </c>
      <c r="S96" s="5">
        <f t="shared" si="120"/>
        <v>1.2508041766384898E-2</v>
      </c>
      <c r="T96" s="5">
        <f t="shared" si="121"/>
        <v>4.5510363636223718E-2</v>
      </c>
      <c r="U96" s="5">
        <f t="shared" si="122"/>
        <v>3.1329561978841916E-2</v>
      </c>
      <c r="V96" s="5">
        <f t="shared" si="123"/>
        <v>6.0998733998632413E-4</v>
      </c>
      <c r="W96" s="5">
        <f t="shared" si="124"/>
        <v>2.2036622574977519E-2</v>
      </c>
      <c r="X96" s="5">
        <f t="shared" si="125"/>
        <v>1.2113064960812091E-2</v>
      </c>
      <c r="Y96" s="5">
        <f t="shared" si="126"/>
        <v>3.329147700506989E-3</v>
      </c>
      <c r="Z96" s="5">
        <f t="shared" si="127"/>
        <v>7.1891423942600213E-3</v>
      </c>
      <c r="AA96" s="5">
        <f t="shared" si="128"/>
        <v>5.7403990130867845E-3</v>
      </c>
      <c r="AB96" s="5">
        <f t="shared" si="129"/>
        <v>2.2918019300714864E-3</v>
      </c>
      <c r="AC96" s="5">
        <f t="shared" si="130"/>
        <v>1.6733039916628102E-5</v>
      </c>
      <c r="AD96" s="5">
        <f t="shared" si="131"/>
        <v>4.3989602494925763E-3</v>
      </c>
      <c r="AE96" s="5">
        <f t="shared" si="132"/>
        <v>2.4180153324692539E-3</v>
      </c>
      <c r="AF96" s="5">
        <f t="shared" si="133"/>
        <v>6.6456592199609329E-4</v>
      </c>
      <c r="AG96" s="5">
        <f t="shared" si="134"/>
        <v>1.217659399558097E-4</v>
      </c>
      <c r="AH96" s="5">
        <f t="shared" si="135"/>
        <v>9.8792984879953415E-4</v>
      </c>
      <c r="AI96" s="5">
        <f t="shared" si="136"/>
        <v>7.8884395634947651E-4</v>
      </c>
      <c r="AJ96" s="5">
        <f t="shared" si="137"/>
        <v>3.1493875209117375E-4</v>
      </c>
      <c r="AK96" s="5">
        <f t="shared" si="138"/>
        <v>8.3824282162427188E-5</v>
      </c>
      <c r="AL96" s="5">
        <f t="shared" si="139"/>
        <v>2.9377094926094403E-7</v>
      </c>
      <c r="AM96" s="5">
        <f t="shared" si="140"/>
        <v>7.0249789724451139E-4</v>
      </c>
      <c r="AN96" s="5">
        <f t="shared" si="141"/>
        <v>3.8614822372186238E-4</v>
      </c>
      <c r="AO96" s="5">
        <f t="shared" si="142"/>
        <v>1.0612875231970276E-4</v>
      </c>
      <c r="AP96" s="5">
        <f t="shared" si="143"/>
        <v>1.944557620970203E-5</v>
      </c>
      <c r="AQ96" s="5">
        <f t="shared" si="144"/>
        <v>2.6722054051967518E-6</v>
      </c>
      <c r="AR96" s="5">
        <f t="shared" si="145"/>
        <v>1.086088251002887E-4</v>
      </c>
      <c r="AS96" s="5">
        <f t="shared" si="146"/>
        <v>8.6722164929713428E-5</v>
      </c>
      <c r="AT96" s="5">
        <f t="shared" si="147"/>
        <v>3.4623033087559036E-5</v>
      </c>
      <c r="AU96" s="5">
        <f t="shared" si="148"/>
        <v>9.2152867044142251E-6</v>
      </c>
      <c r="AV96" s="5">
        <f t="shared" si="149"/>
        <v>1.8395595678271479E-6</v>
      </c>
      <c r="AW96" s="5">
        <f t="shared" si="150"/>
        <v>3.581626989496619E-9</v>
      </c>
      <c r="AX96" s="5">
        <f t="shared" si="151"/>
        <v>9.3488625274174339E-5</v>
      </c>
      <c r="AY96" s="5">
        <f t="shared" si="152"/>
        <v>5.1388718356912187E-5</v>
      </c>
      <c r="AZ96" s="5">
        <f t="shared" si="153"/>
        <v>1.412364534520302E-5</v>
      </c>
      <c r="BA96" s="5">
        <f t="shared" si="154"/>
        <v>2.5878229595276359E-6</v>
      </c>
      <c r="BB96" s="5">
        <f t="shared" si="155"/>
        <v>3.5561787552954014E-7</v>
      </c>
      <c r="BC96" s="5">
        <f t="shared" si="156"/>
        <v>3.9095123700186223E-8</v>
      </c>
      <c r="BD96" s="5">
        <f t="shared" si="157"/>
        <v>9.9499953564505268E-6</v>
      </c>
      <c r="BE96" s="5">
        <f t="shared" si="158"/>
        <v>7.9448897228673894E-6</v>
      </c>
      <c r="BF96" s="5">
        <f t="shared" si="159"/>
        <v>3.1719247319850592E-6</v>
      </c>
      <c r="BG96" s="5">
        <f t="shared" si="160"/>
        <v>8.4424133888396224E-7</v>
      </c>
      <c r="BH96" s="5">
        <f t="shared" si="161"/>
        <v>1.6852782580874826E-7</v>
      </c>
      <c r="BI96" s="5">
        <f t="shared" si="162"/>
        <v>2.691327871659931E-8</v>
      </c>
      <c r="BJ96" s="8">
        <f t="shared" si="163"/>
        <v>0.38214556977485475</v>
      </c>
      <c r="BK96" s="8">
        <f t="shared" si="164"/>
        <v>0.38689623954984736</v>
      </c>
      <c r="BL96" s="8">
        <f t="shared" si="165"/>
        <v>0.22379807052874282</v>
      </c>
      <c r="BM96" s="8">
        <f t="shared" si="166"/>
        <v>0.15409599951244146</v>
      </c>
      <c r="BN96" s="8">
        <f t="shared" si="167"/>
        <v>0.84588163759853352</v>
      </c>
    </row>
    <row r="97" spans="1:66" x14ac:dyDescent="0.25">
      <c r="A97" t="s">
        <v>213</v>
      </c>
      <c r="B97" t="s">
        <v>218</v>
      </c>
      <c r="C97" t="s">
        <v>219</v>
      </c>
      <c r="D97" t="s">
        <v>440</v>
      </c>
      <c r="E97">
        <f>VLOOKUP(A97,home!$A$2:$E$405,3,FALSE)</f>
        <v>1.2554744525547401</v>
      </c>
      <c r="F97">
        <f>VLOOKUP(B97,home!$B$2:$E$405,3,FALSE)</f>
        <v>1</v>
      </c>
      <c r="G97">
        <f>VLOOKUP(C97,away!$B$2:$E$405,4,FALSE)</f>
        <v>1.06</v>
      </c>
      <c r="H97">
        <f>VLOOKUP(A97,away!$A$2:$E$405,3,FALSE)</f>
        <v>1.18978102189781</v>
      </c>
      <c r="I97">
        <f>VLOOKUP(C97,away!$B$2:$E$405,3,FALSE)</f>
        <v>0.6</v>
      </c>
      <c r="J97">
        <f>VLOOKUP(B97,home!$B$2:$E$405,4,FALSE)</f>
        <v>1.1200000000000001</v>
      </c>
      <c r="K97" s="3">
        <f t="shared" si="112"/>
        <v>1.3308029197080247</v>
      </c>
      <c r="L97" s="3">
        <f t="shared" si="113"/>
        <v>0.79953284671532843</v>
      </c>
      <c r="M97" s="5">
        <f t="shared" si="114"/>
        <v>0.11879739897734641</v>
      </c>
      <c r="N97" s="5">
        <f t="shared" si="115"/>
        <v>0.15809592541277173</v>
      </c>
      <c r="O97" s="5">
        <f t="shared" si="116"/>
        <v>9.4982422586734408E-2</v>
      </c>
      <c r="P97" s="5">
        <f t="shared" si="117"/>
        <v>0.12640288529936761</v>
      </c>
      <c r="Q97" s="5">
        <f t="shared" si="118"/>
        <v>0.10519725956662937</v>
      </c>
      <c r="R97" s="5">
        <f t="shared" si="119"/>
        <v>3.7970783359345041E-2</v>
      </c>
      <c r="S97" s="5">
        <f t="shared" si="120"/>
        <v>3.3623819943759646E-2</v>
      </c>
      <c r="T97" s="5">
        <f t="shared" si="121"/>
        <v>8.41086644079585E-2</v>
      </c>
      <c r="U97" s="5">
        <f t="shared" si="122"/>
        <v>5.053162935821727E-2</v>
      </c>
      <c r="V97" s="5">
        <f t="shared" si="123"/>
        <v>3.9751598494248194E-3</v>
      </c>
      <c r="W97" s="5">
        <f t="shared" si="124"/>
        <v>4.6665606725517748E-2</v>
      </c>
      <c r="X97" s="5">
        <f t="shared" si="125"/>
        <v>3.7310685388951173E-2</v>
      </c>
      <c r="Y97" s="5">
        <f t="shared" si="126"/>
        <v>1.4915559250964074E-2</v>
      </c>
      <c r="Z97" s="5">
        <f t="shared" si="127"/>
        <v>1.0119629503769389E-2</v>
      </c>
      <c r="AA97" s="5">
        <f t="shared" si="128"/>
        <v>1.3467232489979773E-2</v>
      </c>
      <c r="AB97" s="5">
        <f t="shared" si="129"/>
        <v>8.9611161590259277E-3</v>
      </c>
      <c r="AC97" s="5">
        <f t="shared" si="130"/>
        <v>2.6435325963518878E-4</v>
      </c>
      <c r="AD97" s="5">
        <f t="shared" si="131"/>
        <v>1.5525681420066374E-2</v>
      </c>
      <c r="AE97" s="5">
        <f t="shared" si="132"/>
        <v>1.2413292262980949E-2</v>
      </c>
      <c r="AF97" s="5">
        <f t="shared" si="133"/>
        <v>4.9624174500652605E-3</v>
      </c>
      <c r="AG97" s="5">
        <f t="shared" si="134"/>
        <v>1.3225385834801664E-3</v>
      </c>
      <c r="AH97" s="5">
        <f t="shared" si="135"/>
        <v>2.0227440462132905E-3</v>
      </c>
      <c r="AI97" s="5">
        <f t="shared" si="136"/>
        <v>2.6918736825226712E-3</v>
      </c>
      <c r="AJ97" s="5">
        <f t="shared" si="137"/>
        <v>1.7911766780931819E-3</v>
      </c>
      <c r="AK97" s="5">
        <f t="shared" si="138"/>
        <v>7.9456771763977533E-4</v>
      </c>
      <c r="AL97" s="5">
        <f t="shared" si="139"/>
        <v>1.1251093052147587E-5</v>
      </c>
      <c r="AM97" s="5">
        <f t="shared" si="140"/>
        <v>4.1323244328561864E-3</v>
      </c>
      <c r="AN97" s="5">
        <f t="shared" si="141"/>
        <v>3.3039291173528112E-3</v>
      </c>
      <c r="AO97" s="5">
        <f t="shared" si="142"/>
        <v>1.3207999262713781E-3</v>
      </c>
      <c r="AP97" s="5">
        <f t="shared" si="143"/>
        <v>3.5200764166438362E-4</v>
      </c>
      <c r="AQ97" s="5">
        <f t="shared" si="144"/>
        <v>7.0360417951368444E-5</v>
      </c>
      <c r="AR97" s="5">
        <f t="shared" si="145"/>
        <v>3.2345006108907897E-4</v>
      </c>
      <c r="AS97" s="5">
        <f t="shared" si="146"/>
        <v>4.3044828567708534E-4</v>
      </c>
      <c r="AT97" s="5">
        <f t="shared" si="147"/>
        <v>2.8642091768118957E-4</v>
      </c>
      <c r="AU97" s="5">
        <f t="shared" si="148"/>
        <v>1.2705659783852623E-4</v>
      </c>
      <c r="AV97" s="5">
        <f t="shared" si="149"/>
        <v>4.227182284291978E-5</v>
      </c>
      <c r="AW97" s="5">
        <f t="shared" si="150"/>
        <v>3.3253875851887203E-7</v>
      </c>
      <c r="AX97" s="5">
        <f t="shared" si="151"/>
        <v>9.1655157007097083E-4</v>
      </c>
      <c r="AY97" s="5">
        <f t="shared" si="152"/>
        <v>7.3281308598024703E-4</v>
      </c>
      <c r="AZ97" s="5">
        <f t="shared" si="153"/>
        <v>2.9295406637201585E-4</v>
      </c>
      <c r="BA97" s="5">
        <f t="shared" si="154"/>
        <v>7.8075466214416384E-5</v>
      </c>
      <c r="BB97" s="5">
        <f t="shared" si="155"/>
        <v>1.5605974940259689E-5</v>
      </c>
      <c r="BC97" s="5">
        <f t="shared" si="156"/>
        <v>2.4954979139507826E-6</v>
      </c>
      <c r="BD97" s="5">
        <f t="shared" si="157"/>
        <v>4.3101491352133019E-5</v>
      </c>
      <c r="BE97" s="5">
        <f t="shared" si="158"/>
        <v>5.7359590535188808E-5</v>
      </c>
      <c r="BF97" s="5">
        <f t="shared" si="159"/>
        <v>3.8167155278743032E-5</v>
      </c>
      <c r="BG97" s="5">
        <f t="shared" si="160"/>
        <v>1.693098722730025E-5</v>
      </c>
      <c r="BH97" s="5">
        <f t="shared" si="161"/>
        <v>5.6329518089076151E-6</v>
      </c>
      <c r="BI97" s="5">
        <f t="shared" si="162"/>
        <v>1.4992697427737685E-6</v>
      </c>
      <c r="BJ97" s="8">
        <f t="shared" si="163"/>
        <v>0.4917355476669733</v>
      </c>
      <c r="BK97" s="8">
        <f t="shared" si="164"/>
        <v>0.28380768150856606</v>
      </c>
      <c r="BL97" s="8">
        <f t="shared" si="165"/>
        <v>0.21458588520884517</v>
      </c>
      <c r="BM97" s="8">
        <f t="shared" si="166"/>
        <v>0.35806958813873774</v>
      </c>
      <c r="BN97" s="8">
        <f t="shared" si="167"/>
        <v>0.64144667520219456</v>
      </c>
    </row>
    <row r="98" spans="1:66" x14ac:dyDescent="0.25">
      <c r="A98" t="s">
        <v>213</v>
      </c>
      <c r="B98" t="s">
        <v>220</v>
      </c>
      <c r="C98" t="s">
        <v>221</v>
      </c>
      <c r="D98" t="s">
        <v>440</v>
      </c>
      <c r="E98">
        <f>VLOOKUP(A98,home!$A$2:$E$405,3,FALSE)</f>
        <v>1.2554744525547401</v>
      </c>
      <c r="F98">
        <f>VLOOKUP(B98,home!$B$2:$E$405,3,FALSE)</f>
        <v>0.66</v>
      </c>
      <c r="G98">
        <f>VLOOKUP(C98,away!$B$2:$E$405,4,FALSE)</f>
        <v>0.8</v>
      </c>
      <c r="H98">
        <f>VLOOKUP(A98,away!$A$2:$E$405,3,FALSE)</f>
        <v>1.18978102189781</v>
      </c>
      <c r="I98">
        <f>VLOOKUP(C98,away!$B$2:$E$405,3,FALSE)</f>
        <v>0.8</v>
      </c>
      <c r="J98">
        <f>VLOOKUP(B98,home!$B$2:$E$405,4,FALSE)</f>
        <v>1.61</v>
      </c>
      <c r="K98" s="3">
        <f t="shared" si="112"/>
        <v>0.66289051094890283</v>
      </c>
      <c r="L98" s="3">
        <f t="shared" si="113"/>
        <v>1.5324379562043793</v>
      </c>
      <c r="M98" s="5">
        <f t="shared" si="114"/>
        <v>0.11132198988183875</v>
      </c>
      <c r="N98" s="5">
        <f t="shared" si="115"/>
        <v>7.3794290752620673E-2</v>
      </c>
      <c r="O98" s="5">
        <f t="shared" si="116"/>
        <v>0.17059404265512956</v>
      </c>
      <c r="P98" s="5">
        <f t="shared" si="117"/>
        <v>0.11308517210049775</v>
      </c>
      <c r="Q98" s="5">
        <f t="shared" si="118"/>
        <v>2.4458767551058309E-2</v>
      </c>
      <c r="R98" s="5">
        <f t="shared" si="119"/>
        <v>0.13071239303353474</v>
      </c>
      <c r="S98" s="5">
        <f t="shared" si="120"/>
        <v>2.8719070155350988E-2</v>
      </c>
      <c r="T98" s="5">
        <f t="shared" si="121"/>
        <v>3.7481543757221784E-2</v>
      </c>
      <c r="U98" s="5">
        <f t="shared" si="122"/>
        <v>8.6648005005353648E-2</v>
      </c>
      <c r="V98" s="5">
        <f t="shared" si="123"/>
        <v>3.2415488265978773E-3</v>
      </c>
      <c r="W98" s="5">
        <f t="shared" si="124"/>
        <v>5.404494973033829E-3</v>
      </c>
      <c r="X98" s="5">
        <f t="shared" si="125"/>
        <v>8.2820532307928026E-3</v>
      </c>
      <c r="Y98" s="5">
        <f t="shared" si="126"/>
        <v>6.3458663630860009E-3</v>
      </c>
      <c r="Z98" s="5">
        <f t="shared" si="127"/>
        <v>6.6769544143631204E-2</v>
      </c>
      <c r="AA98" s="5">
        <f t="shared" si="128"/>
        <v>4.4260897233197004E-2</v>
      </c>
      <c r="AB98" s="5">
        <f t="shared" si="129"/>
        <v>1.4670064390985421E-2</v>
      </c>
      <c r="AC98" s="5">
        <f t="shared" si="130"/>
        <v>2.0580564726984716E-4</v>
      </c>
      <c r="AD98" s="5">
        <f t="shared" si="131"/>
        <v>8.9564710852379288E-4</v>
      </c>
      <c r="AE98" s="5">
        <f t="shared" si="132"/>
        <v>1.3725236244665629E-3</v>
      </c>
      <c r="AF98" s="5">
        <f t="shared" si="133"/>
        <v>1.0516536489598835E-3</v>
      </c>
      <c r="AG98" s="5">
        <f t="shared" si="134"/>
        <v>5.3719798948232073E-4</v>
      </c>
      <c r="AH98" s="5">
        <f t="shared" si="135"/>
        <v>2.5580045941041053E-2</v>
      </c>
      <c r="AI98" s="5">
        <f t="shared" si="136"/>
        <v>1.6956769723953109E-2</v>
      </c>
      <c r="AJ98" s="5">
        <f t="shared" si="137"/>
        <v>5.6202408731770822E-3</v>
      </c>
      <c r="AK98" s="5">
        <f t="shared" si="138"/>
        <v>1.241868114692088E-3</v>
      </c>
      <c r="AL98" s="5">
        <f t="shared" si="139"/>
        <v>8.3626126573800661E-6</v>
      </c>
      <c r="AM98" s="5">
        <f t="shared" si="140"/>
        <v>1.1874319387984893E-4</v>
      </c>
      <c r="AN98" s="5">
        <f t="shared" si="141"/>
        <v>1.8196657734241605E-4</v>
      </c>
      <c r="AO98" s="5">
        <f t="shared" si="142"/>
        <v>1.394262449400591E-4</v>
      </c>
      <c r="AP98" s="5">
        <f t="shared" si="143"/>
        <v>7.1220689945731812E-5</v>
      </c>
      <c r="AQ98" s="5">
        <f t="shared" si="144"/>
        <v>2.7285322134975742E-5</v>
      </c>
      <c r="AR98" s="5">
        <f t="shared" si="145"/>
        <v>7.8399666643006148E-3</v>
      </c>
      <c r="AS98" s="5">
        <f t="shared" si="146"/>
        <v>5.1970395079206002E-3</v>
      </c>
      <c r="AT98" s="5">
        <f t="shared" si="147"/>
        <v>1.7225340874135605E-3</v>
      </c>
      <c r="AU98" s="5">
        <f t="shared" si="148"/>
        <v>3.8061716711082575E-4</v>
      </c>
      <c r="AV98" s="5">
        <f t="shared" si="149"/>
        <v>6.3076877095504791E-5</v>
      </c>
      <c r="AW98" s="5">
        <f t="shared" si="150"/>
        <v>2.3597401569921746E-7</v>
      </c>
      <c r="AX98" s="5">
        <f t="shared" si="151"/>
        <v>1.3118956077119609E-5</v>
      </c>
      <c r="AY98" s="5">
        <f t="shared" si="152"/>
        <v>2.0103986238356197E-5</v>
      </c>
      <c r="AZ98" s="5">
        <f t="shared" si="153"/>
        <v>1.5404055791333769E-5</v>
      </c>
      <c r="BA98" s="5">
        <f t="shared" si="154"/>
        <v>7.8685865913765871E-6</v>
      </c>
      <c r="BB98" s="5">
        <f t="shared" si="155"/>
        <v>3.0145301885765782E-6</v>
      </c>
      <c r="BC98" s="5">
        <f t="shared" si="156"/>
        <v>9.2391609621973877E-7</v>
      </c>
      <c r="BD98" s="5">
        <f t="shared" si="157"/>
        <v>2.0023770819585498E-3</v>
      </c>
      <c r="BE98" s="5">
        <f t="shared" si="158"/>
        <v>1.327356766971876E-3</v>
      </c>
      <c r="BF98" s="5">
        <f t="shared" si="159"/>
        <v>4.399461027347353E-4</v>
      </c>
      <c r="BG98" s="5">
        <f t="shared" si="160"/>
        <v>9.7212032277269064E-5</v>
      </c>
      <c r="BH98" s="5">
        <f t="shared" si="161"/>
        <v>1.6110233436665028E-5</v>
      </c>
      <c r="BI98" s="5">
        <f t="shared" si="162"/>
        <v>2.1358641748673969E-6</v>
      </c>
      <c r="BJ98" s="8">
        <f t="shared" si="163"/>
        <v>0.16022311505847203</v>
      </c>
      <c r="BK98" s="8">
        <f t="shared" si="164"/>
        <v>0.25660205321045093</v>
      </c>
      <c r="BL98" s="8">
        <f t="shared" si="165"/>
        <v>0.51537269935645869</v>
      </c>
      <c r="BM98" s="8">
        <f t="shared" si="166"/>
        <v>0.37498088778211053</v>
      </c>
      <c r="BN98" s="8">
        <f t="shared" si="167"/>
        <v>0.62396665597467971</v>
      </c>
    </row>
    <row r="99" spans="1:66" x14ac:dyDescent="0.25">
      <c r="A99" t="s">
        <v>213</v>
      </c>
      <c r="B99" t="s">
        <v>222</v>
      </c>
      <c r="C99" t="s">
        <v>223</v>
      </c>
      <c r="D99" t="s">
        <v>440</v>
      </c>
      <c r="E99">
        <f>VLOOKUP(A99,home!$A$2:$E$405,3,FALSE)</f>
        <v>1.2554744525547401</v>
      </c>
      <c r="F99">
        <f>VLOOKUP(B99,home!$B$2:$E$405,3,FALSE)</f>
        <v>0.33</v>
      </c>
      <c r="G99">
        <f>VLOOKUP(C99,away!$B$2:$E$405,4,FALSE)</f>
        <v>0.8</v>
      </c>
      <c r="H99">
        <f>VLOOKUP(A99,away!$A$2:$E$405,3,FALSE)</f>
        <v>1.18978102189781</v>
      </c>
      <c r="I99">
        <f>VLOOKUP(C99,away!$B$2:$E$405,3,FALSE)</f>
        <v>0.57999999999999996</v>
      </c>
      <c r="J99">
        <f>VLOOKUP(B99,home!$B$2:$E$405,4,FALSE)</f>
        <v>0.77</v>
      </c>
      <c r="K99" s="3">
        <f t="shared" si="112"/>
        <v>0.33144525547445142</v>
      </c>
      <c r="L99" s="3">
        <f t="shared" si="113"/>
        <v>0.53135620437956188</v>
      </c>
      <c r="M99" s="5">
        <f t="shared" si="114"/>
        <v>0.42197826970837576</v>
      </c>
      <c r="N99" s="5">
        <f t="shared" si="115"/>
        <v>0.13986269540815957</v>
      </c>
      <c r="O99" s="5">
        <f t="shared" si="116"/>
        <v>0.22422077172289756</v>
      </c>
      <c r="P99" s="5">
        <f t="shared" si="117"/>
        <v>7.4316910966374439E-2</v>
      </c>
      <c r="Q99" s="5">
        <f t="shared" si="118"/>
        <v>2.317841340545141E-2</v>
      </c>
      <c r="R99" s="5">
        <f t="shared" si="119"/>
        <v>5.957054910286752E-2</v>
      </c>
      <c r="S99" s="5">
        <f t="shared" si="120"/>
        <v>3.2720898515703825E-3</v>
      </c>
      <c r="T99" s="5">
        <f t="shared" si="121"/>
        <v>1.2315993770661015E-2</v>
      </c>
      <c r="U99" s="5">
        <f t="shared" si="122"/>
        <v>1.9744375866153276E-2</v>
      </c>
      <c r="V99" s="5">
        <f t="shared" si="123"/>
        <v>6.4029524116697762E-5</v>
      </c>
      <c r="W99" s="5">
        <f t="shared" si="124"/>
        <v>2.5607917175540975E-3</v>
      </c>
      <c r="X99" s="5">
        <f t="shared" si="125"/>
        <v>1.3606925672461643E-3</v>
      </c>
      <c r="Y99" s="5">
        <f t="shared" si="126"/>
        <v>3.6150621892970178E-4</v>
      </c>
      <c r="Z99" s="5">
        <f t="shared" si="127"/>
        <v>1.0551060288035334E-2</v>
      </c>
      <c r="AA99" s="5">
        <f t="shared" si="128"/>
        <v>3.4970988726942104E-3</v>
      </c>
      <c r="AB99" s="5">
        <f t="shared" si="129"/>
        <v>5.7954841463977416E-4</v>
      </c>
      <c r="AC99" s="5">
        <f t="shared" si="130"/>
        <v>7.0478695003188158E-7</v>
      </c>
      <c r="AD99" s="5">
        <f t="shared" si="131"/>
        <v>2.1219056626039422E-4</v>
      </c>
      <c r="AE99" s="5">
        <f t="shared" si="132"/>
        <v>1.1274877389327298E-4</v>
      </c>
      <c r="AF99" s="5">
        <f t="shared" si="133"/>
        <v>2.9954880272189483E-5</v>
      </c>
      <c r="AG99" s="5">
        <f t="shared" si="134"/>
        <v>5.305570494691607E-6</v>
      </c>
      <c r="AH99" s="5">
        <f t="shared" si="135"/>
        <v>1.4015928367075953E-3</v>
      </c>
      <c r="AI99" s="5">
        <f t="shared" si="136"/>
        <v>4.6455129583370996E-4</v>
      </c>
      <c r="AJ99" s="5">
        <f t="shared" si="137"/>
        <v>7.6986661464295715E-5</v>
      </c>
      <c r="AK99" s="5">
        <f t="shared" si="138"/>
        <v>8.5056212257195331E-6</v>
      </c>
      <c r="AL99" s="5">
        <f t="shared" si="139"/>
        <v>4.9649560440142607E-9</v>
      </c>
      <c r="AM99" s="5">
        <f t="shared" si="140"/>
        <v>1.4065911288688983E-5</v>
      </c>
      <c r="AN99" s="5">
        <f t="shared" si="141"/>
        <v>7.4740092334974089E-6</v>
      </c>
      <c r="AO99" s="5">
        <f t="shared" si="142"/>
        <v>1.9856805889044908E-6</v>
      </c>
      <c r="AP99" s="5">
        <f t="shared" si="143"/>
        <v>3.517012336101545E-7</v>
      </c>
      <c r="AQ99" s="5">
        <f t="shared" si="144"/>
        <v>4.6719658141675314E-8</v>
      </c>
      <c r="AR99" s="5">
        <f t="shared" si="145"/>
        <v>1.4894900995970626E-4</v>
      </c>
      <c r="AS99" s="5">
        <f t="shared" si="146"/>
        <v>4.9368442658761451E-5</v>
      </c>
      <c r="AT99" s="5">
        <f t="shared" si="147"/>
        <v>8.1814680447044951E-6</v>
      </c>
      <c r="AU99" s="5">
        <f t="shared" si="148"/>
        <v>9.0390292207771416E-7</v>
      </c>
      <c r="AV99" s="5">
        <f t="shared" si="149"/>
        <v>7.4898583733037755E-8</v>
      </c>
      <c r="AW99" s="5">
        <f t="shared" si="150"/>
        <v>2.428904669335276E-11</v>
      </c>
      <c r="AX99" s="5">
        <f t="shared" si="151"/>
        <v>7.7701326009341435E-7</v>
      </c>
      <c r="AY99" s="5">
        <f t="shared" si="152"/>
        <v>4.1287081663582588E-7</v>
      </c>
      <c r="AZ99" s="5">
        <f t="shared" si="153"/>
        <v>1.0969073501335124E-7</v>
      </c>
      <c r="BA99" s="5">
        <f t="shared" si="154"/>
        <v>1.9428284204099545E-8</v>
      </c>
      <c r="BB99" s="5">
        <f t="shared" si="155"/>
        <v>2.5808348380744324E-9</v>
      </c>
      <c r="BC99" s="5">
        <f t="shared" si="156"/>
        <v>2.7426852073795445E-10</v>
      </c>
      <c r="BD99" s="5">
        <f t="shared" si="157"/>
        <v>1.3190830096380506E-5</v>
      </c>
      <c r="BE99" s="5">
        <f t="shared" si="158"/>
        <v>4.3720380512149192E-6</v>
      </c>
      <c r="BF99" s="5">
        <f t="shared" si="159"/>
        <v>7.2454563441447572E-7</v>
      </c>
      <c r="BG99" s="5">
        <f t="shared" si="160"/>
        <v>8.0049070967134801E-8</v>
      </c>
      <c r="BH99" s="5">
        <f t="shared" si="161"/>
        <v>6.6329711942986192E-9</v>
      </c>
      <c r="BI99" s="5">
        <f t="shared" si="162"/>
        <v>4.3969336640979686E-10</v>
      </c>
      <c r="BJ99" s="8">
        <f t="shared" si="163"/>
        <v>0.18002553875912469</v>
      </c>
      <c r="BK99" s="8">
        <f t="shared" si="164"/>
        <v>0.49963242267316005</v>
      </c>
      <c r="BL99" s="8">
        <f t="shared" si="165"/>
        <v>0.30978983265217019</v>
      </c>
      <c r="BM99" s="8">
        <f t="shared" si="166"/>
        <v>5.687083121183633E-2</v>
      </c>
      <c r="BN99" s="8">
        <f t="shared" si="167"/>
        <v>0.94312761031412629</v>
      </c>
    </row>
    <row r="100" spans="1:66" x14ac:dyDescent="0.25">
      <c r="A100" t="s">
        <v>37</v>
      </c>
      <c r="B100" t="s">
        <v>224</v>
      </c>
      <c r="C100" t="s">
        <v>225</v>
      </c>
      <c r="D100" t="s">
        <v>440</v>
      </c>
      <c r="E100">
        <f>VLOOKUP(A100,home!$A$2:$E$405,3,FALSE)</f>
        <v>1.8518518518518501</v>
      </c>
      <c r="F100">
        <f>VLOOKUP(B100,home!$B$2:$E$405,3,FALSE)</f>
        <v>0.77</v>
      </c>
      <c r="G100">
        <f>VLOOKUP(C100,away!$B$2:$E$405,4,FALSE)</f>
        <v>0.65</v>
      </c>
      <c r="H100">
        <f>VLOOKUP(A100,away!$A$2:$E$405,3,FALSE)</f>
        <v>1.3518518518518501</v>
      </c>
      <c r="I100">
        <f>VLOOKUP(C100,away!$B$2:$E$405,3,FALSE)</f>
        <v>0.86</v>
      </c>
      <c r="J100">
        <f>VLOOKUP(B100,home!$B$2:$E$405,4,FALSE)</f>
        <v>2.0099999999999998</v>
      </c>
      <c r="K100" s="3">
        <f t="shared" si="112"/>
        <v>0.92685185185185093</v>
      </c>
      <c r="L100" s="3">
        <f t="shared" si="113"/>
        <v>2.3368111111111078</v>
      </c>
      <c r="M100" s="5">
        <f t="shared" si="114"/>
        <v>3.8248039957529616E-2</v>
      </c>
      <c r="N100" s="5">
        <f t="shared" si="115"/>
        <v>3.5450266664339918E-2</v>
      </c>
      <c r="O100" s="5">
        <f t="shared" si="116"/>
        <v>8.9378444750976838E-2</v>
      </c>
      <c r="P100" s="5">
        <f t="shared" si="117"/>
        <v>8.2840577033081217E-2</v>
      </c>
      <c r="Q100" s="5">
        <f t="shared" si="118"/>
        <v>1.6428572653242692E-2</v>
      </c>
      <c r="R100" s="5">
        <f t="shared" si="119"/>
        <v>0.1044302713939565</v>
      </c>
      <c r="S100" s="5">
        <f t="shared" si="120"/>
        <v>4.4855639732088289E-2</v>
      </c>
      <c r="T100" s="5">
        <f t="shared" si="121"/>
        <v>3.8390471115793613E-2</v>
      </c>
      <c r="U100" s="5">
        <f t="shared" si="122"/>
        <v>9.6791390430879948E-2</v>
      </c>
      <c r="V100" s="5">
        <f t="shared" si="123"/>
        <v>1.079464778593237E-2</v>
      </c>
      <c r="W100" s="5">
        <f t="shared" si="124"/>
        <v>5.0756176623135557E-3</v>
      </c>
      <c r="X100" s="5">
        <f t="shared" si="125"/>
        <v>1.1860759749046103E-2</v>
      </c>
      <c r="Y100" s="5">
        <f t="shared" si="126"/>
        <v>1.3858177583895168E-2</v>
      </c>
      <c r="Z100" s="5">
        <f t="shared" si="127"/>
        <v>8.1344606176581999E-2</v>
      </c>
      <c r="AA100" s="5">
        <f t="shared" si="128"/>
        <v>7.5394398872924526E-2</v>
      </c>
      <c r="AB100" s="5">
        <f t="shared" si="129"/>
        <v>3.4939719107313597E-2</v>
      </c>
      <c r="AC100" s="5">
        <f t="shared" si="130"/>
        <v>1.4612429363185389E-3</v>
      </c>
      <c r="AD100" s="5">
        <f t="shared" si="131"/>
        <v>1.1760864074018202E-3</v>
      </c>
      <c r="AE100" s="5">
        <f t="shared" si="132"/>
        <v>2.7482917844433184E-3</v>
      </c>
      <c r="AF100" s="5">
        <f t="shared" si="133"/>
        <v>3.2111193892312611E-3</v>
      </c>
      <c r="AG100" s="5">
        <f t="shared" si="134"/>
        <v>2.5012598226199748E-3</v>
      </c>
      <c r="AH100" s="5">
        <f t="shared" si="135"/>
        <v>4.7521744885598516E-2</v>
      </c>
      <c r="AI100" s="5">
        <f t="shared" si="136"/>
        <v>4.4045617250448206E-2</v>
      </c>
      <c r="AJ100" s="5">
        <f t="shared" si="137"/>
        <v>2.0411880957267873E-2</v>
      </c>
      <c r="AK100" s="5">
        <f t="shared" si="138"/>
        <v>6.3062632216744205E-3</v>
      </c>
      <c r="AL100" s="5">
        <f t="shared" si="139"/>
        <v>1.2659493993894081E-4</v>
      </c>
      <c r="AM100" s="5">
        <f t="shared" si="140"/>
        <v>2.1801157292763353E-4</v>
      </c>
      <c r="AN100" s="5">
        <f t="shared" si="141"/>
        <v>5.0945186596810361E-4</v>
      </c>
      <c r="AO100" s="5">
        <f t="shared" si="142"/>
        <v>5.9524639048527585E-4</v>
      </c>
      <c r="AP100" s="5">
        <f t="shared" si="143"/>
        <v>4.6365945971159117E-4</v>
      </c>
      <c r="AQ100" s="5">
        <f t="shared" si="144"/>
        <v>2.7087114430645486E-4</v>
      </c>
      <c r="AR100" s="5">
        <f t="shared" si="145"/>
        <v>2.2209868293610813E-2</v>
      </c>
      <c r="AS100" s="5">
        <f t="shared" si="146"/>
        <v>2.0585257557318892E-2</v>
      </c>
      <c r="AT100" s="5">
        <f t="shared" si="147"/>
        <v>9.5397420439241598E-3</v>
      </c>
      <c r="AU100" s="5">
        <f t="shared" si="148"/>
        <v>2.9473091932000236E-3</v>
      </c>
      <c r="AV100" s="5">
        <f t="shared" si="149"/>
        <v>6.8292974592435655E-4</v>
      </c>
      <c r="AW100" s="5">
        <f t="shared" si="150"/>
        <v>7.6163655021095578E-6</v>
      </c>
      <c r="AX100" s="5">
        <f t="shared" si="151"/>
        <v>3.3677405015518657E-5</v>
      </c>
      <c r="AY100" s="5">
        <f t="shared" si="152"/>
        <v>7.8697734233652944E-5</v>
      </c>
      <c r="AZ100" s="5">
        <f t="shared" si="153"/>
        <v>9.1950869888234618E-5</v>
      </c>
      <c r="BA100" s="5">
        <f t="shared" si="154"/>
        <v>7.1623938143719476E-5</v>
      </c>
      <c r="BB100" s="5">
        <f t="shared" si="155"/>
        <v>4.1842903618944593E-5</v>
      </c>
      <c r="BC100" s="5">
        <f t="shared" si="156"/>
        <v>1.9555792419580184E-5</v>
      </c>
      <c r="BD100" s="5">
        <f t="shared" si="157"/>
        <v>8.6500445008040085E-3</v>
      </c>
      <c r="BE100" s="5">
        <f t="shared" si="158"/>
        <v>8.0173097641711138E-3</v>
      </c>
      <c r="BF100" s="5">
        <f t="shared" si="159"/>
        <v>3.715429200895961E-3</v>
      </c>
      <c r="BG100" s="5">
        <f t="shared" si="160"/>
        <v>1.1478841450916217E-3</v>
      </c>
      <c r="BH100" s="5">
        <f t="shared" si="161"/>
        <v>2.6597963639738705E-4</v>
      </c>
      <c r="BI100" s="5">
        <f t="shared" si="162"/>
        <v>4.9304743709960038E-5</v>
      </c>
      <c r="BJ100" s="8">
        <f t="shared" si="163"/>
        <v>0.13309521190904613</v>
      </c>
      <c r="BK100" s="8">
        <f t="shared" si="164"/>
        <v>0.17840544011912263</v>
      </c>
      <c r="BL100" s="8">
        <f t="shared" si="165"/>
        <v>0.59703078969608869</v>
      </c>
      <c r="BM100" s="8">
        <f t="shared" si="166"/>
        <v>0.62302879407898115</v>
      </c>
      <c r="BN100" s="8">
        <f t="shared" si="167"/>
        <v>0.36677617245312683</v>
      </c>
    </row>
    <row r="101" spans="1:66" x14ac:dyDescent="0.25">
      <c r="A101" t="s">
        <v>37</v>
      </c>
      <c r="B101" t="s">
        <v>226</v>
      </c>
      <c r="C101" t="s">
        <v>227</v>
      </c>
      <c r="D101" t="s">
        <v>440</v>
      </c>
      <c r="E101">
        <f>VLOOKUP(A101,home!$A$2:$E$405,3,FALSE)</f>
        <v>1.8518518518518501</v>
      </c>
      <c r="F101">
        <f>VLOOKUP(B101,home!$B$2:$E$405,3,FALSE)</f>
        <v>1.08</v>
      </c>
      <c r="G101">
        <f>VLOOKUP(C101,away!$B$2:$E$405,4,FALSE)</f>
        <v>1.26</v>
      </c>
      <c r="H101">
        <f>VLOOKUP(A101,away!$A$2:$E$405,3,FALSE)</f>
        <v>1.3518518518518501</v>
      </c>
      <c r="I101">
        <f>VLOOKUP(C101,away!$B$2:$E$405,3,FALSE)</f>
        <v>0.99</v>
      </c>
      <c r="J101">
        <f>VLOOKUP(B101,home!$B$2:$E$405,4,FALSE)</f>
        <v>0.74</v>
      </c>
      <c r="K101" s="3">
        <f t="shared" si="112"/>
        <v>2.5199999999999978</v>
      </c>
      <c r="L101" s="3">
        <f t="shared" si="113"/>
        <v>0.9903666666666654</v>
      </c>
      <c r="M101" s="5">
        <f t="shared" si="114"/>
        <v>2.9885954244457624E-2</v>
      </c>
      <c r="N101" s="5">
        <f t="shared" si="115"/>
        <v>7.5312604696033139E-2</v>
      </c>
      <c r="O101" s="5">
        <f t="shared" si="116"/>
        <v>2.9598052885235974E-2</v>
      </c>
      <c r="P101" s="5">
        <f t="shared" si="117"/>
        <v>7.4587093270794588E-2</v>
      </c>
      <c r="Q101" s="5">
        <f t="shared" si="118"/>
        <v>9.4893881917001696E-2</v>
      </c>
      <c r="R101" s="5">
        <f t="shared" si="119"/>
        <v>1.4656462487887417E-2</v>
      </c>
      <c r="S101" s="5">
        <f t="shared" si="120"/>
        <v>4.6537199691540056E-2</v>
      </c>
      <c r="T101" s="5">
        <f t="shared" si="121"/>
        <v>9.3979737521201132E-2</v>
      </c>
      <c r="U101" s="5">
        <f t="shared" si="122"/>
        <v>3.6934285469476261E-2</v>
      </c>
      <c r="V101" s="5">
        <f t="shared" si="123"/>
        <v>1.2904889573663206E-2</v>
      </c>
      <c r="W101" s="5">
        <f t="shared" si="124"/>
        <v>7.971086081028135E-2</v>
      </c>
      <c r="X101" s="5">
        <f t="shared" si="125"/>
        <v>7.8942979517808876E-2</v>
      </c>
      <c r="Y101" s="5">
        <f t="shared" si="126"/>
        <v>3.9091247740893613E-2</v>
      </c>
      <c r="Z101" s="5">
        <f t="shared" si="127"/>
        <v>4.8384239664180278E-3</v>
      </c>
      <c r="AA101" s="5">
        <f t="shared" si="128"/>
        <v>1.2192828395373419E-2</v>
      </c>
      <c r="AB101" s="5">
        <f t="shared" si="129"/>
        <v>1.5362963778170499E-2</v>
      </c>
      <c r="AC101" s="5">
        <f t="shared" si="130"/>
        <v>2.0129401641463093E-3</v>
      </c>
      <c r="AD101" s="5">
        <f t="shared" si="131"/>
        <v>5.0217842310477198E-2</v>
      </c>
      <c r="AE101" s="5">
        <f t="shared" si="132"/>
        <v>4.9734077096219534E-2</v>
      </c>
      <c r="AF101" s="5">
        <f t="shared" si="133"/>
        <v>2.4627486076762947E-2</v>
      </c>
      <c r="AG101" s="5">
        <f t="shared" si="134"/>
        <v>8.1300804314078119E-3</v>
      </c>
      <c r="AH101" s="5">
        <f t="shared" si="135"/>
        <v>1.1979534538853816E-3</v>
      </c>
      <c r="AI101" s="5">
        <f t="shared" si="136"/>
        <v>3.0188427037911593E-3</v>
      </c>
      <c r="AJ101" s="5">
        <f t="shared" si="137"/>
        <v>3.8037418067768582E-3</v>
      </c>
      <c r="AK101" s="5">
        <f t="shared" si="138"/>
        <v>3.1951431176925581E-3</v>
      </c>
      <c r="AL101" s="5">
        <f t="shared" si="139"/>
        <v>2.0094972312895495E-4</v>
      </c>
      <c r="AM101" s="5">
        <f t="shared" si="140"/>
        <v>2.5309792524480481E-2</v>
      </c>
      <c r="AN101" s="5">
        <f t="shared" si="141"/>
        <v>2.506597485649462E-2</v>
      </c>
      <c r="AO101" s="5">
        <f t="shared" si="142"/>
        <v>1.2412252982688513E-2</v>
      </c>
      <c r="AP101" s="5">
        <f t="shared" si="143"/>
        <v>4.0975605374295324E-3</v>
      </c>
      <c r="AQ101" s="5">
        <f t="shared" si="144"/>
        <v>1.0145218427297389E-3</v>
      </c>
      <c r="AR101" s="5">
        <f t="shared" si="145"/>
        <v>2.3728263378925695E-4</v>
      </c>
      <c r="AS101" s="5">
        <f t="shared" si="146"/>
        <v>5.9795223714892703E-4</v>
      </c>
      <c r="AT101" s="5">
        <f t="shared" si="147"/>
        <v>7.5341981880764752E-4</v>
      </c>
      <c r="AU101" s="5">
        <f t="shared" si="148"/>
        <v>6.3287264779842334E-4</v>
      </c>
      <c r="AV101" s="5">
        <f t="shared" si="149"/>
        <v>3.9870976811300627E-4</v>
      </c>
      <c r="AW101" s="5">
        <f t="shared" si="150"/>
        <v>1.3930973522396854E-5</v>
      </c>
      <c r="AX101" s="5">
        <f t="shared" si="151"/>
        <v>1.0630112860281794E-2</v>
      </c>
      <c r="AY101" s="5">
        <f t="shared" si="152"/>
        <v>1.0527709439727731E-2</v>
      </c>
      <c r="AZ101" s="5">
        <f t="shared" si="153"/>
        <v>5.213146252729171E-3</v>
      </c>
      <c r="BA101" s="5">
        <f t="shared" si="154"/>
        <v>1.7209754257204023E-3</v>
      </c>
      <c r="BB101" s="5">
        <f t="shared" si="155"/>
        <v>4.2609917394648996E-4</v>
      </c>
      <c r="BC101" s="5">
        <f t="shared" si="156"/>
        <v>8.4398883714161013E-5</v>
      </c>
      <c r="BD101" s="5">
        <f t="shared" si="157"/>
        <v>3.9166135180625568E-5</v>
      </c>
      <c r="BE101" s="5">
        <f t="shared" si="158"/>
        <v>9.869866065517634E-5</v>
      </c>
      <c r="BF101" s="5">
        <f t="shared" si="159"/>
        <v>1.2436031242552212E-4</v>
      </c>
      <c r="BG101" s="5">
        <f t="shared" si="160"/>
        <v>1.0446266243743848E-4</v>
      </c>
      <c r="BH101" s="5">
        <f t="shared" si="161"/>
        <v>6.5811477335586162E-5</v>
      </c>
      <c r="BI101" s="5">
        <f t="shared" si="162"/>
        <v>3.3168984577135396E-5</v>
      </c>
      <c r="BJ101" s="8">
        <f t="shared" si="163"/>
        <v>0.69114334289803003</v>
      </c>
      <c r="BK101" s="8">
        <f t="shared" si="164"/>
        <v>0.17665673610745844</v>
      </c>
      <c r="BL101" s="8">
        <f t="shared" si="165"/>
        <v>0.12304617943655825</v>
      </c>
      <c r="BM101" s="8">
        <f t="shared" si="166"/>
        <v>0.66623685444084924</v>
      </c>
      <c r="BN101" s="8">
        <f t="shared" si="167"/>
        <v>0.31893404950141047</v>
      </c>
    </row>
    <row r="102" spans="1:66" x14ac:dyDescent="0.25">
      <c r="A102" t="s">
        <v>37</v>
      </c>
      <c r="B102" t="s">
        <v>228</v>
      </c>
      <c r="C102" t="s">
        <v>229</v>
      </c>
      <c r="D102" t="s">
        <v>440</v>
      </c>
      <c r="E102">
        <f>VLOOKUP(A102,home!$A$2:$E$405,3,FALSE)</f>
        <v>1.8518518518518501</v>
      </c>
      <c r="F102">
        <f>VLOOKUP(B102,home!$B$2:$E$405,3,FALSE)</f>
        <v>0.9</v>
      </c>
      <c r="G102">
        <f>VLOOKUP(C102,away!$B$2:$E$405,4,FALSE)</f>
        <v>1.17</v>
      </c>
      <c r="H102">
        <f>VLOOKUP(A102,away!$A$2:$E$405,3,FALSE)</f>
        <v>1.3518518518518501</v>
      </c>
      <c r="I102">
        <f>VLOOKUP(C102,away!$B$2:$E$405,3,FALSE)</f>
        <v>0.36</v>
      </c>
      <c r="J102">
        <f>VLOOKUP(B102,home!$B$2:$E$405,4,FALSE)</f>
        <v>1.85</v>
      </c>
      <c r="K102" s="3">
        <f t="shared" si="112"/>
        <v>1.9499999999999982</v>
      </c>
      <c r="L102" s="3">
        <f t="shared" si="113"/>
        <v>0.90033333333333221</v>
      </c>
      <c r="M102" s="5">
        <f t="shared" si="114"/>
        <v>5.7825042647763371E-2</v>
      </c>
      <c r="N102" s="5">
        <f t="shared" si="115"/>
        <v>0.11275883316313845</v>
      </c>
      <c r="O102" s="5">
        <f t="shared" si="116"/>
        <v>5.206181339720288E-2</v>
      </c>
      <c r="P102" s="5">
        <f t="shared" si="117"/>
        <v>0.10152053612454551</v>
      </c>
      <c r="Q102" s="5">
        <f t="shared" si="118"/>
        <v>0.10993986233405992</v>
      </c>
      <c r="R102" s="5">
        <f t="shared" si="119"/>
        <v>2.34364929976408E-2</v>
      </c>
      <c r="S102" s="5">
        <f t="shared" si="120"/>
        <v>4.455863231176449E-2</v>
      </c>
      <c r="T102" s="5">
        <f t="shared" si="121"/>
        <v>9.8982522721431807E-2</v>
      </c>
      <c r="U102" s="5">
        <f t="shared" si="122"/>
        <v>4.5701161345399512E-2</v>
      </c>
      <c r="V102" s="5">
        <f t="shared" si="123"/>
        <v>8.692151424238799E-3</v>
      </c>
      <c r="W102" s="5">
        <f t="shared" si="124"/>
        <v>7.146091051713889E-2</v>
      </c>
      <c r="X102" s="5">
        <f t="shared" si="125"/>
        <v>6.4338639768930631E-2</v>
      </c>
      <c r="Y102" s="5">
        <f t="shared" si="126"/>
        <v>2.89631110026469E-2</v>
      </c>
      <c r="Z102" s="5">
        <f t="shared" si="127"/>
        <v>7.0335519540697484E-3</v>
      </c>
      <c r="AA102" s="5">
        <f t="shared" si="128"/>
        <v>1.3715426310435994E-2</v>
      </c>
      <c r="AB102" s="5">
        <f t="shared" si="129"/>
        <v>1.3372540652675085E-2</v>
      </c>
      <c r="AC102" s="5">
        <f t="shared" si="130"/>
        <v>9.5377347799780019E-4</v>
      </c>
      <c r="AD102" s="5">
        <f t="shared" si="131"/>
        <v>3.4837193877105162E-2</v>
      </c>
      <c r="AE102" s="5">
        <f t="shared" si="132"/>
        <v>3.1365086887353635E-2</v>
      </c>
      <c r="AF102" s="5">
        <f t="shared" si="133"/>
        <v>1.4119516613790344E-2</v>
      </c>
      <c r="AG102" s="5">
        <f t="shared" si="134"/>
        <v>4.2374238193164087E-3</v>
      </c>
      <c r="AH102" s="5">
        <f t="shared" si="135"/>
        <v>1.5831353189951968E-3</v>
      </c>
      <c r="AI102" s="5">
        <f t="shared" si="136"/>
        <v>3.0871138720406301E-3</v>
      </c>
      <c r="AJ102" s="5">
        <f t="shared" si="137"/>
        <v>3.0099360252396124E-3</v>
      </c>
      <c r="AK102" s="5">
        <f t="shared" si="138"/>
        <v>1.9564584164057466E-3</v>
      </c>
      <c r="AL102" s="5">
        <f t="shared" si="139"/>
        <v>6.697969626587339E-5</v>
      </c>
      <c r="AM102" s="5">
        <f t="shared" si="140"/>
        <v>1.3586505612071E-2</v>
      </c>
      <c r="AN102" s="5">
        <f t="shared" si="141"/>
        <v>1.2232383886067906E-2</v>
      </c>
      <c r="AO102" s="5">
        <f t="shared" si="142"/>
        <v>5.5066114793782288E-3</v>
      </c>
      <c r="AP102" s="5">
        <f t="shared" si="143"/>
        <v>1.6525952895333979E-3</v>
      </c>
      <c r="AQ102" s="5">
        <f t="shared" si="144"/>
        <v>3.7197165641914172E-4</v>
      </c>
      <c r="AR102" s="5">
        <f t="shared" si="145"/>
        <v>2.8506989977373484E-4</v>
      </c>
      <c r="AS102" s="5">
        <f t="shared" si="146"/>
        <v>5.5588630455878228E-4</v>
      </c>
      <c r="AT102" s="5">
        <f t="shared" si="147"/>
        <v>5.4198914694481243E-4</v>
      </c>
      <c r="AU102" s="5">
        <f t="shared" si="148"/>
        <v>3.522929455141278E-4</v>
      </c>
      <c r="AV102" s="5">
        <f t="shared" si="149"/>
        <v>1.7174281093813707E-4</v>
      </c>
      <c r="AW102" s="5">
        <f t="shared" si="150"/>
        <v>3.2664695485883441E-6</v>
      </c>
      <c r="AX102" s="5">
        <f t="shared" si="151"/>
        <v>4.4156143239230733E-3</v>
      </c>
      <c r="AY102" s="5">
        <f t="shared" si="152"/>
        <v>3.9755247629720677E-3</v>
      </c>
      <c r="AZ102" s="5">
        <f t="shared" si="153"/>
        <v>1.7896487307979235E-3</v>
      </c>
      <c r="BA102" s="5">
        <f t="shared" si="154"/>
        <v>5.3709346909835401E-4</v>
      </c>
      <c r="BB102" s="5">
        <f t="shared" si="155"/>
        <v>1.2089078833622101E-4</v>
      </c>
      <c r="BC102" s="5">
        <f t="shared" si="156"/>
        <v>2.1768401286408842E-5</v>
      </c>
      <c r="BD102" s="5">
        <f t="shared" si="157"/>
        <v>4.2776322182714256E-5</v>
      </c>
      <c r="BE102" s="5">
        <f t="shared" si="158"/>
        <v>8.3413828256292702E-5</v>
      </c>
      <c r="BF102" s="5">
        <f t="shared" si="159"/>
        <v>8.1328482549885336E-5</v>
      </c>
      <c r="BG102" s="5">
        <f t="shared" si="160"/>
        <v>5.2863513657425424E-5</v>
      </c>
      <c r="BH102" s="5">
        <f t="shared" si="161"/>
        <v>2.5770962907994858E-5</v>
      </c>
      <c r="BI102" s="5">
        <f t="shared" si="162"/>
        <v>1.0050675534117985E-5</v>
      </c>
      <c r="BJ102" s="8">
        <f t="shared" si="163"/>
        <v>0.61521370910479578</v>
      </c>
      <c r="BK102" s="8">
        <f t="shared" si="164"/>
        <v>0.21759264044554788</v>
      </c>
      <c r="BL102" s="8">
        <f t="shared" si="165"/>
        <v>0.16012726322885343</v>
      </c>
      <c r="BM102" s="8">
        <f t="shared" si="166"/>
        <v>0.53845232577549285</v>
      </c>
      <c r="BN102" s="8">
        <f t="shared" si="167"/>
        <v>0.45754258066435088</v>
      </c>
    </row>
    <row r="103" spans="1:66" x14ac:dyDescent="0.25">
      <c r="A103" t="s">
        <v>37</v>
      </c>
      <c r="B103" t="s">
        <v>230</v>
      </c>
      <c r="C103" t="s">
        <v>231</v>
      </c>
      <c r="D103" t="s">
        <v>440</v>
      </c>
      <c r="E103">
        <f>VLOOKUP(A103,home!$A$2:$E$405,3,FALSE)</f>
        <v>1.8518518518518501</v>
      </c>
      <c r="F103">
        <f>VLOOKUP(B103,home!$B$2:$E$405,3,FALSE)</f>
        <v>1.35</v>
      </c>
      <c r="G103">
        <f>VLOOKUP(C103,away!$B$2:$E$405,4,FALSE)</f>
        <v>0.95</v>
      </c>
      <c r="H103">
        <f>VLOOKUP(A103,away!$A$2:$E$405,3,FALSE)</f>
        <v>1.3518518518518501</v>
      </c>
      <c r="I103">
        <f>VLOOKUP(C103,away!$B$2:$E$405,3,FALSE)</f>
        <v>0.81</v>
      </c>
      <c r="J103">
        <f>VLOOKUP(B103,home!$B$2:$E$405,4,FALSE)</f>
        <v>0.74</v>
      </c>
      <c r="K103" s="3">
        <f t="shared" si="112"/>
        <v>2.3749999999999978</v>
      </c>
      <c r="L103" s="3">
        <f t="shared" si="113"/>
        <v>0.81029999999999902</v>
      </c>
      <c r="M103" s="5">
        <f t="shared" si="114"/>
        <v>4.1365834189065094E-2</v>
      </c>
      <c r="N103" s="5">
        <f t="shared" si="115"/>
        <v>9.8243856199029506E-2</v>
      </c>
      <c r="O103" s="5">
        <f t="shared" si="116"/>
        <v>3.3518735443399401E-2</v>
      </c>
      <c r="P103" s="5">
        <f t="shared" si="117"/>
        <v>7.9606996678073513E-2</v>
      </c>
      <c r="Q103" s="5">
        <f t="shared" si="118"/>
        <v>0.11666457923634745</v>
      </c>
      <c r="R103" s="5">
        <f t="shared" si="119"/>
        <v>1.358011566489325E-2</v>
      </c>
      <c r="S103" s="5">
        <f t="shared" si="120"/>
        <v>3.830016996114418E-2</v>
      </c>
      <c r="T103" s="5">
        <f t="shared" si="121"/>
        <v>9.453330855521222E-2</v>
      </c>
      <c r="U103" s="5">
        <f t="shared" si="122"/>
        <v>3.225277470412144E-2</v>
      </c>
      <c r="V103" s="5">
        <f t="shared" si="123"/>
        <v>8.1896934259831425E-3</v>
      </c>
      <c r="W103" s="5">
        <f t="shared" si="124"/>
        <v>9.235945856210831E-2</v>
      </c>
      <c r="X103" s="5">
        <f t="shared" si="125"/>
        <v>7.4838869272876279E-2</v>
      </c>
      <c r="Y103" s="5">
        <f t="shared" si="126"/>
        <v>3.0320967885905784E-2</v>
      </c>
      <c r="Z103" s="5">
        <f t="shared" si="127"/>
        <v>3.6679892410876624E-3</v>
      </c>
      <c r="AA103" s="5">
        <f t="shared" si="128"/>
        <v>8.7114744475831913E-3</v>
      </c>
      <c r="AB103" s="5">
        <f t="shared" si="129"/>
        <v>1.0344875906505031E-2</v>
      </c>
      <c r="AC103" s="5">
        <f t="shared" si="130"/>
        <v>9.8504736780006511E-4</v>
      </c>
      <c r="AD103" s="5">
        <f t="shared" si="131"/>
        <v>5.4838428521251745E-2</v>
      </c>
      <c r="AE103" s="5">
        <f t="shared" si="132"/>
        <v>4.4435578630770238E-2</v>
      </c>
      <c r="AF103" s="5">
        <f t="shared" si="133"/>
        <v>1.8003074682256537E-2</v>
      </c>
      <c r="AG103" s="5">
        <f t="shared" si="134"/>
        <v>4.862630471677485E-3</v>
      </c>
      <c r="AH103" s="5">
        <f t="shared" si="135"/>
        <v>7.4304292051333219E-4</v>
      </c>
      <c r="AI103" s="5">
        <f t="shared" si="136"/>
        <v>1.7647269362191624E-3</v>
      </c>
      <c r="AJ103" s="5">
        <f t="shared" si="137"/>
        <v>2.0956132367602538E-3</v>
      </c>
      <c r="AK103" s="5">
        <f t="shared" si="138"/>
        <v>1.6590271457685326E-3</v>
      </c>
      <c r="AL103" s="5">
        <f t="shared" si="139"/>
        <v>7.5827468802197153E-5</v>
      </c>
      <c r="AM103" s="5">
        <f t="shared" si="140"/>
        <v>2.6048253547594546E-2</v>
      </c>
      <c r="AN103" s="5">
        <f t="shared" si="141"/>
        <v>2.1106899849615838E-2</v>
      </c>
      <c r="AO103" s="5">
        <f t="shared" si="142"/>
        <v>8.5514604740718446E-3</v>
      </c>
      <c r="AP103" s="5">
        <f t="shared" si="143"/>
        <v>2.3097494740468025E-3</v>
      </c>
      <c r="AQ103" s="5">
        <f t="shared" si="144"/>
        <v>4.6789749970503039E-4</v>
      </c>
      <c r="AR103" s="5">
        <f t="shared" si="145"/>
        <v>1.2041753569839051E-4</v>
      </c>
      <c r="AS103" s="5">
        <f t="shared" si="146"/>
        <v>2.8599164728367721E-4</v>
      </c>
      <c r="AT103" s="5">
        <f t="shared" si="147"/>
        <v>3.3961508114936639E-4</v>
      </c>
      <c r="AU103" s="5">
        <f t="shared" si="148"/>
        <v>2.6886193924324819E-4</v>
      </c>
      <c r="AV103" s="5">
        <f t="shared" si="149"/>
        <v>1.5963677642567842E-4</v>
      </c>
      <c r="AW103" s="5">
        <f t="shared" si="150"/>
        <v>4.0535311161041105E-6</v>
      </c>
      <c r="AX103" s="5">
        <f t="shared" si="151"/>
        <v>1.0310767029256165E-2</v>
      </c>
      <c r="AY103" s="5">
        <f t="shared" si="152"/>
        <v>8.3548145238062609E-3</v>
      </c>
      <c r="AZ103" s="5">
        <f t="shared" si="153"/>
        <v>3.384953104320102E-3</v>
      </c>
      <c r="BA103" s="5">
        <f t="shared" si="154"/>
        <v>9.1427583347685848E-4</v>
      </c>
      <c r="BB103" s="5">
        <f t="shared" si="155"/>
        <v>1.8520942696657435E-4</v>
      </c>
      <c r="BC103" s="5">
        <f t="shared" si="156"/>
        <v>3.0015039734203012E-5</v>
      </c>
      <c r="BD103" s="5">
        <f t="shared" si="157"/>
        <v>1.6262388196067615E-5</v>
      </c>
      <c r="BE103" s="5">
        <f t="shared" si="158"/>
        <v>3.8623171965660549E-5</v>
      </c>
      <c r="BF103" s="5">
        <f t="shared" si="159"/>
        <v>4.5865016709221865E-5</v>
      </c>
      <c r="BG103" s="5">
        <f t="shared" si="160"/>
        <v>3.6309804894800612E-5</v>
      </c>
      <c r="BH103" s="5">
        <f t="shared" si="161"/>
        <v>2.1558946656287836E-5</v>
      </c>
      <c r="BI103" s="5">
        <f t="shared" si="162"/>
        <v>1.0240499661736711E-5</v>
      </c>
      <c r="BJ103" s="8">
        <f t="shared" si="163"/>
        <v>0.71076504782002958</v>
      </c>
      <c r="BK103" s="8">
        <f t="shared" si="164"/>
        <v>0.17687838361467445</v>
      </c>
      <c r="BL103" s="8">
        <f t="shared" si="165"/>
        <v>0.10601376921364772</v>
      </c>
      <c r="BM103" s="8">
        <f t="shared" si="166"/>
        <v>0.60599431148594118</v>
      </c>
      <c r="BN103" s="8">
        <f t="shared" si="167"/>
        <v>0.38298011741080817</v>
      </c>
    </row>
    <row r="104" spans="1:66" x14ac:dyDescent="0.25">
      <c r="A104" t="s">
        <v>40</v>
      </c>
      <c r="B104" t="s">
        <v>232</v>
      </c>
      <c r="C104" t="s">
        <v>233</v>
      </c>
      <c r="D104" t="s">
        <v>440</v>
      </c>
      <c r="E104">
        <f>VLOOKUP(A104,home!$A$2:$E$405,3,FALSE)</f>
        <v>1.5473684210526299</v>
      </c>
      <c r="F104">
        <f>VLOOKUP(B104,home!$B$2:$E$405,3,FALSE)</f>
        <v>1.22</v>
      </c>
      <c r="G104">
        <f>VLOOKUP(C104,away!$B$2:$E$405,4,FALSE)</f>
        <v>0.79</v>
      </c>
      <c r="H104">
        <f>VLOOKUP(A104,away!$A$2:$E$405,3,FALSE)</f>
        <v>1.2052631578947399</v>
      </c>
      <c r="I104">
        <f>VLOOKUP(C104,away!$B$2:$E$405,3,FALSE)</f>
        <v>0.65</v>
      </c>
      <c r="J104">
        <f>VLOOKUP(B104,home!$B$2:$E$405,4,FALSE)</f>
        <v>1.2</v>
      </c>
      <c r="K104" s="3">
        <f t="shared" si="112"/>
        <v>1.4913536842105248</v>
      </c>
      <c r="L104" s="3">
        <f t="shared" si="113"/>
        <v>0.94010526315789722</v>
      </c>
      <c r="M104" s="5">
        <f t="shared" si="114"/>
        <v>8.7908485126010072E-2</v>
      </c>
      <c r="N104" s="5">
        <f t="shared" si="115"/>
        <v>0.13110264316604123</v>
      </c>
      <c r="O104" s="5">
        <f t="shared" si="116"/>
        <v>8.2643229543199789E-2</v>
      </c>
      <c r="P104" s="5">
        <f t="shared" si="117"/>
        <v>0.12325028485430709</v>
      </c>
      <c r="Q104" s="5">
        <f t="shared" si="118"/>
        <v>9.7760204947706694E-2</v>
      </c>
      <c r="R104" s="5">
        <f t="shared" si="119"/>
        <v>3.8846667528964172E-2</v>
      </c>
      <c r="S104" s="5">
        <f t="shared" si="120"/>
        <v>4.3200132202520711E-2</v>
      </c>
      <c r="T104" s="5">
        <f t="shared" si="121"/>
        <v>9.1904883198733772E-2</v>
      </c>
      <c r="U104" s="5">
        <f t="shared" si="122"/>
        <v>5.7934120738622072E-2</v>
      </c>
      <c r="V104" s="5">
        <f t="shared" si="123"/>
        <v>6.7297619438773876E-3</v>
      </c>
      <c r="W104" s="5">
        <f t="shared" si="124"/>
        <v>4.8598347272646142E-2</v>
      </c>
      <c r="X104" s="5">
        <f t="shared" si="125"/>
        <v>4.5687562051789886E-2</v>
      </c>
      <c r="Y104" s="5">
        <f t="shared" si="126"/>
        <v>2.1475558772870343E-2</v>
      </c>
      <c r="Z104" s="5">
        <f t="shared" si="127"/>
        <v>1.2173318866708069E-2</v>
      </c>
      <c r="AA104" s="5">
        <f t="shared" si="128"/>
        <v>1.8154723940934567E-2</v>
      </c>
      <c r="AB104" s="5">
        <f t="shared" si="129"/>
        <v>1.3537557217568896E-2</v>
      </c>
      <c r="AC104" s="5">
        <f t="shared" si="130"/>
        <v>5.8970777635658359E-4</v>
      </c>
      <c r="AD104" s="5">
        <f t="shared" si="131"/>
        <v>1.8119331062900833E-2</v>
      </c>
      <c r="AE104" s="5">
        <f t="shared" si="132"/>
        <v>1.703407849713345E-2</v>
      </c>
      <c r="AF104" s="5">
        <f t="shared" si="133"/>
        <v>8.0069134240999592E-3</v>
      </c>
      <c r="AG104" s="5">
        <f t="shared" si="134"/>
        <v>2.5091138172153309E-3</v>
      </c>
      <c r="AH104" s="5">
        <f t="shared" si="135"/>
        <v>2.8610502841728957E-3</v>
      </c>
      <c r="AI104" s="5">
        <f t="shared" si="136"/>
        <v>4.2668378820128168E-3</v>
      </c>
      <c r="AJ104" s="5">
        <f t="shared" si="137"/>
        <v>3.1816821976344239E-3</v>
      </c>
      <c r="AK104" s="5">
        <f t="shared" si="138"/>
        <v>1.5816711558097132E-3</v>
      </c>
      <c r="AL104" s="5">
        <f t="shared" si="139"/>
        <v>3.3071506720911124E-5</v>
      </c>
      <c r="AM104" s="5">
        <f t="shared" si="140"/>
        <v>5.4044662272174689E-3</v>
      </c>
      <c r="AN104" s="5">
        <f t="shared" si="141"/>
        <v>5.0807671447662467E-3</v>
      </c>
      <c r="AO104" s="5">
        <f t="shared" si="142"/>
        <v>2.388227966837235E-3</v>
      </c>
      <c r="AP104" s="5">
        <f t="shared" si="143"/>
        <v>7.4839522708152297E-4</v>
      </c>
      <c r="AQ104" s="5">
        <f t="shared" si="144"/>
        <v>1.7589257297539733E-4</v>
      </c>
      <c r="AR104" s="5">
        <f t="shared" si="145"/>
        <v>5.3793768606206756E-4</v>
      </c>
      <c r="AS104" s="5">
        <f t="shared" si="146"/>
        <v>8.0225534998434899E-4</v>
      </c>
      <c r="AT104" s="5">
        <f t="shared" si="147"/>
        <v>5.9822323593838162E-4</v>
      </c>
      <c r="AU104" s="5">
        <f t="shared" si="148"/>
        <v>2.9738747563234929E-4</v>
      </c>
      <c r="AV104" s="5">
        <f t="shared" si="149"/>
        <v>1.1087747685559294E-4</v>
      </c>
      <c r="AW104" s="5">
        <f t="shared" si="150"/>
        <v>1.2879785084551559E-6</v>
      </c>
      <c r="AX104" s="5">
        <f t="shared" si="151"/>
        <v>1.3433284365253549E-3</v>
      </c>
      <c r="AY104" s="5">
        <f t="shared" si="152"/>
        <v>1.2628701333271554E-3</v>
      </c>
      <c r="AZ104" s="5">
        <f t="shared" si="153"/>
        <v>5.9361542951288709E-4</v>
      </c>
      <c r="BA104" s="5">
        <f t="shared" si="154"/>
        <v>1.8602032985893364E-4</v>
      </c>
      <c r="BB104" s="5">
        <f t="shared" si="155"/>
        <v>4.3719672788687913E-5</v>
      </c>
      <c r="BC104" s="5">
        <f t="shared" si="156"/>
        <v>8.2202188984373242E-6</v>
      </c>
      <c r="BD104" s="5">
        <f t="shared" si="157"/>
        <v>8.428634165298833E-5</v>
      </c>
      <c r="BE104" s="5">
        <f t="shared" si="158"/>
        <v>1.2570074615281116E-4</v>
      </c>
      <c r="BF104" s="5">
        <f t="shared" si="159"/>
        <v>9.3732135441503448E-5</v>
      </c>
      <c r="BG104" s="5">
        <f t="shared" si="160"/>
        <v>4.6595921839868712E-5</v>
      </c>
      <c r="BH104" s="5">
        <f t="shared" si="161"/>
        <v>1.7372749926268463E-5</v>
      </c>
      <c r="BI104" s="5">
        <f t="shared" si="162"/>
        <v>5.1817829214817164E-6</v>
      </c>
      <c r="BJ104" s="8">
        <f t="shared" si="163"/>
        <v>0.49943415957092696</v>
      </c>
      <c r="BK104" s="8">
        <f t="shared" si="164"/>
        <v>0.2629743135431199</v>
      </c>
      <c r="BL104" s="8">
        <f t="shared" si="165"/>
        <v>0.22572709139132699</v>
      </c>
      <c r="BM104" s="8">
        <f t="shared" si="166"/>
        <v>0.43753578605103427</v>
      </c>
      <c r="BN104" s="8">
        <f t="shared" si="167"/>
        <v>0.56151151516622899</v>
      </c>
    </row>
    <row r="105" spans="1:66" x14ac:dyDescent="0.25">
      <c r="A105" t="s">
        <v>40</v>
      </c>
      <c r="B105" t="s">
        <v>234</v>
      </c>
      <c r="C105" t="s">
        <v>235</v>
      </c>
      <c r="D105" t="s">
        <v>440</v>
      </c>
      <c r="E105">
        <f>VLOOKUP(A105,home!$A$2:$E$405,3,FALSE)</f>
        <v>1.5473684210526299</v>
      </c>
      <c r="F105">
        <f>VLOOKUP(B105,home!$B$2:$E$405,3,FALSE)</f>
        <v>1.08</v>
      </c>
      <c r="G105">
        <f>VLOOKUP(C105,away!$B$2:$E$405,4,FALSE)</f>
        <v>0.79</v>
      </c>
      <c r="H105">
        <f>VLOOKUP(A105,away!$A$2:$E$405,3,FALSE)</f>
        <v>1.2052631578947399</v>
      </c>
      <c r="I105">
        <f>VLOOKUP(C105,away!$B$2:$E$405,3,FALSE)</f>
        <v>0.86</v>
      </c>
      <c r="J105">
        <f>VLOOKUP(B105,home!$B$2:$E$405,4,FALSE)</f>
        <v>1.1100000000000001</v>
      </c>
      <c r="K105" s="3">
        <f t="shared" si="112"/>
        <v>1.320214736842104</v>
      </c>
      <c r="L105" s="3">
        <f t="shared" si="113"/>
        <v>1.1505442105263188</v>
      </c>
      <c r="M105" s="5">
        <f t="shared" si="114"/>
        <v>8.4520687899741681E-2</v>
      </c>
      <c r="N105" s="5">
        <f t="shared" si="115"/>
        <v>0.11158545773327107</v>
      </c>
      <c r="O105" s="5">
        <f t="shared" si="116"/>
        <v>9.7244788132749699E-2</v>
      </c>
      <c r="P105" s="5">
        <f t="shared" si="117"/>
        <v>0.12838400237394429</v>
      </c>
      <c r="Q105" s="5">
        <f t="shared" si="118"/>
        <v>7.3658382858368121E-2</v>
      </c>
      <c r="R105" s="5">
        <f t="shared" si="119"/>
        <v>5.5942213994996833E-2</v>
      </c>
      <c r="S105" s="5">
        <f t="shared" si="120"/>
        <v>4.8752715090015608E-2</v>
      </c>
      <c r="T105" s="5">
        <f t="shared" si="121"/>
        <v>8.4747225954426492E-2</v>
      </c>
      <c r="U105" s="5">
        <f t="shared" si="122"/>
        <v>7.3855735327769401E-2</v>
      </c>
      <c r="V105" s="5">
        <f t="shared" si="123"/>
        <v>8.2281876062728476E-3</v>
      </c>
      <c r="W105" s="5">
        <f t="shared" si="124"/>
        <v>3.2414960847191795E-2</v>
      </c>
      <c r="X105" s="5">
        <f t="shared" si="125"/>
        <v>3.7294845537173819E-2</v>
      </c>
      <c r="Y105" s="5">
        <f t="shared" si="126"/>
        <v>2.1454684307634336E-2</v>
      </c>
      <c r="Z105" s="5">
        <f t="shared" si="127"/>
        <v>2.1454663478655999E-2</v>
      </c>
      <c r="AA105" s="5">
        <f t="shared" si="128"/>
        <v>2.8324762898509728E-2</v>
      </c>
      <c r="AB105" s="5">
        <f t="shared" si="129"/>
        <v>1.8697384698085514E-2</v>
      </c>
      <c r="AC105" s="5">
        <f t="shared" si="130"/>
        <v>7.811457787929788E-4</v>
      </c>
      <c r="AD105" s="5">
        <f t="shared" si="131"/>
        <v>1.0698677251155607E-2</v>
      </c>
      <c r="AE105" s="5">
        <f t="shared" si="132"/>
        <v>1.2309301171606715E-2</v>
      </c>
      <c r="AF105" s="5">
        <f t="shared" si="133"/>
        <v>7.0811975993084718E-3</v>
      </c>
      <c r="AG105" s="5">
        <f t="shared" si="134"/>
        <v>2.7157436338257428E-3</v>
      </c>
      <c r="AH105" s="5">
        <f t="shared" si="135"/>
        <v>6.1711347135395278E-3</v>
      </c>
      <c r="AI105" s="5">
        <f t="shared" si="136"/>
        <v>8.1472229918527587E-3</v>
      </c>
      <c r="AJ105" s="5">
        <f t="shared" si="137"/>
        <v>5.3780419290914176E-3</v>
      </c>
      <c r="AK105" s="5">
        <f t="shared" si="138"/>
        <v>2.3667234033804083E-3</v>
      </c>
      <c r="AL105" s="5">
        <f t="shared" si="139"/>
        <v>4.7461337105024097E-5</v>
      </c>
      <c r="AM105" s="5">
        <f t="shared" si="140"/>
        <v>2.8249102743386004E-3</v>
      </c>
      <c r="AN105" s="5">
        <f t="shared" si="141"/>
        <v>3.250184161396592E-3</v>
      </c>
      <c r="AO105" s="5">
        <f t="shared" si="142"/>
        <v>1.8697402850195945E-3</v>
      </c>
      <c r="AP105" s="5">
        <f t="shared" si="143"/>
        <v>7.1707295337237434E-4</v>
      </c>
      <c r="AQ105" s="5">
        <f t="shared" si="144"/>
        <v>2.0625603375689855E-4</v>
      </c>
      <c r="AR105" s="5">
        <f t="shared" si="145"/>
        <v>1.4200326634081785E-3</v>
      </c>
      <c r="AS105" s="5">
        <f t="shared" si="146"/>
        <v>1.8747480490286202E-3</v>
      </c>
      <c r="AT105" s="5">
        <f t="shared" si="147"/>
        <v>1.2375350010967844E-3</v>
      </c>
      <c r="AU105" s="5">
        <f t="shared" si="148"/>
        <v>5.4460398193529453E-4</v>
      </c>
      <c r="AV105" s="5">
        <f t="shared" si="149"/>
        <v>1.7974855067346673E-4</v>
      </c>
      <c r="AW105" s="5">
        <f t="shared" si="150"/>
        <v>2.0025591652877753E-6</v>
      </c>
      <c r="AX105" s="5">
        <f t="shared" si="151"/>
        <v>6.2158136240641516E-4</v>
      </c>
      <c r="AY105" s="5">
        <f t="shared" si="152"/>
        <v>7.1515683788776264E-4</v>
      </c>
      <c r="AZ105" s="5">
        <f t="shared" si="153"/>
        <v>4.1140977972503736E-4</v>
      </c>
      <c r="BA105" s="5">
        <f t="shared" si="154"/>
        <v>1.5778171340551656E-4</v>
      </c>
      <c r="BB105" s="5">
        <f t="shared" si="155"/>
        <v>4.5383709221409983E-5</v>
      </c>
      <c r="BC105" s="5">
        <f t="shared" si="156"/>
        <v>1.0443192779380627E-5</v>
      </c>
      <c r="BD105" s="5">
        <f t="shared" si="157"/>
        <v>2.7230172660709179E-4</v>
      </c>
      <c r="BE105" s="5">
        <f t="shared" si="158"/>
        <v>3.5949675233423219E-4</v>
      </c>
      <c r="BF105" s="5">
        <f t="shared" si="159"/>
        <v>2.3730645513926477E-4</v>
      </c>
      <c r="BG105" s="5">
        <f t="shared" si="160"/>
        <v>1.0443182640753898E-4</v>
      </c>
      <c r="BH105" s="5">
        <f t="shared" si="161"/>
        <v>3.4468109054642347E-5</v>
      </c>
      <c r="BI105" s="5">
        <f t="shared" si="162"/>
        <v>9.1010611050039165E-6</v>
      </c>
      <c r="BJ105" s="8">
        <f t="shared" si="163"/>
        <v>0.40479039719727172</v>
      </c>
      <c r="BK105" s="8">
        <f t="shared" si="164"/>
        <v>0.27142935692376019</v>
      </c>
      <c r="BL105" s="8">
        <f t="shared" si="165"/>
        <v>0.3024017822667654</v>
      </c>
      <c r="BM105" s="8">
        <f t="shared" si="166"/>
        <v>0.44802751259465917</v>
      </c>
      <c r="BN105" s="8">
        <f t="shared" si="167"/>
        <v>0.55133553299307181</v>
      </c>
    </row>
    <row r="106" spans="1:66" x14ac:dyDescent="0.25">
      <c r="A106" t="s">
        <v>40</v>
      </c>
      <c r="B106" t="s">
        <v>236</v>
      </c>
      <c r="C106" t="s">
        <v>237</v>
      </c>
      <c r="D106" t="s">
        <v>440</v>
      </c>
      <c r="E106">
        <f>VLOOKUP(A106,home!$A$2:$E$405,3,FALSE)</f>
        <v>1.5473684210526299</v>
      </c>
      <c r="F106">
        <f>VLOOKUP(B106,home!$B$2:$E$405,3,FALSE)</f>
        <v>1.36</v>
      </c>
      <c r="G106">
        <f>VLOOKUP(C106,away!$B$2:$E$405,4,FALSE)</f>
        <v>0.86</v>
      </c>
      <c r="H106">
        <f>VLOOKUP(A106,away!$A$2:$E$405,3,FALSE)</f>
        <v>1.2052631578947399</v>
      </c>
      <c r="I106">
        <f>VLOOKUP(C106,away!$B$2:$E$405,3,FALSE)</f>
        <v>0.5</v>
      </c>
      <c r="J106">
        <f>VLOOKUP(B106,home!$B$2:$E$405,4,FALSE)</f>
        <v>0.83</v>
      </c>
      <c r="K106" s="3">
        <f t="shared" si="112"/>
        <v>1.8098021052631559</v>
      </c>
      <c r="L106" s="3">
        <f t="shared" si="113"/>
        <v>0.50018421052631701</v>
      </c>
      <c r="M106" s="5">
        <f t="shared" si="114"/>
        <v>9.9262609880802946E-2</v>
      </c>
      <c r="N106" s="5">
        <f t="shared" si="115"/>
        <v>0.17964568033619249</v>
      </c>
      <c r="O106" s="5">
        <f t="shared" si="116"/>
        <v>4.9649590158011209E-2</v>
      </c>
      <c r="P106" s="5">
        <f t="shared" si="117"/>
        <v>8.9855932793421536E-2</v>
      </c>
      <c r="Q106" s="5">
        <f t="shared" si="118"/>
        <v>0.16256156523693657</v>
      </c>
      <c r="R106" s="5">
        <f t="shared" si="119"/>
        <v>1.2416970528070018E-2</v>
      </c>
      <c r="S106" s="5">
        <f t="shared" si="120"/>
        <v>2.0335171188505575E-2</v>
      </c>
      <c r="T106" s="5">
        <f t="shared" si="121"/>
        <v>8.131072816995949E-2</v>
      </c>
      <c r="U106" s="5">
        <f t="shared" si="122"/>
        <v>2.2472259402691677E-2</v>
      </c>
      <c r="V106" s="5">
        <f t="shared" si="123"/>
        <v>2.0453441385334327E-3</v>
      </c>
      <c r="W106" s="5">
        <f t="shared" si="124"/>
        <v>9.8068087666893886E-2</v>
      </c>
      <c r="X106" s="5">
        <f t="shared" si="125"/>
        <v>4.9052109007490963E-2</v>
      </c>
      <c r="Y106" s="5">
        <f t="shared" si="126"/>
        <v>1.2267545209281356E-2</v>
      </c>
      <c r="Z106" s="5">
        <f t="shared" si="127"/>
        <v>2.0702575335704164E-3</v>
      </c>
      <c r="AA106" s="5">
        <f t="shared" si="128"/>
        <v>3.7467564426926477E-3</v>
      </c>
      <c r="AB106" s="5">
        <f t="shared" si="129"/>
        <v>3.390443848946724E-3</v>
      </c>
      <c r="AC106" s="5">
        <f t="shared" si="130"/>
        <v>1.1571974688667647E-4</v>
      </c>
      <c r="AD106" s="5">
        <f t="shared" si="131"/>
        <v>4.437095787966909E-2</v>
      </c>
      <c r="AE106" s="5">
        <f t="shared" si="132"/>
        <v>2.2193652537338744E-2</v>
      </c>
      <c r="AF106" s="5">
        <f t="shared" si="133"/>
        <v>5.550457286542086E-3</v>
      </c>
      <c r="AG106" s="5">
        <f t="shared" si="134"/>
        <v>9.2541703197636599E-4</v>
      </c>
      <c r="AH106" s="5">
        <f t="shared" si="135"/>
        <v>2.5887753250376962E-4</v>
      </c>
      <c r="AI106" s="5">
        <f t="shared" si="136"/>
        <v>4.6851710333065328E-4</v>
      </c>
      <c r="AJ106" s="5">
        <f t="shared" si="137"/>
        <v>4.2396161997980598E-4</v>
      </c>
      <c r="AK106" s="5">
        <f t="shared" si="138"/>
        <v>2.5576221079674365E-4</v>
      </c>
      <c r="AL106" s="5">
        <f t="shared" si="139"/>
        <v>4.190139997973966E-6</v>
      </c>
      <c r="AM106" s="5">
        <f t="shared" si="140"/>
        <v>1.6060530596633583E-2</v>
      </c>
      <c r="AN106" s="5">
        <f t="shared" si="141"/>
        <v>8.0332238171109283E-3</v>
      </c>
      <c r="AO106" s="5">
        <f t="shared" si="142"/>
        <v>2.0090458564714182E-3</v>
      </c>
      <c r="AP106" s="5">
        <f t="shared" si="143"/>
        <v>3.3496433854344164E-4</v>
      </c>
      <c r="AQ106" s="5">
        <f t="shared" si="144"/>
        <v>4.1885968307205315E-5</v>
      </c>
      <c r="AR106" s="5">
        <f t="shared" si="145"/>
        <v>2.5897290843679804E-5</v>
      </c>
      <c r="AS106" s="5">
        <f t="shared" si="146"/>
        <v>4.6868971489503954E-5</v>
      </c>
      <c r="AT106" s="5">
        <f t="shared" si="147"/>
        <v>4.2411781636611553E-5</v>
      </c>
      <c r="AU106" s="5">
        <f t="shared" si="148"/>
        <v>2.5585643897966948E-5</v>
      </c>
      <c r="AV106" s="5">
        <f t="shared" si="149"/>
        <v>1.1576238047763503E-5</v>
      </c>
      <c r="AW106" s="5">
        <f t="shared" si="150"/>
        <v>1.0536275063834815E-7</v>
      </c>
      <c r="AX106" s="5">
        <f t="shared" si="151"/>
        <v>4.8443970142384649E-3</v>
      </c>
      <c r="AY106" s="5">
        <f t="shared" si="152"/>
        <v>2.4230908960429136E-3</v>
      </c>
      <c r="AZ106" s="5">
        <f t="shared" si="153"/>
        <v>6.0599590343536538E-4</v>
      </c>
      <c r="BA106" s="5">
        <f t="shared" si="154"/>
        <v>1.0103652751400019E-4</v>
      </c>
      <c r="BB106" s="5">
        <f t="shared" si="155"/>
        <v>1.2634218937227668E-5</v>
      </c>
      <c r="BC106" s="5">
        <f t="shared" si="156"/>
        <v>1.2638873649467734E-6</v>
      </c>
      <c r="BD106" s="5">
        <f t="shared" si="157"/>
        <v>2.1589026625694E-6</v>
      </c>
      <c r="BE106" s="5">
        <f t="shared" si="158"/>
        <v>3.9071865837763326E-6</v>
      </c>
      <c r="BF106" s="5">
        <f t="shared" si="159"/>
        <v>3.5356172524871828E-6</v>
      </c>
      <c r="BG106" s="5">
        <f t="shared" si="160"/>
        <v>2.1329225156520129E-6</v>
      </c>
      <c r="BH106" s="5">
        <f t="shared" si="161"/>
        <v>9.6504191479755021E-7</v>
      </c>
      <c r="BI106" s="5">
        <f t="shared" si="162"/>
        <v>3.4930697781355867E-7</v>
      </c>
      <c r="BJ106" s="8">
        <f t="shared" si="163"/>
        <v>0.69041426938688055</v>
      </c>
      <c r="BK106" s="8">
        <f t="shared" si="164"/>
        <v>0.21404205878419108</v>
      </c>
      <c r="BL106" s="8">
        <f t="shared" si="165"/>
        <v>9.3248527750845869E-2</v>
      </c>
      <c r="BM106" s="8">
        <f t="shared" si="166"/>
        <v>0.40395977898876079</v>
      </c>
      <c r="BN106" s="8">
        <f t="shared" si="167"/>
        <v>0.59339234893343473</v>
      </c>
    </row>
    <row r="107" spans="1:66" x14ac:dyDescent="0.25">
      <c r="A107" t="s">
        <v>40</v>
      </c>
      <c r="B107" t="s">
        <v>238</v>
      </c>
      <c r="C107" t="s">
        <v>239</v>
      </c>
      <c r="D107" t="s">
        <v>440</v>
      </c>
      <c r="E107">
        <f>VLOOKUP(A107,home!$A$2:$E$405,3,FALSE)</f>
        <v>1.5473684210526299</v>
      </c>
      <c r="F107">
        <f>VLOOKUP(B107,home!$B$2:$E$405,3,FALSE)</f>
        <v>0.78</v>
      </c>
      <c r="G107">
        <f>VLOOKUP(C107,away!$B$2:$E$405,4,FALSE)</f>
        <v>0.5</v>
      </c>
      <c r="H107">
        <f>VLOOKUP(A107,away!$A$2:$E$405,3,FALSE)</f>
        <v>1.2052631578947399</v>
      </c>
      <c r="I107">
        <f>VLOOKUP(C107,away!$B$2:$E$405,3,FALSE)</f>
        <v>0.56999999999999995</v>
      </c>
      <c r="J107">
        <f>VLOOKUP(B107,home!$B$2:$E$405,4,FALSE)</f>
        <v>1.08</v>
      </c>
      <c r="K107" s="3">
        <f t="shared" si="112"/>
        <v>0.60347368421052572</v>
      </c>
      <c r="L107" s="3">
        <f t="shared" si="113"/>
        <v>0.74196000000000195</v>
      </c>
      <c r="M107" s="5">
        <f t="shared" si="114"/>
        <v>0.26042674040033365</v>
      </c>
      <c r="N107" s="5">
        <f t="shared" si="115"/>
        <v>0.1571606844963275</v>
      </c>
      <c r="O107" s="5">
        <f t="shared" si="116"/>
        <v>0.19322622430743205</v>
      </c>
      <c r="P107" s="5">
        <f t="shared" si="117"/>
        <v>0.11660694146889547</v>
      </c>
      <c r="Q107" s="5">
        <f t="shared" si="118"/>
        <v>4.7421168643023398E-2</v>
      </c>
      <c r="R107" s="5">
        <f t="shared" si="119"/>
        <v>7.1683064693571316E-2</v>
      </c>
      <c r="S107" s="5">
        <f t="shared" si="120"/>
        <v>1.3052786724040444E-2</v>
      </c>
      <c r="T107" s="5">
        <f t="shared" si="121"/>
        <v>3.5184610286377732E-2</v>
      </c>
      <c r="U107" s="5">
        <f t="shared" si="122"/>
        <v>4.3258843146130946E-2</v>
      </c>
      <c r="V107" s="5">
        <f t="shared" si="123"/>
        <v>6.4938097592198891E-4</v>
      </c>
      <c r="W107" s="5">
        <f t="shared" si="124"/>
        <v>9.5391424501913291E-3</v>
      </c>
      <c r="X107" s="5">
        <f t="shared" si="125"/>
        <v>7.0776621323439771E-3</v>
      </c>
      <c r="Y107" s="5">
        <f t="shared" si="126"/>
        <v>2.6256710978569751E-3</v>
      </c>
      <c r="Z107" s="5">
        <f t="shared" si="127"/>
        <v>1.7728655560014111E-2</v>
      </c>
      <c r="AA107" s="5">
        <f t="shared" si="128"/>
        <v>1.0698777086901135E-2</v>
      </c>
      <c r="AB107" s="5">
        <f t="shared" si="129"/>
        <v>3.2282152125896919E-3</v>
      </c>
      <c r="AC107" s="5">
        <f t="shared" si="130"/>
        <v>1.8172656092733492E-5</v>
      </c>
      <c r="AD107" s="5">
        <f t="shared" si="131"/>
        <v>1.4391553596564955E-3</v>
      </c>
      <c r="AE107" s="5">
        <f t="shared" si="132"/>
        <v>1.0677957106507362E-3</v>
      </c>
      <c r="AF107" s="5">
        <f t="shared" si="133"/>
        <v>3.9613085273721105E-4</v>
      </c>
      <c r="AG107" s="5">
        <f t="shared" si="134"/>
        <v>9.7971082498967321E-5</v>
      </c>
      <c r="AH107" s="5">
        <f t="shared" si="135"/>
        <v>3.2884883198270251E-3</v>
      </c>
      <c r="AI107" s="5">
        <f t="shared" si="136"/>
        <v>1.9845161618492965E-3</v>
      </c>
      <c r="AJ107" s="5">
        <f t="shared" si="137"/>
        <v>5.9880163978326341E-4</v>
      </c>
      <c r="AK107" s="5">
        <f t="shared" si="138"/>
        <v>1.2045367722377002E-4</v>
      </c>
      <c r="AL107" s="5">
        <f t="shared" si="139"/>
        <v>3.2547469466188938E-7</v>
      </c>
      <c r="AM107" s="5">
        <f t="shared" si="140"/>
        <v>1.73698477408646E-4</v>
      </c>
      <c r="AN107" s="5">
        <f t="shared" si="141"/>
        <v>1.2887732229811932E-4</v>
      </c>
      <c r="AO107" s="5">
        <f t="shared" si="142"/>
        <v>4.7810909026156429E-5</v>
      </c>
      <c r="AP107" s="5">
        <f t="shared" si="143"/>
        <v>1.1824594020349042E-5</v>
      </c>
      <c r="AQ107" s="5">
        <f t="shared" si="144"/>
        <v>2.1933439448345489E-6</v>
      </c>
      <c r="AR107" s="5">
        <f t="shared" si="145"/>
        <v>4.8798535875577338E-4</v>
      </c>
      <c r="AS107" s="5">
        <f t="shared" si="146"/>
        <v>2.9448632228914172E-4</v>
      </c>
      <c r="AT107" s="5">
        <f t="shared" si="147"/>
        <v>8.8857372930718282E-5</v>
      </c>
      <c r="AU107" s="5">
        <f t="shared" si="148"/>
        <v>1.7874362070589732E-5</v>
      </c>
      <c r="AV107" s="5">
        <f t="shared" si="149"/>
        <v>2.6966767829129167E-6</v>
      </c>
      <c r="AW107" s="5">
        <f t="shared" si="150"/>
        <v>4.0481216640921244E-9</v>
      </c>
      <c r="AX107" s="5">
        <f t="shared" si="151"/>
        <v>1.7470410017259047E-5</v>
      </c>
      <c r="AY107" s="5">
        <f t="shared" si="152"/>
        <v>1.2962345416405558E-5</v>
      </c>
      <c r="AZ107" s="5">
        <f t="shared" si="153"/>
        <v>4.8087709025781459E-6</v>
      </c>
      <c r="BA107" s="5">
        <f t="shared" si="154"/>
        <v>1.1893052196256304E-6</v>
      </c>
      <c r="BB107" s="5">
        <f t="shared" si="155"/>
        <v>2.2060422518835872E-7</v>
      </c>
      <c r="BC107" s="5">
        <f t="shared" si="156"/>
        <v>3.2735902184151022E-8</v>
      </c>
      <c r="BD107" s="5">
        <f t="shared" si="157"/>
        <v>6.0344269463739073E-5</v>
      </c>
      <c r="BE107" s="5">
        <f t="shared" si="158"/>
        <v>3.6416178614275346E-5</v>
      </c>
      <c r="BF107" s="5">
        <f t="shared" si="159"/>
        <v>1.0988102736612648E-5</v>
      </c>
      <c r="BG107" s="5">
        <f t="shared" si="160"/>
        <v>2.2103436136491313E-6</v>
      </c>
      <c r="BH107" s="5">
        <f t="shared" si="161"/>
        <v>3.3347105097501198E-7</v>
      </c>
      <c r="BI107" s="5">
        <f t="shared" si="162"/>
        <v>4.0248200741889333E-8</v>
      </c>
      <c r="BJ107" s="8">
        <f t="shared" si="163"/>
        <v>0.26241108093004578</v>
      </c>
      <c r="BK107" s="8">
        <f t="shared" si="164"/>
        <v>0.39076731004539533</v>
      </c>
      <c r="BL107" s="8">
        <f t="shared" si="165"/>
        <v>0.3290896169518176</v>
      </c>
      <c r="BM107" s="8">
        <f t="shared" si="166"/>
        <v>0.15345888118039466</v>
      </c>
      <c r="BN107" s="8">
        <f t="shared" si="167"/>
        <v>0.8465248240095834</v>
      </c>
    </row>
    <row r="108" spans="1:66" x14ac:dyDescent="0.25">
      <c r="A108" t="s">
        <v>10</v>
      </c>
      <c r="B108" t="s">
        <v>240</v>
      </c>
      <c r="C108" t="s">
        <v>241</v>
      </c>
      <c r="D108" t="s">
        <v>441</v>
      </c>
      <c r="E108">
        <f>VLOOKUP(A108,home!$A$2:$E$405,3,FALSE)</f>
        <v>1.55555555555556</v>
      </c>
      <c r="F108">
        <f>VLOOKUP(B108,home!$B$2:$E$405,3,FALSE)</f>
        <v>1.03</v>
      </c>
      <c r="G108">
        <f>VLOOKUP(C108,away!$B$2:$E$405,4,FALSE)</f>
        <v>0.99</v>
      </c>
      <c r="H108">
        <f>VLOOKUP(A108,away!$A$2:$E$405,3,FALSE)</f>
        <v>1.4074074074074101</v>
      </c>
      <c r="I108">
        <f>VLOOKUP(C108,away!$B$2:$E$405,3,FALSE)</f>
        <v>0.99</v>
      </c>
      <c r="J108">
        <f>VLOOKUP(B108,home!$B$2:$E$405,4,FALSE)</f>
        <v>0.99</v>
      </c>
      <c r="K108" s="3">
        <f t="shared" si="112"/>
        <v>1.5862000000000045</v>
      </c>
      <c r="L108" s="3">
        <f t="shared" si="113"/>
        <v>1.3794000000000026</v>
      </c>
      <c r="M108" s="5">
        <f t="shared" si="114"/>
        <v>5.1529542242595316E-2</v>
      </c>
      <c r="N108" s="5">
        <f t="shared" si="115"/>
        <v>8.1736159905204941E-2</v>
      </c>
      <c r="O108" s="5">
        <f t="shared" si="116"/>
        <v>7.1079850569436109E-2</v>
      </c>
      <c r="P108" s="5">
        <f t="shared" si="117"/>
        <v>0.1127468589732399</v>
      </c>
      <c r="Q108" s="5">
        <f t="shared" si="118"/>
        <v>6.4824948420818221E-2</v>
      </c>
      <c r="R108" s="5">
        <f t="shared" si="119"/>
        <v>4.9023772937740191E-2</v>
      </c>
      <c r="S108" s="5">
        <f t="shared" si="120"/>
        <v>6.1672652497501645E-2</v>
      </c>
      <c r="T108" s="5">
        <f t="shared" si="121"/>
        <v>8.9419533851676822E-2</v>
      </c>
      <c r="U108" s="5">
        <f t="shared" si="122"/>
        <v>7.7761508633843734E-2</v>
      </c>
      <c r="V108" s="5">
        <f t="shared" si="123"/>
        <v>1.4993336402609657E-2</v>
      </c>
      <c r="W108" s="5">
        <f t="shared" si="124"/>
        <v>3.4275111061700718E-2</v>
      </c>
      <c r="X108" s="5">
        <f t="shared" si="125"/>
        <v>4.7279088198510053E-2</v>
      </c>
      <c r="Y108" s="5">
        <f t="shared" si="126"/>
        <v>3.2608387130512458E-2</v>
      </c>
      <c r="Z108" s="5">
        <f t="shared" si="127"/>
        <v>2.2541130796772987E-2</v>
      </c>
      <c r="AA108" s="5">
        <f t="shared" si="128"/>
        <v>3.5754741669841418E-2</v>
      </c>
      <c r="AB108" s="5">
        <f t="shared" si="129"/>
        <v>2.8357085618351312E-2</v>
      </c>
      <c r="AC108" s="5">
        <f t="shared" si="130"/>
        <v>2.0503427637743681E-3</v>
      </c>
      <c r="AD108" s="5">
        <f t="shared" si="131"/>
        <v>1.3591795291517463E-2</v>
      </c>
      <c r="AE108" s="5">
        <f t="shared" si="132"/>
        <v>1.8748522425119221E-2</v>
      </c>
      <c r="AF108" s="5">
        <f t="shared" si="133"/>
        <v>1.2930855916604757E-2</v>
      </c>
      <c r="AG108" s="5">
        <f t="shared" si="134"/>
        <v>5.945607550454879E-3</v>
      </c>
      <c r="AH108" s="5">
        <f t="shared" si="135"/>
        <v>7.7733089552671766E-3</v>
      </c>
      <c r="AI108" s="5">
        <f t="shared" si="136"/>
        <v>1.2330022664844833E-2</v>
      </c>
      <c r="AJ108" s="5">
        <f t="shared" si="137"/>
        <v>9.7789409754884659E-3</v>
      </c>
      <c r="AK108" s="5">
        <f t="shared" si="138"/>
        <v>5.1704520584399481E-3</v>
      </c>
      <c r="AL108" s="5">
        <f t="shared" si="139"/>
        <v>1.7944634970421482E-4</v>
      </c>
      <c r="AM108" s="5">
        <f t="shared" si="140"/>
        <v>4.3118611382810144E-3</v>
      </c>
      <c r="AN108" s="5">
        <f t="shared" si="141"/>
        <v>5.9477812541448415E-3</v>
      </c>
      <c r="AO108" s="5">
        <f t="shared" si="142"/>
        <v>4.1021847309837068E-3</v>
      </c>
      <c r="AP108" s="5">
        <f t="shared" si="143"/>
        <v>1.886184539306312E-3</v>
      </c>
      <c r="AQ108" s="5">
        <f t="shared" si="144"/>
        <v>6.5045073837978267E-4</v>
      </c>
      <c r="AR108" s="5">
        <f t="shared" si="145"/>
        <v>2.1445004745791131E-3</v>
      </c>
      <c r="AS108" s="5">
        <f t="shared" si="146"/>
        <v>3.4016066527773991E-3</v>
      </c>
      <c r="AT108" s="5">
        <f t="shared" si="147"/>
        <v>2.6978142363177633E-3</v>
      </c>
      <c r="AU108" s="5">
        <f t="shared" si="148"/>
        <v>1.4264243138824159E-3</v>
      </c>
      <c r="AV108" s="5">
        <f t="shared" si="149"/>
        <v>5.6564856167007382E-4</v>
      </c>
      <c r="AW108" s="5">
        <f t="shared" si="150"/>
        <v>1.0906371699533371E-5</v>
      </c>
      <c r="AX108" s="5">
        <f t="shared" si="151"/>
        <v>1.1399123562568945E-3</v>
      </c>
      <c r="AY108" s="5">
        <f t="shared" si="152"/>
        <v>1.5723951042207634E-3</v>
      </c>
      <c r="AZ108" s="5">
        <f t="shared" si="153"/>
        <v>1.084480903381063E-3</v>
      </c>
      <c r="BA108" s="5">
        <f t="shared" si="154"/>
        <v>4.9864431937461369E-4</v>
      </c>
      <c r="BB108" s="5">
        <f t="shared" si="155"/>
        <v>1.719574935363358E-4</v>
      </c>
      <c r="BC108" s="5">
        <f t="shared" si="156"/>
        <v>4.7439633316804419E-5</v>
      </c>
      <c r="BD108" s="5">
        <f t="shared" si="157"/>
        <v>4.9302065910573965E-4</v>
      </c>
      <c r="BE108" s="5">
        <f t="shared" si="158"/>
        <v>7.820293694735267E-4</v>
      </c>
      <c r="BF108" s="5">
        <f t="shared" si="159"/>
        <v>6.2022749292945582E-4</v>
      </c>
      <c r="BG108" s="5">
        <f t="shared" si="160"/>
        <v>3.2793494976156849E-4</v>
      </c>
      <c r="BH108" s="5">
        <f t="shared" si="161"/>
        <v>1.3004260432795042E-4</v>
      </c>
      <c r="BI108" s="5">
        <f t="shared" si="162"/>
        <v>4.1254715796999122E-5</v>
      </c>
      <c r="BJ108" s="8">
        <f t="shared" si="163"/>
        <v>0.42277330196330165</v>
      </c>
      <c r="BK108" s="8">
        <f t="shared" si="164"/>
        <v>0.24474457433364585</v>
      </c>
      <c r="BL108" s="8">
        <f t="shared" si="165"/>
        <v>0.30966018811387519</v>
      </c>
      <c r="BM108" s="8">
        <f t="shared" si="166"/>
        <v>0.56721657342603982</v>
      </c>
      <c r="BN108" s="8">
        <f t="shared" si="167"/>
        <v>0.43094113304903464</v>
      </c>
    </row>
    <row r="109" spans="1:66" x14ac:dyDescent="0.25">
      <c r="A109" t="s">
        <v>10</v>
      </c>
      <c r="B109" t="s">
        <v>242</v>
      </c>
      <c r="C109" t="s">
        <v>243</v>
      </c>
      <c r="D109" t="s">
        <v>441</v>
      </c>
      <c r="E109">
        <f>VLOOKUP(A109,home!$A$2:$E$405,3,FALSE)</f>
        <v>1.55555555555556</v>
      </c>
      <c r="F109">
        <f>VLOOKUP(B109,home!$B$2:$E$405,3,FALSE)</f>
        <v>0.99</v>
      </c>
      <c r="G109">
        <f>VLOOKUP(C109,away!$B$2:$E$405,4,FALSE)</f>
        <v>0.64</v>
      </c>
      <c r="H109">
        <f>VLOOKUP(A109,away!$A$2:$E$405,3,FALSE)</f>
        <v>1.4074074074074101</v>
      </c>
      <c r="I109">
        <f>VLOOKUP(C109,away!$B$2:$E$405,3,FALSE)</f>
        <v>0.71</v>
      </c>
      <c r="J109">
        <f>VLOOKUP(B109,home!$B$2:$E$405,4,FALSE)</f>
        <v>1.42</v>
      </c>
      <c r="K109" s="3">
        <f t="shared" si="112"/>
        <v>0.98560000000000292</v>
      </c>
      <c r="L109" s="3">
        <f t="shared" si="113"/>
        <v>1.4189481481481507</v>
      </c>
      <c r="M109" s="5">
        <f t="shared" si="114"/>
        <v>9.0306291457278906E-2</v>
      </c>
      <c r="N109" s="5">
        <f t="shared" si="115"/>
        <v>8.9005880860294345E-2</v>
      </c>
      <c r="O109" s="5">
        <f t="shared" si="116"/>
        <v>0.12813994502943307</v>
      </c>
      <c r="P109" s="5">
        <f t="shared" si="117"/>
        <v>0.12629472982100959</v>
      </c>
      <c r="Q109" s="5">
        <f t="shared" si="118"/>
        <v>4.3862098087953175E-2</v>
      </c>
      <c r="R109" s="5">
        <f t="shared" si="119"/>
        <v>9.0911968851659961E-2</v>
      </c>
      <c r="S109" s="5">
        <f t="shared" si="120"/>
        <v>4.4156277827296864E-2</v>
      </c>
      <c r="T109" s="5">
        <f t="shared" si="121"/>
        <v>6.2238042855793707E-2</v>
      </c>
      <c r="U109" s="5">
        <f t="shared" si="122"/>
        <v>8.9602836500196306E-2</v>
      </c>
      <c r="V109" s="5">
        <f t="shared" si="123"/>
        <v>6.8614699892852486E-3</v>
      </c>
      <c r="W109" s="5">
        <f t="shared" si="124"/>
        <v>1.4410161291828929E-2</v>
      </c>
      <c r="X109" s="5">
        <f t="shared" si="125"/>
        <v>2.0447271679556824E-2</v>
      </c>
      <c r="Y109" s="5">
        <f t="shared" si="126"/>
        <v>1.4506809142194642E-2</v>
      </c>
      <c r="Z109" s="5">
        <f t="shared" si="127"/>
        <v>4.2999789948855074E-2</v>
      </c>
      <c r="AA109" s="5">
        <f t="shared" si="128"/>
        <v>4.2380592973591681E-2</v>
      </c>
      <c r="AB109" s="5">
        <f t="shared" si="129"/>
        <v>2.0885156217386042E-2</v>
      </c>
      <c r="AC109" s="5">
        <f t="shared" si="130"/>
        <v>5.9974192030801945E-4</v>
      </c>
      <c r="AD109" s="5">
        <f t="shared" si="131"/>
        <v>3.5506637423066583E-3</v>
      </c>
      <c r="AE109" s="5">
        <f t="shared" si="132"/>
        <v>5.0382077418428158E-3</v>
      </c>
      <c r="AF109" s="5">
        <f t="shared" si="133"/>
        <v>3.5744777726367705E-3</v>
      </c>
      <c r="AG109" s="5">
        <f t="shared" si="134"/>
        <v>1.6906662053598903E-3</v>
      </c>
      <c r="AH109" s="5">
        <f t="shared" si="135"/>
        <v>1.5253618079671847E-2</v>
      </c>
      <c r="AI109" s="5">
        <f t="shared" si="136"/>
        <v>1.5033965979324616E-2</v>
      </c>
      <c r="AJ109" s="5">
        <f t="shared" si="137"/>
        <v>7.4087384346111923E-3</v>
      </c>
      <c r="AK109" s="5">
        <f t="shared" si="138"/>
        <v>2.4340175337176045E-3</v>
      </c>
      <c r="AL109" s="5">
        <f t="shared" si="139"/>
        <v>3.354992993969508E-5</v>
      </c>
      <c r="AM109" s="5">
        <f t="shared" si="140"/>
        <v>6.9990683688349071E-4</v>
      </c>
      <c r="AN109" s="5">
        <f t="shared" si="141"/>
        <v>9.9313151007205899E-4</v>
      </c>
      <c r="AO109" s="5">
        <f t="shared" si="142"/>
        <v>7.0460105854216245E-4</v>
      </c>
      <c r="AP109" s="5">
        <f t="shared" si="143"/>
        <v>3.3326412240054261E-4</v>
      </c>
      <c r="AQ109" s="5">
        <f t="shared" si="144"/>
        <v>1.1822112733111719E-4</v>
      </c>
      <c r="AR109" s="5">
        <f t="shared" si="145"/>
        <v>4.3288186253419023E-3</v>
      </c>
      <c r="AS109" s="5">
        <f t="shared" si="146"/>
        <v>4.2664836371369913E-3</v>
      </c>
      <c r="AT109" s="5">
        <f t="shared" si="147"/>
        <v>2.1025231363811154E-3</v>
      </c>
      <c r="AU109" s="5">
        <f t="shared" si="148"/>
        <v>6.9074893440574455E-4</v>
      </c>
      <c r="AV109" s="5">
        <f t="shared" si="149"/>
        <v>1.7020053743757596E-4</v>
      </c>
      <c r="AW109" s="5">
        <f t="shared" si="150"/>
        <v>1.3033358377952576E-6</v>
      </c>
      <c r="AX109" s="5">
        <f t="shared" si="151"/>
        <v>1.1497136307206169E-4</v>
      </c>
      <c r="AY109" s="5">
        <f t="shared" si="152"/>
        <v>1.6313840272117063E-4</v>
      </c>
      <c r="AZ109" s="5">
        <f t="shared" si="153"/>
        <v>1.1574246721652617E-4</v>
      </c>
      <c r="BA109" s="5">
        <f t="shared" si="154"/>
        <v>5.4744186506329271E-5</v>
      </c>
      <c r="BB109" s="5">
        <f t="shared" si="155"/>
        <v>1.9419790516258232E-5</v>
      </c>
      <c r="BC109" s="5">
        <f t="shared" si="156"/>
        <v>5.5111351580939253E-6</v>
      </c>
      <c r="BD109" s="5">
        <f t="shared" si="157"/>
        <v>1.0237281953496865E-3</v>
      </c>
      <c r="BE109" s="5">
        <f t="shared" si="158"/>
        <v>1.0089865093366539E-3</v>
      </c>
      <c r="BF109" s="5">
        <f t="shared" si="159"/>
        <v>4.9722855180110443E-4</v>
      </c>
      <c r="BG109" s="5">
        <f t="shared" si="160"/>
        <v>1.6335615355172336E-4</v>
      </c>
      <c r="BH109" s="5">
        <f t="shared" si="161"/>
        <v>4.0250956235144753E-5</v>
      </c>
      <c r="BI109" s="5">
        <f t="shared" si="162"/>
        <v>7.9342684930717585E-6</v>
      </c>
      <c r="BJ109" s="8">
        <f t="shared" si="163"/>
        <v>0.26164693138018758</v>
      </c>
      <c r="BK109" s="8">
        <f t="shared" si="164"/>
        <v>0.26841519934783958</v>
      </c>
      <c r="BL109" s="8">
        <f t="shared" si="165"/>
        <v>0.42635109910506302</v>
      </c>
      <c r="BM109" s="8">
        <f t="shared" si="166"/>
        <v>0.4307302706074328</v>
      </c>
      <c r="BN109" s="8">
        <f t="shared" si="167"/>
        <v>0.56852091410762895</v>
      </c>
    </row>
    <row r="110" spans="1:66" x14ac:dyDescent="0.25">
      <c r="A110" t="s">
        <v>10</v>
      </c>
      <c r="B110" t="s">
        <v>244</v>
      </c>
      <c r="C110" t="s">
        <v>245</v>
      </c>
      <c r="D110" t="s">
        <v>441</v>
      </c>
      <c r="E110">
        <f>VLOOKUP(A110,home!$A$2:$E$405,3,FALSE)</f>
        <v>1.55555555555556</v>
      </c>
      <c r="F110">
        <f>VLOOKUP(B110,home!$B$2:$E$405,3,FALSE)</f>
        <v>1.46</v>
      </c>
      <c r="G110">
        <f>VLOOKUP(C110,away!$B$2:$E$405,4,FALSE)</f>
        <v>0.35</v>
      </c>
      <c r="H110">
        <f>VLOOKUP(A110,away!$A$2:$E$405,3,FALSE)</f>
        <v>1.4074074074074101</v>
      </c>
      <c r="I110">
        <f>VLOOKUP(C110,away!$B$2:$E$405,3,FALSE)</f>
        <v>1.58</v>
      </c>
      <c r="J110">
        <f>VLOOKUP(B110,home!$B$2:$E$405,4,FALSE)</f>
        <v>1.29</v>
      </c>
      <c r="K110" s="3">
        <f t="shared" si="112"/>
        <v>0.79488888888889109</v>
      </c>
      <c r="L110" s="3">
        <f t="shared" si="113"/>
        <v>2.8685777777777837</v>
      </c>
      <c r="M110" s="5">
        <f t="shared" si="114"/>
        <v>2.564346112752984E-2</v>
      </c>
      <c r="N110" s="5">
        <f t="shared" si="115"/>
        <v>2.0383702322927664E-2</v>
      </c>
      <c r="O110" s="5">
        <f t="shared" si="116"/>
        <v>7.3560262735740525E-2</v>
      </c>
      <c r="P110" s="5">
        <f t="shared" si="117"/>
        <v>5.8472235512387678E-2</v>
      </c>
      <c r="Q110" s="5">
        <f t="shared" si="118"/>
        <v>8.1013892454569383E-3</v>
      </c>
      <c r="R110" s="5">
        <f t="shared" si="119"/>
        <v>0.10550666750562025</v>
      </c>
      <c r="S110" s="5">
        <f t="shared" si="120"/>
        <v>3.333210666076606E-2</v>
      </c>
      <c r="T110" s="5">
        <f t="shared" si="121"/>
        <v>2.3239465158645702E-2</v>
      </c>
      <c r="U110" s="5">
        <f t="shared" si="122"/>
        <v>8.3866077703912148E-2</v>
      </c>
      <c r="V110" s="5">
        <f t="shared" si="123"/>
        <v>8.4448766321605154E-3</v>
      </c>
      <c r="W110" s="5">
        <f t="shared" si="124"/>
        <v>2.1465680985925592E-3</v>
      </c>
      <c r="X110" s="5">
        <f t="shared" si="125"/>
        <v>6.1575975461093261E-3</v>
      </c>
      <c r="Y110" s="5">
        <f t="shared" si="126"/>
        <v>8.8317737426341133E-3</v>
      </c>
      <c r="Z110" s="5">
        <f t="shared" si="127"/>
        <v>0.10088469393800388</v>
      </c>
      <c r="AA110" s="5">
        <f t="shared" si="128"/>
        <v>8.0192122270275751E-2</v>
      </c>
      <c r="AB110" s="5">
        <f t="shared" si="129"/>
        <v>3.1871913484530792E-2</v>
      </c>
      <c r="AC110" s="5">
        <f t="shared" si="130"/>
        <v>1.2035007990268765E-3</v>
      </c>
      <c r="AD110" s="5">
        <f t="shared" si="131"/>
        <v>4.2657078270364471E-4</v>
      </c>
      <c r="AE110" s="5">
        <f t="shared" si="132"/>
        <v>1.2236514679129509E-3</v>
      </c>
      <c r="AF110" s="5">
        <f t="shared" si="133"/>
        <v>1.7550697043001284E-3</v>
      </c>
      <c r="AG110" s="5">
        <f t="shared" si="134"/>
        <v>1.678184650735458E-3</v>
      </c>
      <c r="AH110" s="5">
        <f t="shared" si="135"/>
        <v>7.2348897787117755E-2</v>
      </c>
      <c r="AI110" s="5">
        <f t="shared" si="136"/>
        <v>5.7509334974337981E-2</v>
      </c>
      <c r="AJ110" s="5">
        <f t="shared" si="137"/>
        <v>2.285676568924528E-2</v>
      </c>
      <c r="AK110" s="5">
        <f t="shared" si="138"/>
        <v>6.0561963607726364E-3</v>
      </c>
      <c r="AL110" s="5">
        <f t="shared" si="139"/>
        <v>1.0976892988052738E-4</v>
      </c>
      <c r="AM110" s="5">
        <f t="shared" si="140"/>
        <v>6.7815275099152958E-5</v>
      </c>
      <c r="AN110" s="5">
        <f t="shared" si="141"/>
        <v>1.9453339114331724E-4</v>
      </c>
      <c r="AO110" s="5">
        <f t="shared" si="142"/>
        <v>2.7901708143473678E-4</v>
      </c>
      <c r="AP110" s="5">
        <f t="shared" si="143"/>
        <v>2.6679406647470003E-4</v>
      </c>
      <c r="AQ110" s="5">
        <f t="shared" si="144"/>
        <v>1.9132988258307334E-4</v>
      </c>
      <c r="AR110" s="5">
        <f t="shared" si="145"/>
        <v>4.150768808776846E-2</v>
      </c>
      <c r="AS110" s="5">
        <f t="shared" si="146"/>
        <v>3.2994000064432927E-2</v>
      </c>
      <c r="AT110" s="5">
        <f t="shared" si="147"/>
        <v>1.3113282025608545E-2</v>
      </c>
      <c r="AU110" s="5">
        <f t="shared" si="148"/>
        <v>3.4745340596742148E-3</v>
      </c>
      <c r="AV110" s="5">
        <f t="shared" si="149"/>
        <v>6.9046712952526102E-4</v>
      </c>
      <c r="AW110" s="5">
        <f t="shared" si="150"/>
        <v>6.9526438901658786E-6</v>
      </c>
      <c r="AX110" s="5">
        <f t="shared" si="151"/>
        <v>8.9842681122100278E-6</v>
      </c>
      <c r="AY110" s="5">
        <f t="shared" si="152"/>
        <v>2.5772071856283246E-5</v>
      </c>
      <c r="AZ110" s="5">
        <f t="shared" si="153"/>
        <v>3.6964596307113185E-5</v>
      </c>
      <c r="BA110" s="5">
        <f t="shared" si="154"/>
        <v>3.5345273177037199E-5</v>
      </c>
      <c r="BB110" s="5">
        <f t="shared" si="155"/>
        <v>2.5347666296283521E-5</v>
      </c>
      <c r="BC110" s="5">
        <f t="shared" si="156"/>
        <v>1.4542350451209164E-5</v>
      </c>
      <c r="BD110" s="5">
        <f t="shared" si="157"/>
        <v>1.9844671942584012E-2</v>
      </c>
      <c r="BE110" s="5">
        <f t="shared" si="158"/>
        <v>1.5774309230805156E-2</v>
      </c>
      <c r="BF110" s="5">
        <f t="shared" si="159"/>
        <v>6.2694115687322435E-3</v>
      </c>
      <c r="BG110" s="5">
        <f t="shared" si="160"/>
        <v>1.6611618652855775E-3</v>
      </c>
      <c r="BH110" s="5">
        <f t="shared" si="161"/>
        <v>3.3010977734036263E-4</v>
      </c>
      <c r="BI110" s="5">
        <f t="shared" si="162"/>
        <v>5.2480118824288021E-5</v>
      </c>
      <c r="BJ110" s="8">
        <f t="shared" si="163"/>
        <v>7.5090418642953627E-2</v>
      </c>
      <c r="BK110" s="8">
        <f t="shared" si="164"/>
        <v>0.12723172173360775</v>
      </c>
      <c r="BL110" s="8">
        <f t="shared" si="165"/>
        <v>0.66948035438213427</v>
      </c>
      <c r="BM110" s="8">
        <f t="shared" si="166"/>
        <v>0.68100065081907046</v>
      </c>
      <c r="BN110" s="8">
        <f t="shared" si="167"/>
        <v>0.29166771844966288</v>
      </c>
    </row>
    <row r="111" spans="1:66" x14ac:dyDescent="0.25">
      <c r="A111" t="s">
        <v>10</v>
      </c>
      <c r="B111" t="s">
        <v>246</v>
      </c>
      <c r="C111" t="s">
        <v>247</v>
      </c>
      <c r="D111" t="s">
        <v>441</v>
      </c>
      <c r="E111">
        <f>VLOOKUP(A111,home!$A$2:$E$405,3,FALSE)</f>
        <v>1.55555555555556</v>
      </c>
      <c r="F111">
        <f>VLOOKUP(B111,home!$B$2:$E$405,3,FALSE)</f>
        <v>0.82</v>
      </c>
      <c r="G111">
        <f>VLOOKUP(C111,away!$B$2:$E$405,4,FALSE)</f>
        <v>1.35</v>
      </c>
      <c r="H111">
        <f>VLOOKUP(A111,away!$A$2:$E$405,3,FALSE)</f>
        <v>1.4074074074074101</v>
      </c>
      <c r="I111">
        <f>VLOOKUP(C111,away!$B$2:$E$405,3,FALSE)</f>
        <v>1.29</v>
      </c>
      <c r="J111">
        <f>VLOOKUP(B111,home!$B$2:$E$405,4,FALSE)</f>
        <v>0.78</v>
      </c>
      <c r="K111" s="3">
        <f t="shared" si="112"/>
        <v>1.7220000000000049</v>
      </c>
      <c r="L111" s="3">
        <f t="shared" si="113"/>
        <v>1.4161333333333361</v>
      </c>
      <c r="M111" s="5">
        <f t="shared" si="114"/>
        <v>4.3363667913244176E-2</v>
      </c>
      <c r="N111" s="5">
        <f t="shared" si="115"/>
        <v>7.4672236146606674E-2</v>
      </c>
      <c r="O111" s="5">
        <f t="shared" si="116"/>
        <v>6.1408735587542312E-2</v>
      </c>
      <c r="P111" s="5">
        <f t="shared" si="117"/>
        <v>0.10574584268174815</v>
      </c>
      <c r="Q111" s="5">
        <f t="shared" si="118"/>
        <v>6.4292795322228549E-2</v>
      </c>
      <c r="R111" s="5">
        <f t="shared" si="119"/>
        <v>4.3481478711685881E-2</v>
      </c>
      <c r="S111" s="5">
        <f t="shared" si="120"/>
        <v>6.4467466560051756E-2</v>
      </c>
      <c r="T111" s="5">
        <f t="shared" si="121"/>
        <v>9.1047170548985437E-2</v>
      </c>
      <c r="U111" s="5">
        <f t="shared" si="122"/>
        <v>7.4875106341523293E-2</v>
      </c>
      <c r="V111" s="5">
        <f t="shared" si="123"/>
        <v>1.7467686416884256E-2</v>
      </c>
      <c r="W111" s="5">
        <f t="shared" si="124"/>
        <v>3.6904064514959291E-2</v>
      </c>
      <c r="X111" s="5">
        <f t="shared" si="125"/>
        <v>5.226107589511779E-2</v>
      </c>
      <c r="Y111" s="5">
        <f t="shared" si="126"/>
        <v>3.7004325805469813E-2</v>
      </c>
      <c r="Z111" s="5">
        <f t="shared" si="127"/>
        <v>2.0525190462080744E-2</v>
      </c>
      <c r="AA111" s="5">
        <f t="shared" si="128"/>
        <v>3.534437797570314E-2</v>
      </c>
      <c r="AB111" s="5">
        <f t="shared" si="129"/>
        <v>3.0431509437080496E-2</v>
      </c>
      <c r="AC111" s="5">
        <f t="shared" si="130"/>
        <v>2.6622736681740037E-3</v>
      </c>
      <c r="AD111" s="5">
        <f t="shared" si="131"/>
        <v>1.5887199773690023E-2</v>
      </c>
      <c r="AE111" s="5">
        <f t="shared" si="132"/>
        <v>2.2498393172848276E-2</v>
      </c>
      <c r="AF111" s="5">
        <f t="shared" si="133"/>
        <v>1.5930362259254802E-2</v>
      </c>
      <c r="AG111" s="5">
        <f t="shared" si="134"/>
        <v>7.519839002468694E-3</v>
      </c>
      <c r="AH111" s="5">
        <f t="shared" si="135"/>
        <v>7.2666015965919964E-3</v>
      </c>
      <c r="AI111" s="5">
        <f t="shared" si="136"/>
        <v>1.2513087949331453E-2</v>
      </c>
      <c r="AJ111" s="5">
        <f t="shared" si="137"/>
        <v>1.0773768724374412E-2</v>
      </c>
      <c r="AK111" s="5">
        <f t="shared" si="138"/>
        <v>6.1841432477909306E-3</v>
      </c>
      <c r="AL111" s="5">
        <f t="shared" si="139"/>
        <v>2.5968686325494633E-4</v>
      </c>
      <c r="AM111" s="5">
        <f t="shared" si="140"/>
        <v>5.4715516020588549E-3</v>
      </c>
      <c r="AN111" s="5">
        <f t="shared" si="141"/>
        <v>7.7484466087289622E-3</v>
      </c>
      <c r="AO111" s="5">
        <f t="shared" si="142"/>
        <v>5.4864167620873646E-3</v>
      </c>
      <c r="AP111" s="5">
        <f t="shared" si="143"/>
        <v>2.5898325524502234E-3</v>
      </c>
      <c r="AQ111" s="5">
        <f t="shared" si="144"/>
        <v>9.1688705131912876E-4</v>
      </c>
      <c r="AR111" s="5">
        <f t="shared" si="145"/>
        <v>2.0580953481974338E-3</v>
      </c>
      <c r="AS111" s="5">
        <f t="shared" si="146"/>
        <v>3.5440401895959909E-3</v>
      </c>
      <c r="AT111" s="5">
        <f t="shared" si="147"/>
        <v>3.0514186032421574E-3</v>
      </c>
      <c r="AU111" s="5">
        <f t="shared" si="148"/>
        <v>1.7515142782610032E-3</v>
      </c>
      <c r="AV111" s="5">
        <f t="shared" si="149"/>
        <v>7.5402689679136413E-4</v>
      </c>
      <c r="AW111" s="5">
        <f t="shared" si="150"/>
        <v>1.7590766847089744E-5</v>
      </c>
      <c r="AX111" s="5">
        <f t="shared" si="151"/>
        <v>1.570335309790896E-3</v>
      </c>
      <c r="AY111" s="5">
        <f t="shared" si="152"/>
        <v>2.2238041767052188E-3</v>
      </c>
      <c r="AZ111" s="5">
        <f t="shared" si="153"/>
        <v>1.5746016107190785E-3</v>
      </c>
      <c r="BA111" s="5">
        <f t="shared" si="154"/>
        <v>7.432819425532164E-4</v>
      </c>
      <c r="BB111" s="5">
        <f t="shared" si="155"/>
        <v>2.6314658372859071E-4</v>
      </c>
      <c r="BC111" s="5">
        <f t="shared" si="156"/>
        <v>7.4530129754169817E-5</v>
      </c>
      <c r="BD111" s="5">
        <f t="shared" si="157"/>
        <v>4.8575623762677704E-4</v>
      </c>
      <c r="BE111" s="5">
        <f t="shared" si="158"/>
        <v>8.3647224119331228E-4</v>
      </c>
      <c r="BF111" s="5">
        <f t="shared" si="159"/>
        <v>7.2020259966744404E-4</v>
      </c>
      <c r="BG111" s="5">
        <f t="shared" si="160"/>
        <v>4.1339629220911407E-4</v>
      </c>
      <c r="BH111" s="5">
        <f t="shared" si="161"/>
        <v>1.7796710379602414E-4</v>
      </c>
      <c r="BI111" s="5">
        <f t="shared" si="162"/>
        <v>6.1291870547350847E-5</v>
      </c>
      <c r="BJ111" s="8">
        <f t="shared" si="163"/>
        <v>0.44668029677152521</v>
      </c>
      <c r="BK111" s="8">
        <f t="shared" si="164"/>
        <v>0.23619042828006254</v>
      </c>
      <c r="BL111" s="8">
        <f t="shared" si="165"/>
        <v>0.29613299123275183</v>
      </c>
      <c r="BM111" s="8">
        <f t="shared" si="166"/>
        <v>0.60435793697350648</v>
      </c>
      <c r="BN111" s="8">
        <f t="shared" si="167"/>
        <v>0.39296475636305572</v>
      </c>
    </row>
    <row r="112" spans="1:66" x14ac:dyDescent="0.25">
      <c r="A112" t="s">
        <v>13</v>
      </c>
      <c r="B112" t="s">
        <v>248</v>
      </c>
      <c r="C112" t="s">
        <v>249</v>
      </c>
      <c r="D112" t="s">
        <v>441</v>
      </c>
      <c r="E112">
        <f>VLOOKUP(A112,home!$A$2:$E$405,3,FALSE)</f>
        <v>1.625</v>
      </c>
      <c r="F112">
        <f>VLOOKUP(B112,home!$B$2:$E$405,3,FALSE)</f>
        <v>2.31</v>
      </c>
      <c r="G112">
        <f>VLOOKUP(C112,away!$B$2:$E$405,4,FALSE)</f>
        <v>1.08</v>
      </c>
      <c r="H112">
        <f>VLOOKUP(A112,away!$A$2:$E$405,3,FALSE)</f>
        <v>1.4652777777777799</v>
      </c>
      <c r="I112">
        <f>VLOOKUP(C112,away!$B$2:$E$405,3,FALSE)</f>
        <v>0.85</v>
      </c>
      <c r="J112">
        <f>VLOOKUP(B112,home!$B$2:$E$405,4,FALSE)</f>
        <v>0.94</v>
      </c>
      <c r="K112" s="3">
        <f t="shared" si="112"/>
        <v>4.0540500000000002</v>
      </c>
      <c r="L112" s="3">
        <f t="shared" si="113"/>
        <v>1.1707569444444461</v>
      </c>
      <c r="M112" s="5">
        <f t="shared" si="114"/>
        <v>5.3813987685626232E-3</v>
      </c>
      <c r="N112" s="5">
        <f t="shared" si="115"/>
        <v>2.1816459677691306E-2</v>
      </c>
      <c r="O112" s="5">
        <f t="shared" si="116"/>
        <v>6.3003099791194813E-3</v>
      </c>
      <c r="P112" s="5">
        <f t="shared" si="117"/>
        <v>2.5541771670849336E-2</v>
      </c>
      <c r="Q112" s="5">
        <f t="shared" si="118"/>
        <v>4.4222509178172227E-2</v>
      </c>
      <c r="R112" s="5">
        <f t="shared" si="119"/>
        <v>3.6880658301033883E-3</v>
      </c>
      <c r="S112" s="5">
        <f t="shared" si="120"/>
        <v>3.0307273635663583E-2</v>
      </c>
      <c r="T112" s="5">
        <f t="shared" si="121"/>
        <v>5.1773809721103382E-2</v>
      </c>
      <c r="U112" s="5">
        <f t="shared" si="122"/>
        <v>1.4951603278530644E-2</v>
      </c>
      <c r="V112" s="5">
        <f t="shared" si="123"/>
        <v>1.5983070087243301E-2</v>
      </c>
      <c r="W112" s="5">
        <f t="shared" si="124"/>
        <v>5.9760087777923028E-2</v>
      </c>
      <c r="X112" s="5">
        <f t="shared" si="125"/>
        <v>6.9964537766613044E-2</v>
      </c>
      <c r="Y112" s="5">
        <f t="shared" si="126"/>
        <v>4.0955734227553976E-2</v>
      </c>
      <c r="Z112" s="5">
        <f t="shared" si="127"/>
        <v>1.4392762273872709E-3</v>
      </c>
      <c r="AA112" s="5">
        <f t="shared" si="128"/>
        <v>5.8348977896393664E-3</v>
      </c>
      <c r="AB112" s="5">
        <f t="shared" si="129"/>
        <v>1.1827483692043738E-2</v>
      </c>
      <c r="AC112" s="5">
        <f t="shared" si="130"/>
        <v>4.7412850302091473E-3</v>
      </c>
      <c r="AD112" s="5">
        <f t="shared" si="131"/>
        <v>6.0567595964022218E-2</v>
      </c>
      <c r="AE112" s="5">
        <f t="shared" si="132"/>
        <v>7.0909933583184412E-2</v>
      </c>
      <c r="AF112" s="5">
        <f t="shared" si="133"/>
        <v>4.1509148586303807E-2</v>
      </c>
      <c r="AG112" s="5">
        <f t="shared" si="134"/>
        <v>1.619904132179718E-2</v>
      </c>
      <c r="AH112" s="5">
        <f t="shared" si="135"/>
        <v>4.2126065954686278E-4</v>
      </c>
      <c r="AI112" s="5">
        <f t="shared" si="136"/>
        <v>1.7078117768359593E-3</v>
      </c>
      <c r="AJ112" s="5">
        <f t="shared" si="137"/>
        <v>3.4617771669409108E-3</v>
      </c>
      <c r="AK112" s="5">
        <f t="shared" si="138"/>
        <v>4.6780725745455987E-3</v>
      </c>
      <c r="AL112" s="5">
        <f t="shared" si="139"/>
        <v>9.0014380926737463E-4</v>
      </c>
      <c r="AM112" s="5">
        <f t="shared" si="140"/>
        <v>4.9108812483588858E-2</v>
      </c>
      <c r="AN112" s="5">
        <f t="shared" si="141"/>
        <v>5.7494483248581758E-2</v>
      </c>
      <c r="AO112" s="5">
        <f t="shared" si="142"/>
        <v>3.3656032765260989E-2</v>
      </c>
      <c r="AP112" s="5">
        <f t="shared" si="143"/>
        <v>1.3134344694126372E-2</v>
      </c>
      <c r="AQ112" s="5">
        <f t="shared" si="144"/>
        <v>3.8442813153438788E-3</v>
      </c>
      <c r="AR112" s="5">
        <f t="shared" si="145"/>
        <v>9.8638768517147368E-5</v>
      </c>
      <c r="AS112" s="5">
        <f t="shared" si="146"/>
        <v>3.9988649950694136E-4</v>
      </c>
      <c r="AT112" s="5">
        <f t="shared" si="147"/>
        <v>8.1057993166305786E-4</v>
      </c>
      <c r="AU112" s="5">
        <f t="shared" si="148"/>
        <v>1.0953771906528731E-3</v>
      </c>
      <c r="AV112" s="5">
        <f t="shared" si="149"/>
        <v>1.1101784749415701E-3</v>
      </c>
      <c r="AW112" s="5">
        <f t="shared" si="150"/>
        <v>1.1867663984784245E-4</v>
      </c>
      <c r="AX112" s="5">
        <f t="shared" si="151"/>
        <v>3.3181596874848888E-2</v>
      </c>
      <c r="AY112" s="5">
        <f t="shared" si="152"/>
        <v>3.8847584968985466E-2</v>
      </c>
      <c r="AZ112" s="5">
        <f t="shared" si="153"/>
        <v>2.274053993866771E-2</v>
      </c>
      <c r="BA112" s="5">
        <f t="shared" si="154"/>
        <v>8.8745483512038328E-3</v>
      </c>
      <c r="BB112" s="5">
        <f t="shared" si="155"/>
        <v>2.5974847777449745E-3</v>
      </c>
      <c r="BC112" s="5">
        <f t="shared" si="156"/>
        <v>6.0820466832673314E-4</v>
      </c>
      <c r="BD112" s="5">
        <f t="shared" si="157"/>
        <v>1.924700387214977E-5</v>
      </c>
      <c r="BE112" s="5">
        <f t="shared" si="158"/>
        <v>7.802831604788878E-5</v>
      </c>
      <c r="BF112" s="5">
        <f t="shared" si="159"/>
        <v>1.5816534733697178E-4</v>
      </c>
      <c r="BG112" s="5">
        <f t="shared" si="160"/>
        <v>2.1373674212381679E-4</v>
      </c>
      <c r="BH112" s="5">
        <f t="shared" si="161"/>
        <v>2.1662485985176488E-4</v>
      </c>
      <c r="BI112" s="5">
        <f t="shared" si="162"/>
        <v>1.756416026164095E-4</v>
      </c>
      <c r="BJ112" s="8">
        <f t="shared" si="163"/>
        <v>0.74176677189104412</v>
      </c>
      <c r="BK112" s="8">
        <f t="shared" si="164"/>
        <v>0.12170252797078084</v>
      </c>
      <c r="BL112" s="8">
        <f t="shared" si="165"/>
        <v>5.7247387484436543E-2</v>
      </c>
      <c r="BM112" s="8">
        <f t="shared" si="166"/>
        <v>0.77647654014001244</v>
      </c>
      <c r="BN112" s="8">
        <f t="shared" si="167"/>
        <v>0.10695051510449838</v>
      </c>
    </row>
    <row r="113" spans="1:66" x14ac:dyDescent="0.25">
      <c r="A113" t="s">
        <v>13</v>
      </c>
      <c r="B113" t="s">
        <v>250</v>
      </c>
      <c r="C113" t="s">
        <v>251</v>
      </c>
      <c r="D113" t="s">
        <v>441</v>
      </c>
      <c r="E113">
        <f>VLOOKUP(A113,home!$A$2:$E$405,3,FALSE)</f>
        <v>1.625</v>
      </c>
      <c r="F113">
        <f>VLOOKUP(B113,home!$B$2:$E$405,3,FALSE)</f>
        <v>1.08</v>
      </c>
      <c r="G113">
        <f>VLOOKUP(C113,away!$B$2:$E$405,4,FALSE)</f>
        <v>2.23</v>
      </c>
      <c r="H113">
        <f>VLOOKUP(A113,away!$A$2:$E$405,3,FALSE)</f>
        <v>1.4652777777777799</v>
      </c>
      <c r="I113">
        <f>VLOOKUP(C113,away!$B$2:$E$405,3,FALSE)</f>
        <v>0.46</v>
      </c>
      <c r="J113">
        <f>VLOOKUP(B113,home!$B$2:$E$405,4,FALSE)</f>
        <v>0.85</v>
      </c>
      <c r="K113" s="3">
        <f t="shared" si="112"/>
        <v>3.9136500000000001</v>
      </c>
      <c r="L113" s="3">
        <f t="shared" si="113"/>
        <v>0.5729236111111119</v>
      </c>
      <c r="M113" s="5">
        <f t="shared" si="114"/>
        <v>1.1259156040125588E-2</v>
      </c>
      <c r="N113" s="5">
        <f t="shared" si="115"/>
        <v>4.4064396036437511E-2</v>
      </c>
      <c r="O113" s="5">
        <f t="shared" si="116"/>
        <v>6.4506363365722397E-3</v>
      </c>
      <c r="P113" s="5">
        <f t="shared" si="117"/>
        <v>2.5245532898625946E-2</v>
      </c>
      <c r="Q113" s="5">
        <f t="shared" si="118"/>
        <v>8.6226311774001849E-2</v>
      </c>
      <c r="R113" s="5">
        <f t="shared" si="119"/>
        <v>1.84786093195676E-3</v>
      </c>
      <c r="S113" s="5">
        <f t="shared" si="120"/>
        <v>1.415152541327813E-2</v>
      </c>
      <c r="T113" s="5">
        <f t="shared" si="121"/>
        <v>4.9401089914353727E-2</v>
      </c>
      <c r="U113" s="5">
        <f t="shared" si="122"/>
        <v>7.231880936352574E-3</v>
      </c>
      <c r="V113" s="5">
        <f t="shared" si="123"/>
        <v>3.5256520620337243E-3</v>
      </c>
      <c r="W113" s="5">
        <f t="shared" si="124"/>
        <v>0.1124865350247741</v>
      </c>
      <c r="X113" s="5">
        <f t="shared" si="125"/>
        <v>6.4446191847770146E-2</v>
      </c>
      <c r="Y113" s="5">
        <f t="shared" si="126"/>
        <v>1.8461372477891983E-2</v>
      </c>
      <c r="Z113" s="5">
        <f t="shared" si="127"/>
        <v>3.5289438598927063E-4</v>
      </c>
      <c r="AA113" s="5">
        <f t="shared" si="128"/>
        <v>1.3811051137269091E-3</v>
      </c>
      <c r="AB113" s="5">
        <f t="shared" si="129"/>
        <v>2.7025810141686596E-3</v>
      </c>
      <c r="AC113" s="5">
        <f t="shared" si="130"/>
        <v>4.9408102172565204E-4</v>
      </c>
      <c r="AD113" s="5">
        <f t="shared" si="131"/>
        <v>0.11005823194992678</v>
      </c>
      <c r="AE113" s="5">
        <f t="shared" si="132"/>
        <v>6.3054959681256406E-2</v>
      </c>
      <c r="AF113" s="5">
        <f t="shared" si="133"/>
        <v>1.806283759952549E-2</v>
      </c>
      <c r="AG113" s="5">
        <f t="shared" si="134"/>
        <v>3.4495420481445715E-3</v>
      </c>
      <c r="AH113" s="5">
        <f t="shared" si="135"/>
        <v>5.0545381490452866E-5</v>
      </c>
      <c r="AI113" s="5">
        <f t="shared" si="136"/>
        <v>1.9781693227011085E-4</v>
      </c>
      <c r="AJ113" s="5">
        <f t="shared" si="137"/>
        <v>3.8709311848945976E-4</v>
      </c>
      <c r="AK113" s="5">
        <f t="shared" si="138"/>
        <v>5.0498232772542466E-4</v>
      </c>
      <c r="AL113" s="5">
        <f t="shared" si="139"/>
        <v>4.4313583164169516E-5</v>
      </c>
      <c r="AM113" s="5">
        <f t="shared" si="140"/>
        <v>8.614587989416618E-2</v>
      </c>
      <c r="AN113" s="5">
        <f t="shared" si="141"/>
        <v>4.9355008591309819E-2</v>
      </c>
      <c r="AO113" s="5">
        <f t="shared" si="142"/>
        <v>1.4138324874276582E-2</v>
      </c>
      <c r="AP113" s="5">
        <f t="shared" si="143"/>
        <v>2.7000600473441995E-3</v>
      </c>
      <c r="AQ113" s="5">
        <f t="shared" si="144"/>
        <v>3.8673203813531959E-4</v>
      </c>
      <c r="AR113" s="5">
        <f t="shared" si="145"/>
        <v>5.7917284976998028E-6</v>
      </c>
      <c r="AS113" s="5">
        <f t="shared" si="146"/>
        <v>2.2666798235022836E-5</v>
      </c>
      <c r="AT113" s="5">
        <f t="shared" si="147"/>
        <v>4.4354957456248572E-5</v>
      </c>
      <c r="AU113" s="5">
        <f t="shared" si="148"/>
        <v>5.7863259749549064E-5</v>
      </c>
      <c r="AV113" s="5">
        <f t="shared" si="149"/>
        <v>5.6614136629705675E-5</v>
      </c>
      <c r="AW113" s="5">
        <f t="shared" si="150"/>
        <v>2.7600253558578432E-6</v>
      </c>
      <c r="AX113" s="5">
        <f t="shared" si="151"/>
        <v>5.6190803807967232E-2</v>
      </c>
      <c r="AY113" s="5">
        <f t="shared" si="152"/>
        <v>3.219303822889661E-2</v>
      </c>
      <c r="AZ113" s="5">
        <f t="shared" si="153"/>
        <v>9.2220758573687556E-3</v>
      </c>
      <c r="BA113" s="5">
        <f t="shared" si="154"/>
        <v>1.7611816673814376E-3</v>
      </c>
      <c r="BB113" s="5">
        <f t="shared" si="155"/>
        <v>2.5225564017471554E-4</v>
      </c>
      <c r="BC113" s="5">
        <f t="shared" si="156"/>
        <v>2.8904642458408664E-5</v>
      </c>
      <c r="BD113" s="5">
        <f t="shared" si="157"/>
        <v>5.5303633424621778E-7</v>
      </c>
      <c r="BE113" s="5">
        <f t="shared" si="158"/>
        <v>2.1643906495227102E-6</v>
      </c>
      <c r="BF113" s="5">
        <f t="shared" si="159"/>
        <v>4.2353337327522786E-6</v>
      </c>
      <c r="BG113" s="5">
        <f t="shared" si="160"/>
        <v>5.5252046210619839E-6</v>
      </c>
      <c r="BH113" s="5">
        <f t="shared" si="161"/>
        <v>5.4059292663048085E-6</v>
      </c>
      <c r="BI113" s="5">
        <f t="shared" si="162"/>
        <v>4.2313830146147615E-6</v>
      </c>
      <c r="BJ113" s="8">
        <f t="shared" si="163"/>
        <v>0.82208573364356197</v>
      </c>
      <c r="BK113" s="8">
        <f t="shared" si="164"/>
        <v>8.6913299247849823E-2</v>
      </c>
      <c r="BL113" s="8">
        <f t="shared" si="165"/>
        <v>2.0963908250939321E-2</v>
      </c>
      <c r="BM113" s="8">
        <f t="shared" si="166"/>
        <v>0.72303166330707969</v>
      </c>
      <c r="BN113" s="8">
        <f t="shared" si="167"/>
        <v>0.17509389401771991</v>
      </c>
    </row>
    <row r="114" spans="1:66" x14ac:dyDescent="0.25">
      <c r="A114" t="s">
        <v>16</v>
      </c>
      <c r="B114" t="s">
        <v>252</v>
      </c>
      <c r="C114" t="s">
        <v>253</v>
      </c>
      <c r="D114" t="s">
        <v>441</v>
      </c>
      <c r="E114">
        <f>VLOOKUP(A114,home!$A$2:$E$405,3,FALSE)</f>
        <v>1.6458333333333299</v>
      </c>
      <c r="F114">
        <f>VLOOKUP(B114,home!$B$2:$E$405,3,FALSE)</f>
        <v>1.08</v>
      </c>
      <c r="G114">
        <f>VLOOKUP(C114,away!$B$2:$E$405,4,FALSE)</f>
        <v>1.35</v>
      </c>
      <c r="H114">
        <f>VLOOKUP(A114,away!$A$2:$E$405,3,FALSE)</f>
        <v>1.31944444444444</v>
      </c>
      <c r="I114">
        <f>VLOOKUP(C114,away!$B$2:$E$405,3,FALSE)</f>
        <v>1.1499999999999999</v>
      </c>
      <c r="J114">
        <f>VLOOKUP(B114,home!$B$2:$E$405,4,FALSE)</f>
        <v>0.34</v>
      </c>
      <c r="K114" s="3">
        <f t="shared" si="112"/>
        <v>2.3996249999999955</v>
      </c>
      <c r="L114" s="3">
        <f t="shared" si="113"/>
        <v>0.51590277777777604</v>
      </c>
      <c r="M114" s="5">
        <f t="shared" si="114"/>
        <v>5.4175430897850381E-2</v>
      </c>
      <c r="N114" s="5">
        <f t="shared" si="115"/>
        <v>0.13000071836825397</v>
      </c>
      <c r="O114" s="5">
        <f t="shared" si="116"/>
        <v>2.7949255287508971E-2</v>
      </c>
      <c r="P114" s="5">
        <f t="shared" si="117"/>
        <v>6.7067731719288579E-2</v>
      </c>
      <c r="Q114" s="5">
        <f t="shared" si="118"/>
        <v>0.15597648690721044</v>
      </c>
      <c r="R114" s="5">
        <f t="shared" si="119"/>
        <v>7.2095492198230356E-3</v>
      </c>
      <c r="S114" s="5">
        <f t="shared" si="120"/>
        <v>2.0757013665713857E-2</v>
      </c>
      <c r="T114" s="5">
        <f t="shared" si="121"/>
        <v>8.0468702863448802E-2</v>
      </c>
      <c r="U114" s="5">
        <f t="shared" si="122"/>
        <v>1.7300214546617818E-2</v>
      </c>
      <c r="V114" s="5">
        <f t="shared" si="123"/>
        <v>2.8551807438947836E-3</v>
      </c>
      <c r="W114" s="5">
        <f t="shared" si="124"/>
        <v>0.12476169246490472</v>
      </c>
      <c r="X114" s="5">
        <f t="shared" si="125"/>
        <v>6.4364903702900989E-2</v>
      </c>
      <c r="Y114" s="5">
        <f t="shared" si="126"/>
        <v>1.660301630586284E-2</v>
      </c>
      <c r="Z114" s="5">
        <f t="shared" si="127"/>
        <v>1.2398088230107678E-3</v>
      </c>
      <c r="AA114" s="5">
        <f t="shared" si="128"/>
        <v>2.9750762469172077E-3</v>
      </c>
      <c r="AB114" s="5">
        <f t="shared" si="129"/>
        <v>3.5695336695043462E-3</v>
      </c>
      <c r="AC114" s="5">
        <f t="shared" si="130"/>
        <v>2.2091482818876405E-4</v>
      </c>
      <c r="AD114" s="5">
        <f t="shared" si="131"/>
        <v>7.4845319070274072E-2</v>
      </c>
      <c r="AE114" s="5">
        <f t="shared" si="132"/>
        <v>3.8612908012018353E-2</v>
      </c>
      <c r="AF114" s="5">
        <f t="shared" si="133"/>
        <v>9.9602532507390065E-3</v>
      </c>
      <c r="AG114" s="5">
        <f t="shared" si="134"/>
        <v>1.712840773142126E-3</v>
      </c>
      <c r="AH114" s="5">
        <f t="shared" si="135"/>
        <v>1.599052039261625E-4</v>
      </c>
      <c r="AI114" s="5">
        <f t="shared" si="136"/>
        <v>3.8371252497131693E-4</v>
      </c>
      <c r="AJ114" s="5">
        <f t="shared" si="137"/>
        <v>4.6038308386714747E-4</v>
      </c>
      <c r="AK114" s="5">
        <f t="shared" si="138"/>
        <v>3.6824891920823389E-4</v>
      </c>
      <c r="AL114" s="5">
        <f t="shared" si="139"/>
        <v>1.0939465498826077E-5</v>
      </c>
      <c r="AM114" s="5">
        <f t="shared" si="140"/>
        <v>3.5920139754801218E-2</v>
      </c>
      <c r="AN114" s="5">
        <f t="shared" si="141"/>
        <v>1.8531299877667873E-2</v>
      </c>
      <c r="AO114" s="5">
        <f t="shared" si="142"/>
        <v>4.7801745413609082E-3</v>
      </c>
      <c r="AP114" s="5">
        <f t="shared" si="143"/>
        <v>8.220351080502333E-4</v>
      </c>
      <c r="AQ114" s="5">
        <f t="shared" si="144"/>
        <v>1.0602254891849239E-4</v>
      </c>
      <c r="AR114" s="5">
        <f t="shared" si="145"/>
        <v>1.64991077773258E-5</v>
      </c>
      <c r="AS114" s="5">
        <f t="shared" si="146"/>
        <v>3.9591671500165349E-5</v>
      </c>
      <c r="AT114" s="5">
        <f t="shared" si="147"/>
        <v>4.7502582361792057E-5</v>
      </c>
      <c r="AU114" s="5">
        <f t="shared" si="148"/>
        <v>3.7996128066638349E-5</v>
      </c>
      <c r="AV114" s="5">
        <f t="shared" si="149"/>
        <v>2.279411470297671E-5</v>
      </c>
      <c r="AW114" s="5">
        <f t="shared" si="150"/>
        <v>3.7618792066825225E-7</v>
      </c>
      <c r="AX114" s="5">
        <f t="shared" si="151"/>
        <v>1.4365810893185798E-2</v>
      </c>
      <c r="AY114" s="5">
        <f t="shared" si="152"/>
        <v>7.4113617448247878E-3</v>
      </c>
      <c r="AZ114" s="5">
        <f t="shared" si="153"/>
        <v>1.9117710556355264E-3</v>
      </c>
      <c r="BA114" s="5">
        <f t="shared" si="154"/>
        <v>3.2876266602583986E-4</v>
      </c>
      <c r="BB114" s="5">
        <f t="shared" si="155"/>
        <v>4.2402393158089504E-5</v>
      </c>
      <c r="BC114" s="5">
        <f t="shared" si="156"/>
        <v>4.37510248293675E-6</v>
      </c>
      <c r="BD114" s="5">
        <f t="shared" si="157"/>
        <v>1.4186559221962144E-6</v>
      </c>
      <c r="BE114" s="5">
        <f t="shared" si="158"/>
        <v>3.4042422173000844E-6</v>
      </c>
      <c r="BF114" s="5">
        <f t="shared" si="159"/>
        <v>4.0844523653443506E-6</v>
      </c>
      <c r="BG114" s="5">
        <f t="shared" si="160"/>
        <v>3.2670513357298063E-6</v>
      </c>
      <c r="BH114" s="5">
        <f t="shared" si="161"/>
        <v>1.9599245153751544E-6</v>
      </c>
      <c r="BI114" s="5">
        <f t="shared" si="162"/>
        <v>9.4061677304141928E-7</v>
      </c>
      <c r="BJ114" s="8">
        <f t="shared" si="163"/>
        <v>0.7815309974048672</v>
      </c>
      <c r="BK114" s="8">
        <f t="shared" si="164"/>
        <v>0.15249857306525999</v>
      </c>
      <c r="BL114" s="8">
        <f t="shared" si="165"/>
        <v>6.0555337249882116E-2</v>
      </c>
      <c r="BM114" s="8">
        <f t="shared" si="166"/>
        <v>0.54603455858618044</v>
      </c>
      <c r="BN114" s="8">
        <f t="shared" si="167"/>
        <v>0.44237917239993535</v>
      </c>
    </row>
    <row r="115" spans="1:66" x14ac:dyDescent="0.25">
      <c r="A115" t="s">
        <v>16</v>
      </c>
      <c r="B115" t="s">
        <v>254</v>
      </c>
      <c r="C115" t="s">
        <v>255</v>
      </c>
      <c r="D115" t="s">
        <v>441</v>
      </c>
      <c r="E115">
        <f>VLOOKUP(A115,home!$A$2:$E$405,3,FALSE)</f>
        <v>1.6458333333333299</v>
      </c>
      <c r="F115">
        <f>VLOOKUP(B115,home!$B$2:$E$405,3,FALSE)</f>
        <v>0.95</v>
      </c>
      <c r="G115">
        <f>VLOOKUP(C115,away!$B$2:$E$405,4,FALSE)</f>
        <v>0.95</v>
      </c>
      <c r="H115">
        <f>VLOOKUP(A115,away!$A$2:$E$405,3,FALSE)</f>
        <v>1.31944444444444</v>
      </c>
      <c r="I115">
        <f>VLOOKUP(C115,away!$B$2:$E$405,3,FALSE)</f>
        <v>1.1499999999999999</v>
      </c>
      <c r="J115">
        <f>VLOOKUP(B115,home!$B$2:$E$405,4,FALSE)</f>
        <v>1.0900000000000001</v>
      </c>
      <c r="K115" s="3">
        <f t="shared" si="112"/>
        <v>1.48536458333333</v>
      </c>
      <c r="L115" s="3">
        <f t="shared" si="113"/>
        <v>1.6539236111111055</v>
      </c>
      <c r="M115" s="5">
        <f t="shared" si="114"/>
        <v>4.3313617805560908E-2</v>
      </c>
      <c r="N115" s="5">
        <f t="shared" si="115"/>
        <v>6.4336513864416078E-2</v>
      </c>
      <c r="O115" s="5">
        <f t="shared" si="116"/>
        <v>7.1637415171259572E-2</v>
      </c>
      <c r="P115" s="5">
        <f t="shared" si="117"/>
        <v>0.10640767933693474</v>
      </c>
      <c r="Q115" s="5">
        <f t="shared" si="118"/>
        <v>4.7781589554668706E-2</v>
      </c>
      <c r="R115" s="5">
        <f t="shared" si="119"/>
        <v>5.9241406195357574E-2</v>
      </c>
      <c r="S115" s="5">
        <f t="shared" si="120"/>
        <v>6.5352392593365061E-2</v>
      </c>
      <c r="T115" s="5">
        <f t="shared" si="121"/>
        <v>7.9027099140886348E-2</v>
      </c>
      <c r="U115" s="5">
        <f t="shared" si="122"/>
        <v>8.7995086629447855E-2</v>
      </c>
      <c r="V115" s="5">
        <f t="shared" si="123"/>
        <v>1.7838876309559097E-2</v>
      </c>
      <c r="W115" s="5">
        <f t="shared" si="124"/>
        <v>2.3657693619958224E-2</v>
      </c>
      <c r="X115" s="5">
        <f t="shared" si="125"/>
        <v>3.9128018062481465E-2</v>
      </c>
      <c r="Y115" s="5">
        <f t="shared" si="126"/>
        <v>3.235737646475996E-2</v>
      </c>
      <c r="Z115" s="5">
        <f t="shared" si="127"/>
        <v>3.2660253487308534E-2</v>
      </c>
      <c r="AA115" s="5">
        <f t="shared" si="128"/>
        <v>4.8512383812736974E-2</v>
      </c>
      <c r="AB115" s="5">
        <f t="shared" si="129"/>
        <v>3.6029288384256335E-2</v>
      </c>
      <c r="AC115" s="5">
        <f t="shared" si="130"/>
        <v>2.7390251701554721E-3</v>
      </c>
      <c r="AD115" s="5">
        <f t="shared" si="131"/>
        <v>8.7850750566092119E-3</v>
      </c>
      <c r="AE115" s="5">
        <f t="shared" si="132"/>
        <v>1.4529843061509208E-2</v>
      </c>
      <c r="AF115" s="5">
        <f t="shared" si="133"/>
        <v>1.2015625252584478E-2</v>
      </c>
      <c r="AG115" s="5">
        <f t="shared" si="134"/>
        <v>6.6243087691707694E-3</v>
      </c>
      <c r="AH115" s="5">
        <f t="shared" si="135"/>
        <v>1.3504391096883362E-2</v>
      </c>
      <c r="AI115" s="5">
        <f t="shared" si="136"/>
        <v>2.0058944254792484E-2</v>
      </c>
      <c r="AJ115" s="5">
        <f t="shared" si="137"/>
        <v>1.489742268756317E-2</v>
      </c>
      <c r="AK115" s="5">
        <f t="shared" si="138"/>
        <v>7.3760346810175879E-3</v>
      </c>
      <c r="AL115" s="5">
        <f t="shared" si="139"/>
        <v>2.6915628549899364E-4</v>
      </c>
      <c r="AM115" s="5">
        <f t="shared" si="140"/>
        <v>2.6098078702024722E-3</v>
      </c>
      <c r="AN115" s="5">
        <f t="shared" si="141"/>
        <v>4.3164228569914555E-3</v>
      </c>
      <c r="AO115" s="5">
        <f t="shared" si="142"/>
        <v>3.5695168393589127E-3</v>
      </c>
      <c r="AP115" s="5">
        <f t="shared" si="143"/>
        <v>1.967902726958131E-3</v>
      </c>
      <c r="AQ115" s="5">
        <f t="shared" si="144"/>
        <v>8.1369019612149637E-4</v>
      </c>
      <c r="AR115" s="5">
        <f t="shared" si="145"/>
        <v>4.4670462577627952E-3</v>
      </c>
      <c r="AS115" s="5">
        <f t="shared" si="146"/>
        <v>6.6351923033925453E-3</v>
      </c>
      <c r="AT115" s="5">
        <f t="shared" si="147"/>
        <v>4.9278398255325944E-3</v>
      </c>
      <c r="AU115" s="5">
        <f t="shared" si="148"/>
        <v>2.4398795830618703E-3</v>
      </c>
      <c r="AV115" s="5">
        <f t="shared" si="149"/>
        <v>9.0602768006954907E-4</v>
      </c>
      <c r="AW115" s="5">
        <f t="shared" si="150"/>
        <v>1.836752066153273E-5</v>
      </c>
      <c r="AX115" s="5">
        <f t="shared" si="151"/>
        <v>6.4608602995055661E-4</v>
      </c>
      <c r="AY115" s="5">
        <f t="shared" si="152"/>
        <v>1.0685769397442623E-3</v>
      </c>
      <c r="AZ115" s="5">
        <f t="shared" si="153"/>
        <v>8.836723154659426E-4</v>
      </c>
      <c r="BA115" s="5">
        <f t="shared" si="154"/>
        <v>4.8717550234478123E-4</v>
      </c>
      <c r="BB115" s="5">
        <f t="shared" si="155"/>
        <v>2.01437766520737E-4</v>
      </c>
      <c r="BC115" s="5">
        <f t="shared" si="156"/>
        <v>6.6632535643626576E-5</v>
      </c>
      <c r="BD115" s="5">
        <f t="shared" si="157"/>
        <v>1.2313588796065665E-3</v>
      </c>
      <c r="BE115" s="5">
        <f t="shared" si="158"/>
        <v>1.8290168691406034E-3</v>
      </c>
      <c r="BF115" s="5">
        <f t="shared" si="159"/>
        <v>1.3583784398703324E-3</v>
      </c>
      <c r="BG115" s="5">
        <f t="shared" si="160"/>
        <v>6.7256240844899167E-4</v>
      </c>
      <c r="BH115" s="5">
        <f t="shared" si="161"/>
        <v>2.4975009539787452E-4</v>
      </c>
      <c r="BI115" s="5">
        <f t="shared" si="162"/>
        <v>7.4193989277624594E-5</v>
      </c>
      <c r="BJ115" s="8">
        <f t="shared" si="163"/>
        <v>0.34487406442634683</v>
      </c>
      <c r="BK115" s="8">
        <f t="shared" si="164"/>
        <v>0.23698932444081858</v>
      </c>
      <c r="BL115" s="8">
        <f t="shared" si="165"/>
        <v>0.38404361924487618</v>
      </c>
      <c r="BM115" s="8">
        <f t="shared" si="166"/>
        <v>0.60479883025206982</v>
      </c>
      <c r="BN115" s="8">
        <f t="shared" si="167"/>
        <v>0.39271822192819755</v>
      </c>
    </row>
    <row r="116" spans="1:66" x14ac:dyDescent="0.25">
      <c r="A116" t="s">
        <v>16</v>
      </c>
      <c r="B116" t="s">
        <v>256</v>
      </c>
      <c r="C116" t="s">
        <v>257</v>
      </c>
      <c r="D116" t="s">
        <v>441</v>
      </c>
      <c r="E116">
        <f>VLOOKUP(A116,home!$A$2:$E$405,3,FALSE)</f>
        <v>1.6458333333333299</v>
      </c>
      <c r="F116">
        <f>VLOOKUP(B116,home!$B$2:$E$405,3,FALSE)</f>
        <v>0.95</v>
      </c>
      <c r="G116">
        <f>VLOOKUP(C116,away!$B$2:$E$405,4,FALSE)</f>
        <v>1.52</v>
      </c>
      <c r="H116">
        <f>VLOOKUP(A116,away!$A$2:$E$405,3,FALSE)</f>
        <v>1.31944444444444</v>
      </c>
      <c r="I116">
        <f>VLOOKUP(C116,away!$B$2:$E$405,3,FALSE)</f>
        <v>0.38</v>
      </c>
      <c r="J116">
        <f>VLOOKUP(B116,home!$B$2:$E$405,4,FALSE)</f>
        <v>1.01</v>
      </c>
      <c r="K116" s="3">
        <f t="shared" si="112"/>
        <v>2.3765833333333282</v>
      </c>
      <c r="L116" s="3">
        <f t="shared" si="113"/>
        <v>0.50640277777777609</v>
      </c>
      <c r="M116" s="5">
        <f t="shared" si="114"/>
        <v>5.5967388219085673E-2</v>
      </c>
      <c r="N116" s="5">
        <f t="shared" si="115"/>
        <v>0.13301116205167507</v>
      </c>
      <c r="O116" s="5">
        <f t="shared" si="116"/>
        <v>2.8342040859112166E-2</v>
      </c>
      <c r="P116" s="5">
        <f t="shared" si="117"/>
        <v>6.7357221938418171E-2</v>
      </c>
      <c r="Q116" s="5">
        <f t="shared" si="118"/>
        <v>0.15805605543965476</v>
      </c>
      <c r="R116" s="5">
        <f t="shared" si="119"/>
        <v>7.1762441094728128E-3</v>
      </c>
      <c r="S116" s="5">
        <f t="shared" si="120"/>
        <v>2.0266245628173443E-2</v>
      </c>
      <c r="T116" s="5">
        <f t="shared" si="121"/>
        <v>8.0040025519239347E-2</v>
      </c>
      <c r="U116" s="5">
        <f t="shared" si="122"/>
        <v>1.7054942146504559E-2</v>
      </c>
      <c r="V116" s="5">
        <f t="shared" si="123"/>
        <v>2.7100663203120782E-3</v>
      </c>
      <c r="W116" s="5">
        <f t="shared" si="124"/>
        <v>0.12521112903009732</v>
      </c>
      <c r="X116" s="5">
        <f t="shared" si="125"/>
        <v>6.3407263549532827E-2</v>
      </c>
      <c r="Y116" s="5">
        <f t="shared" si="126"/>
        <v>1.6054807196385475E-2</v>
      </c>
      <c r="Z116" s="5">
        <f t="shared" si="127"/>
        <v>1.2113566503494787E-3</v>
      </c>
      <c r="AA116" s="5">
        <f t="shared" si="128"/>
        <v>2.8788900259430592E-3</v>
      </c>
      <c r="AB116" s="5">
        <f t="shared" si="129"/>
        <v>3.4209610270779143E-3</v>
      </c>
      <c r="AC116" s="5">
        <f t="shared" si="130"/>
        <v>2.038492240902481E-4</v>
      </c>
      <c r="AD116" s="5">
        <f t="shared" si="131"/>
        <v>7.4393670600194556E-2</v>
      </c>
      <c r="AE116" s="5">
        <f t="shared" si="132"/>
        <v>3.7673161441023395E-2</v>
      </c>
      <c r="AF116" s="5">
        <f t="shared" si="133"/>
        <v>9.5388968007024261E-3</v>
      </c>
      <c r="AG116" s="5">
        <f t="shared" si="134"/>
        <v>1.6101746122704169E-3</v>
      </c>
      <c r="AH116" s="5">
        <f t="shared" si="135"/>
        <v>1.5335859315413953E-4</v>
      </c>
      <c r="AI116" s="5">
        <f t="shared" si="136"/>
        <v>3.6446947651357466E-4</v>
      </c>
      <c r="AJ116" s="5">
        <f t="shared" si="137"/>
        <v>4.3309604169544229E-4</v>
      </c>
      <c r="AK116" s="5">
        <f t="shared" si="138"/>
        <v>3.4309627814200805E-4</v>
      </c>
      <c r="AL116" s="5">
        <f t="shared" si="139"/>
        <v>9.8133701542562324E-6</v>
      </c>
      <c r="AM116" s="5">
        <f t="shared" si="140"/>
        <v>3.536055153078238E-2</v>
      </c>
      <c r="AN116" s="5">
        <f t="shared" si="141"/>
        <v>1.7906681518942393E-2</v>
      </c>
      <c r="AO116" s="5">
        <f t="shared" si="142"/>
        <v>4.5339966309871967E-3</v>
      </c>
      <c r="AP116" s="5">
        <f t="shared" si="143"/>
        <v>7.6534282945566498E-4</v>
      </c>
      <c r="AQ116" s="5">
        <f t="shared" si="144"/>
        <v>9.6892933697162846E-5</v>
      </c>
      <c r="AR116" s="5">
        <f t="shared" si="145"/>
        <v>1.5532243513869622E-5</v>
      </c>
      <c r="AS116" s="5">
        <f t="shared" si="146"/>
        <v>3.6913671064337227E-5</v>
      </c>
      <c r="AT116" s="5">
        <f t="shared" si="147"/>
        <v>4.3864207711826314E-5</v>
      </c>
      <c r="AU116" s="5">
        <f t="shared" si="148"/>
        <v>3.4748981659265879E-5</v>
      </c>
      <c r="AV116" s="5">
        <f t="shared" si="149"/>
        <v>2.0645962665429203E-5</v>
      </c>
      <c r="AW116" s="5">
        <f t="shared" si="150"/>
        <v>3.2806870635716385E-7</v>
      </c>
      <c r="AX116" s="5">
        <f t="shared" si="151"/>
        <v>1.4006216237588617E-2</v>
      </c>
      <c r="AY116" s="5">
        <f t="shared" si="152"/>
        <v>7.0927868088710684E-3</v>
      </c>
      <c r="AZ116" s="5">
        <f t="shared" si="153"/>
        <v>1.7959034710989382E-3</v>
      </c>
      <c r="BA116" s="5">
        <f t="shared" si="154"/>
        <v>3.0315016879508416E-4</v>
      </c>
      <c r="BB116" s="5">
        <f t="shared" si="155"/>
        <v>3.8379021890408072E-5</v>
      </c>
      <c r="BC116" s="5">
        <f t="shared" si="156"/>
        <v>3.8870486587393449E-6</v>
      </c>
      <c r="BD116" s="5">
        <f t="shared" si="157"/>
        <v>1.3109285434240703E-6</v>
      </c>
      <c r="BE116" s="5">
        <f t="shared" si="158"/>
        <v>3.1155309274925816E-6</v>
      </c>
      <c r="BF116" s="5">
        <f t="shared" si="159"/>
        <v>3.7021594383816988E-6</v>
      </c>
      <c r="BG116" s="5">
        <f t="shared" si="160"/>
        <v>2.9328301395335396E-6</v>
      </c>
      <c r="BH116" s="5">
        <f t="shared" si="161"/>
        <v>1.7425288072782677E-6</v>
      </c>
      <c r="BI116" s="5">
        <f t="shared" si="162"/>
        <v>8.282529842461465E-7</v>
      </c>
      <c r="BJ116" s="8">
        <f t="shared" si="163"/>
        <v>0.78090013444154316</v>
      </c>
      <c r="BK116" s="8">
        <f t="shared" si="164"/>
        <v>0.15360737150910495</v>
      </c>
      <c r="BL116" s="8">
        <f t="shared" si="165"/>
        <v>6.0332435855070761E-2</v>
      </c>
      <c r="BM116" s="8">
        <f t="shared" si="166"/>
        <v>0.53904872709848461</v>
      </c>
      <c r="BN116" s="8">
        <f t="shared" si="167"/>
        <v>0.44991011261741864</v>
      </c>
    </row>
    <row r="117" spans="1:66" x14ac:dyDescent="0.25">
      <c r="A117" t="s">
        <v>69</v>
      </c>
      <c r="B117" t="s">
        <v>258</v>
      </c>
      <c r="C117" t="s">
        <v>259</v>
      </c>
      <c r="D117" t="s">
        <v>441</v>
      </c>
      <c r="E117">
        <f>VLOOKUP(A117,home!$A$2:$E$405,3,FALSE)</f>
        <v>1.36871508379888</v>
      </c>
      <c r="F117">
        <f>VLOOKUP(B117,home!$B$2:$E$405,3,FALSE)</f>
        <v>0.44</v>
      </c>
      <c r="G117">
        <f>VLOOKUP(C117,away!$B$2:$E$405,4,FALSE)</f>
        <v>0.65</v>
      </c>
      <c r="H117">
        <f>VLOOKUP(A117,away!$A$2:$E$405,3,FALSE)</f>
        <v>1.36871508379888</v>
      </c>
      <c r="I117">
        <f>VLOOKUP(C117,away!$B$2:$E$405,3,FALSE)</f>
        <v>1.54</v>
      </c>
      <c r="J117">
        <f>VLOOKUP(B117,home!$B$2:$E$405,4,FALSE)</f>
        <v>1.1000000000000001</v>
      </c>
      <c r="K117" s="3">
        <f t="shared" si="112"/>
        <v>0.39145251396647968</v>
      </c>
      <c r="L117" s="3">
        <f t="shared" si="113"/>
        <v>2.3186033519553026</v>
      </c>
      <c r="M117" s="5">
        <f t="shared" si="114"/>
        <v>6.653308967880607E-2</v>
      </c>
      <c r="N117" s="5">
        <f t="shared" si="115"/>
        <v>2.6044545216725876E-2</v>
      </c>
      <c r="O117" s="5">
        <f t="shared" si="116"/>
        <v>0.15426384474522248</v>
      </c>
      <c r="P117" s="5">
        <f t="shared" si="117"/>
        <v>6.0386969839652048E-2</v>
      </c>
      <c r="Q117" s="5">
        <f t="shared" si="118"/>
        <v>5.0976013501004974E-3</v>
      </c>
      <c r="R117" s="5">
        <f t="shared" si="119"/>
        <v>0.17883833375589264</v>
      </c>
      <c r="S117" s="5">
        <f t="shared" si="120"/>
        <v>1.3702152357643544E-2</v>
      </c>
      <c r="T117" s="5">
        <f t="shared" si="121"/>
        <v>1.181931557727489E-2</v>
      </c>
      <c r="U117" s="5">
        <f t="shared" si="122"/>
        <v>7.0006715342320516E-2</v>
      </c>
      <c r="V117" s="5">
        <f t="shared" si="123"/>
        <v>1.3818211278258205E-3</v>
      </c>
      <c r="W117" s="5">
        <f t="shared" si="124"/>
        <v>6.6515628789858721E-4</v>
      </c>
      <c r="X117" s="5">
        <f t="shared" si="125"/>
        <v>1.5422335986958104E-3</v>
      </c>
      <c r="Y117" s="5">
        <f t="shared" si="126"/>
        <v>1.7879139957170981E-3</v>
      </c>
      <c r="Z117" s="5">
        <f t="shared" si="127"/>
        <v>0.1382183867015046</v>
      </c>
      <c r="AA117" s="5">
        <f t="shared" si="128"/>
        <v>5.4105934950695017E-2</v>
      </c>
      <c r="AB117" s="5">
        <f t="shared" si="129"/>
        <v>1.058995212847819E-2</v>
      </c>
      <c r="AC117" s="5">
        <f t="shared" si="130"/>
        <v>7.8385799431384917E-5</v>
      </c>
      <c r="AD117" s="5">
        <f t="shared" si="131"/>
        <v>6.5094275269628351E-5</v>
      </c>
      <c r="AE117" s="5">
        <f t="shared" si="132"/>
        <v>1.5092780483326142E-4</v>
      </c>
      <c r="AF117" s="5">
        <f t="shared" si="133"/>
        <v>1.7497085709482788E-4</v>
      </c>
      <c r="AG117" s="5">
        <f t="shared" si="134"/>
        <v>1.3522933858485338E-4</v>
      </c>
      <c r="AH117" s="5">
        <f t="shared" si="135"/>
        <v>8.0118403676990718E-2</v>
      </c>
      <c r="AI117" s="5">
        <f t="shared" si="136"/>
        <v>3.1362550534339263E-2</v>
      </c>
      <c r="AJ117" s="5">
        <f t="shared" si="137"/>
        <v>6.1384746255339325E-3</v>
      </c>
      <c r="AK117" s="5">
        <f t="shared" si="138"/>
        <v>8.0097377469490129E-4</v>
      </c>
      <c r="AL117" s="5">
        <f t="shared" si="139"/>
        <v>2.8457905255693516E-6</v>
      </c>
      <c r="AM117" s="5">
        <f t="shared" si="140"/>
        <v>5.0962635398244136E-6</v>
      </c>
      <c r="AN117" s="5">
        <f t="shared" si="141"/>
        <v>1.181621372588448E-5</v>
      </c>
      <c r="AO117" s="5">
        <f t="shared" si="142"/>
        <v>1.3698556376128008E-5</v>
      </c>
      <c r="AP117" s="5">
        <f t="shared" si="143"/>
        <v>1.0587172910213027E-5</v>
      </c>
      <c r="AQ117" s="5">
        <f t="shared" si="144"/>
        <v>6.1368636493375767E-6</v>
      </c>
      <c r="AR117" s="5">
        <f t="shared" si="145"/>
        <v>3.7152559863755749E-2</v>
      </c>
      <c r="AS117" s="5">
        <f t="shared" si="146"/>
        <v>1.454346295895732E-2</v>
      </c>
      <c r="AT117" s="5">
        <f t="shared" si="147"/>
        <v>2.8465375685311095E-3</v>
      </c>
      <c r="AU117" s="5">
        <f t="shared" si="148"/>
        <v>3.7142809576717797E-4</v>
      </c>
      <c r="AV117" s="5">
        <f t="shared" si="149"/>
        <v>3.6349115461461031E-5</v>
      </c>
      <c r="AW117" s="5">
        <f t="shared" si="150"/>
        <v>7.1747368058651339E-8</v>
      </c>
      <c r="AX117" s="5">
        <f t="shared" si="151"/>
        <v>3.3249086241666296E-7</v>
      </c>
      <c r="AY117" s="5">
        <f t="shared" si="152"/>
        <v>7.7091442809378405E-7</v>
      </c>
      <c r="AZ117" s="5">
        <f t="shared" si="153"/>
        <v>8.9372238852447657E-7</v>
      </c>
      <c r="BA117" s="5">
        <f t="shared" si="154"/>
        <v>6.9072924191678356E-7</v>
      </c>
      <c r="BB117" s="5">
        <f t="shared" si="155"/>
        <v>4.0038178390044997E-7</v>
      </c>
      <c r="BC117" s="5">
        <f t="shared" si="156"/>
        <v>1.8566530924268539E-7</v>
      </c>
      <c r="BD117" s="5">
        <f t="shared" si="157"/>
        <v>1.4357008305637348E-2</v>
      </c>
      <c r="BE117" s="5">
        <f t="shared" si="158"/>
        <v>5.6200869942793687E-3</v>
      </c>
      <c r="BF117" s="5">
        <f t="shared" si="159"/>
        <v>1.0999985913104876E-3</v>
      </c>
      <c r="BG117" s="5">
        <f t="shared" si="160"/>
        <v>1.4353240464269227E-4</v>
      </c>
      <c r="BH117" s="5">
        <f t="shared" si="161"/>
        <v>1.4046530158258971E-5</v>
      </c>
      <c r="BI117" s="5">
        <f t="shared" si="162"/>
        <v>1.0997099085912897E-6</v>
      </c>
      <c r="BJ117" s="8">
        <f t="shared" si="163"/>
        <v>4.7533597276410822E-2</v>
      </c>
      <c r="BK117" s="8">
        <f t="shared" si="164"/>
        <v>0.14208603550831253</v>
      </c>
      <c r="BL117" s="8">
        <f t="shared" si="165"/>
        <v>0.66241129367257734</v>
      </c>
      <c r="BM117" s="8">
        <f t="shared" si="166"/>
        <v>0.49908422940534547</v>
      </c>
      <c r="BN117" s="8">
        <f t="shared" si="167"/>
        <v>0.4911643845863996</v>
      </c>
    </row>
    <row r="118" spans="1:66" x14ac:dyDescent="0.25">
      <c r="A118" t="s">
        <v>69</v>
      </c>
      <c r="B118" t="s">
        <v>260</v>
      </c>
      <c r="C118" t="s">
        <v>261</v>
      </c>
      <c r="D118" t="s">
        <v>441</v>
      </c>
      <c r="E118">
        <f>VLOOKUP(A118,home!$A$2:$E$405,3,FALSE)</f>
        <v>1.36871508379888</v>
      </c>
      <c r="F118">
        <f>VLOOKUP(B118,home!$B$2:$E$405,3,FALSE)</f>
        <v>1.7</v>
      </c>
      <c r="G118">
        <f>VLOOKUP(C118,away!$B$2:$E$405,4,FALSE)</f>
        <v>0.89</v>
      </c>
      <c r="H118">
        <f>VLOOKUP(A118,away!$A$2:$E$405,3,FALSE)</f>
        <v>1.36871508379888</v>
      </c>
      <c r="I118">
        <f>VLOOKUP(C118,away!$B$2:$E$405,3,FALSE)</f>
        <v>1.79</v>
      </c>
      <c r="J118">
        <f>VLOOKUP(B118,home!$B$2:$E$405,4,FALSE)</f>
        <v>0.65</v>
      </c>
      <c r="K118" s="3">
        <f t="shared" si="112"/>
        <v>2.0708659217877052</v>
      </c>
      <c r="L118" s="3">
        <f t="shared" si="113"/>
        <v>1.5924999999999969</v>
      </c>
      <c r="M118" s="5">
        <f t="shared" si="114"/>
        <v>2.5646044705056485E-2</v>
      </c>
      <c r="N118" s="5">
        <f t="shared" si="115"/>
        <v>5.3109520008345491E-2</v>
      </c>
      <c r="O118" s="5">
        <f t="shared" si="116"/>
        <v>4.0841326192802375E-2</v>
      </c>
      <c r="P118" s="5">
        <f t="shared" si="117"/>
        <v>8.4576910613290035E-2</v>
      </c>
      <c r="Q118" s="5">
        <f t="shared" si="118"/>
        <v>5.4991347553892497E-2</v>
      </c>
      <c r="R118" s="5">
        <f t="shared" si="119"/>
        <v>3.251990598101883E-2</v>
      </c>
      <c r="S118" s="5">
        <f t="shared" si="120"/>
        <v>6.9730575329985375E-2</v>
      </c>
      <c r="T118" s="5">
        <f t="shared" si="121"/>
        <v>8.7573720979573624E-2</v>
      </c>
      <c r="U118" s="5">
        <f t="shared" si="122"/>
        <v>6.7344365075832066E-2</v>
      </c>
      <c r="V118" s="5">
        <f t="shared" si="123"/>
        <v>2.5551250601205073E-2</v>
      </c>
      <c r="W118" s="5">
        <f t="shared" si="124"/>
        <v>3.7959902547513212E-2</v>
      </c>
      <c r="X118" s="5">
        <f t="shared" si="125"/>
        <v>6.0451144806914679E-2</v>
      </c>
      <c r="Y118" s="5">
        <f t="shared" si="126"/>
        <v>4.8134224052505725E-2</v>
      </c>
      <c r="Z118" s="5">
        <f t="shared" si="127"/>
        <v>1.7262650091590798E-2</v>
      </c>
      <c r="AA118" s="5">
        <f t="shared" si="128"/>
        <v>3.5748633794420788E-2</v>
      </c>
      <c r="AB118" s="5">
        <f t="shared" si="129"/>
        <v>3.7015313737667165E-2</v>
      </c>
      <c r="AC118" s="5">
        <f t="shared" si="130"/>
        <v>5.2665183437862993E-3</v>
      </c>
      <c r="AD118" s="5">
        <f t="shared" si="131"/>
        <v>1.9652467145006854E-2</v>
      </c>
      <c r="AE118" s="5">
        <f t="shared" si="132"/>
        <v>3.129655392842335E-2</v>
      </c>
      <c r="AF118" s="5">
        <f t="shared" si="133"/>
        <v>2.4919881065507049E-2</v>
      </c>
      <c r="AG118" s="5">
        <f t="shared" si="134"/>
        <v>1.32283035322733E-2</v>
      </c>
      <c r="AH118" s="5">
        <f t="shared" si="135"/>
        <v>6.8726925677145747E-3</v>
      </c>
      <c r="AI118" s="5">
        <f t="shared" si="136"/>
        <v>1.4232424829403754E-2</v>
      </c>
      <c r="AJ118" s="5">
        <f t="shared" si="137"/>
        <v>1.4736721781808718E-2</v>
      </c>
      <c r="AK118" s="5">
        <f t="shared" si="138"/>
        <v>1.0172591645604754E-2</v>
      </c>
      <c r="AL118" s="5">
        <f t="shared" si="139"/>
        <v>6.9472833932609265E-4</v>
      </c>
      <c r="AM118" s="5">
        <f t="shared" si="140"/>
        <v>8.1395248979294361E-3</v>
      </c>
      <c r="AN118" s="5">
        <f t="shared" si="141"/>
        <v>1.2962193399952603E-2</v>
      </c>
      <c r="AO118" s="5">
        <f t="shared" si="142"/>
        <v>1.0321146494712241E-2</v>
      </c>
      <c r="AP118" s="5">
        <f t="shared" si="143"/>
        <v>5.4788085976097377E-3</v>
      </c>
      <c r="AQ118" s="5">
        <f t="shared" si="144"/>
        <v>2.1812506729233733E-3</v>
      </c>
      <c r="AR118" s="5">
        <f t="shared" si="145"/>
        <v>2.1889525828170868E-3</v>
      </c>
      <c r="AS118" s="5">
        <f t="shared" si="146"/>
        <v>4.533027308165084E-3</v>
      </c>
      <c r="AT118" s="5">
        <f t="shared" si="147"/>
        <v>4.6936458875060649E-3</v>
      </c>
      <c r="AU118" s="5">
        <f t="shared" si="148"/>
        <v>3.2399704391251061E-3</v>
      </c>
      <c r="AV118" s="5">
        <f t="shared" si="149"/>
        <v>1.677386092495932E-3</v>
      </c>
      <c r="AW118" s="5">
        <f t="shared" si="150"/>
        <v>6.3642017199328575E-5</v>
      </c>
      <c r="AX118" s="5">
        <f t="shared" si="151"/>
        <v>2.8093107884441036E-3</v>
      </c>
      <c r="AY118" s="5">
        <f t="shared" si="152"/>
        <v>4.4738274305972268E-3</v>
      </c>
      <c r="AZ118" s="5">
        <f t="shared" si="153"/>
        <v>3.562285091613035E-3</v>
      </c>
      <c r="BA118" s="5">
        <f t="shared" si="154"/>
        <v>1.8909796694645826E-3</v>
      </c>
      <c r="BB118" s="5">
        <f t="shared" si="155"/>
        <v>7.5284628090558573E-4</v>
      </c>
      <c r="BC118" s="5">
        <f t="shared" si="156"/>
        <v>2.3978154046842845E-4</v>
      </c>
      <c r="BD118" s="5">
        <f t="shared" si="157"/>
        <v>5.8098449802270044E-4</v>
      </c>
      <c r="BE118" s="5">
        <f t="shared" si="158"/>
        <v>1.2031409980421469E-3</v>
      </c>
      <c r="BF118" s="5">
        <f t="shared" si="159"/>
        <v>1.2457718459755653E-3</v>
      </c>
      <c r="BG118" s="5">
        <f t="shared" si="160"/>
        <v>8.5994215405111999E-4</v>
      </c>
      <c r="BH118" s="5">
        <f t="shared" si="161"/>
        <v>4.452062253832943E-4</v>
      </c>
      <c r="BI118" s="5">
        <f t="shared" si="162"/>
        <v>1.8439248006280002E-4</v>
      </c>
      <c r="BJ118" s="8">
        <f t="shared" si="163"/>
        <v>0.48412902048457618</v>
      </c>
      <c r="BK118" s="8">
        <f t="shared" si="164"/>
        <v>0.21593985536324664</v>
      </c>
      <c r="BL118" s="8">
        <f t="shared" si="165"/>
        <v>0.28033639611791988</v>
      </c>
      <c r="BM118" s="8">
        <f t="shared" si="166"/>
        <v>0.7015726815895299</v>
      </c>
      <c r="BN118" s="8">
        <f t="shared" si="167"/>
        <v>0.29168505505440573</v>
      </c>
    </row>
    <row r="119" spans="1:66" x14ac:dyDescent="0.25">
      <c r="A119" t="s">
        <v>69</v>
      </c>
      <c r="B119" t="s">
        <v>262</v>
      </c>
      <c r="C119" t="s">
        <v>263</v>
      </c>
      <c r="D119" t="s">
        <v>441</v>
      </c>
      <c r="E119">
        <f>VLOOKUP(A119,home!$A$2:$E$405,3,FALSE)</f>
        <v>1.36871508379888</v>
      </c>
      <c r="F119">
        <f>VLOOKUP(B119,home!$B$2:$E$405,3,FALSE)</f>
        <v>1.54</v>
      </c>
      <c r="G119">
        <f>VLOOKUP(C119,away!$B$2:$E$405,4,FALSE)</f>
        <v>1.32</v>
      </c>
      <c r="H119">
        <f>VLOOKUP(A119,away!$A$2:$E$405,3,FALSE)</f>
        <v>1.36871508379888</v>
      </c>
      <c r="I119">
        <f>VLOOKUP(C119,away!$B$2:$E$405,3,FALSE)</f>
        <v>0.8</v>
      </c>
      <c r="J119">
        <f>VLOOKUP(B119,home!$B$2:$E$405,4,FALSE)</f>
        <v>0.56999999999999995</v>
      </c>
      <c r="K119" s="3">
        <f t="shared" si="112"/>
        <v>2.7823240223463634</v>
      </c>
      <c r="L119" s="3">
        <f t="shared" si="113"/>
        <v>0.62413407821228928</v>
      </c>
      <c r="M119" s="5">
        <f t="shared" si="114"/>
        <v>3.3158436481727567E-2</v>
      </c>
      <c r="N119" s="5">
        <f t="shared" si="115"/>
        <v>9.2257514366556659E-2</v>
      </c>
      <c r="O119" s="5">
        <f t="shared" si="116"/>
        <v>2.0695310188483782E-2</v>
      </c>
      <c r="P119" s="5">
        <f t="shared" si="117"/>
        <v>5.7581058687327873E-2</v>
      </c>
      <c r="Q119" s="5">
        <f t="shared" si="118"/>
        <v>0.12834514923201767</v>
      </c>
      <c r="R119" s="5">
        <f t="shared" si="119"/>
        <v>6.458324173903361E-3</v>
      </c>
      <c r="S119" s="5">
        <f t="shared" si="120"/>
        <v>2.4997999539126289E-2</v>
      </c>
      <c r="T119" s="5">
        <f t="shared" si="121"/>
        <v>8.0104581408944053E-2</v>
      </c>
      <c r="U119" s="5">
        <f t="shared" si="122"/>
        <v>1.7969150493151554E-2</v>
      </c>
      <c r="V119" s="5">
        <f t="shared" si="123"/>
        <v>4.823345231952372E-3</v>
      </c>
      <c r="W119" s="5">
        <f t="shared" si="124"/>
        <v>0.1190325972866239</v>
      </c>
      <c r="X119" s="5">
        <f t="shared" si="125"/>
        <v>7.4292300384701651E-2</v>
      </c>
      <c r="Y119" s="5">
        <f t="shared" si="126"/>
        <v>2.318417820943813E-2</v>
      </c>
      <c r="Z119" s="5">
        <f t="shared" si="127"/>
        <v>1.34362006835844E-3</v>
      </c>
      <c r="AA119" s="5">
        <f t="shared" si="128"/>
        <v>3.7383863931003507E-3</v>
      </c>
      <c r="AB119" s="5">
        <f t="shared" si="129"/>
        <v>5.2007011331679414E-3</v>
      </c>
      <c r="AC119" s="5">
        <f t="shared" si="130"/>
        <v>5.2349672198684155E-4</v>
      </c>
      <c r="AD119" s="5">
        <f t="shared" si="131"/>
        <v>8.2796813718213555E-2</v>
      </c>
      <c r="AE119" s="5">
        <f t="shared" si="132"/>
        <v>5.1676313008931843E-2</v>
      </c>
      <c r="AF119" s="5">
        <f t="shared" si="133"/>
        <v>1.6126473992619704E-2</v>
      </c>
      <c r="AG119" s="5">
        <f t="shared" si="134"/>
        <v>3.3550273267327194E-3</v>
      </c>
      <c r="AH119" s="5">
        <f t="shared" si="135"/>
        <v>2.0964976820810695E-4</v>
      </c>
      <c r="AI119" s="5">
        <f t="shared" si="136"/>
        <v>5.8331358636476297E-4</v>
      </c>
      <c r="AJ119" s="5">
        <f t="shared" si="137"/>
        <v>8.1148370195184506E-4</v>
      </c>
      <c r="AK119" s="5">
        <f t="shared" si="138"/>
        <v>7.5260353256105831E-4</v>
      </c>
      <c r="AL119" s="5">
        <f t="shared" si="139"/>
        <v>3.6362987727674209E-5</v>
      </c>
      <c r="AM119" s="5">
        <f t="shared" si="140"/>
        <v>4.6073512756384508E-2</v>
      </c>
      <c r="AN119" s="5">
        <f t="shared" si="141"/>
        <v>2.8756049414208198E-2</v>
      </c>
      <c r="AO119" s="5">
        <f t="shared" si="142"/>
        <v>8.9738151970819354E-3</v>
      </c>
      <c r="AP119" s="5">
        <f t="shared" si="143"/>
        <v>1.8669546253593896E-3</v>
      </c>
      <c r="AQ119" s="5">
        <f t="shared" si="144"/>
        <v>2.9130750104071302E-4</v>
      </c>
      <c r="AR119" s="5">
        <f t="shared" si="145"/>
        <v>2.6169912965597405E-5</v>
      </c>
      <c r="AS119" s="5">
        <f t="shared" si="146"/>
        <v>7.2813177506895219E-5</v>
      </c>
      <c r="AT119" s="5">
        <f t="shared" si="147"/>
        <v>1.0129492646040225E-4</v>
      </c>
      <c r="AU119" s="5">
        <f t="shared" si="148"/>
        <v>9.394510241086181E-5</v>
      </c>
      <c r="AV119" s="5">
        <f t="shared" si="149"/>
        <v>6.5346428804882519E-5</v>
      </c>
      <c r="AW119" s="5">
        <f t="shared" si="150"/>
        <v>1.7540527913173769E-6</v>
      </c>
      <c r="AX119" s="5">
        <f t="shared" si="151"/>
        <v>2.1365240222661706E-2</v>
      </c>
      <c r="AY119" s="5">
        <f t="shared" si="152"/>
        <v>1.333477451215509E-2</v>
      </c>
      <c r="AZ119" s="5">
        <f t="shared" si="153"/>
        <v>4.1613435991563223E-3</v>
      </c>
      <c r="BA119" s="5">
        <f t="shared" si="154"/>
        <v>8.6574545046134749E-4</v>
      </c>
      <c r="BB119" s="5">
        <f t="shared" si="155"/>
        <v>1.3508530967254402E-4</v>
      </c>
      <c r="BC119" s="5">
        <f t="shared" si="156"/>
        <v>1.6862269046498993E-5</v>
      </c>
      <c r="BD119" s="5">
        <f t="shared" si="157"/>
        <v>2.7222557509464945E-6</v>
      </c>
      <c r="BE119" s="5">
        <f t="shared" si="158"/>
        <v>7.5741975708289705E-6</v>
      </c>
      <c r="BF119" s="5">
        <f t="shared" si="159"/>
        <v>1.0536935925657459E-5</v>
      </c>
      <c r="BG119" s="5">
        <f t="shared" si="160"/>
        <v>9.7723899826270552E-6</v>
      </c>
      <c r="BH119" s="5">
        <f t="shared" si="161"/>
        <v>6.7974888511000541E-6</v>
      </c>
      <c r="BI119" s="5">
        <f t="shared" si="162"/>
        <v>3.7825633044094531E-6</v>
      </c>
      <c r="BJ119" s="8">
        <f t="shared" si="163"/>
        <v>0.79701163979200806</v>
      </c>
      <c r="BK119" s="8">
        <f t="shared" si="164"/>
        <v>0.13445547416200371</v>
      </c>
      <c r="BL119" s="8">
        <f t="shared" si="165"/>
        <v>5.6819678350426978E-2</v>
      </c>
      <c r="BM119" s="8">
        <f t="shared" si="166"/>
        <v>0.63780159878341636</v>
      </c>
      <c r="BN119" s="8">
        <f t="shared" si="167"/>
        <v>0.33849579313001688</v>
      </c>
    </row>
    <row r="120" spans="1:66" x14ac:dyDescent="0.25">
      <c r="A120" t="s">
        <v>21</v>
      </c>
      <c r="B120" t="s">
        <v>264</v>
      </c>
      <c r="C120" t="s">
        <v>265</v>
      </c>
      <c r="D120" t="s">
        <v>441</v>
      </c>
      <c r="E120">
        <f>VLOOKUP(A120,home!$A$2:$E$405,3,FALSE)</f>
        <v>1.41116751269036</v>
      </c>
      <c r="F120">
        <f>VLOOKUP(B120,home!$B$2:$E$405,3,FALSE)</f>
        <v>1.42</v>
      </c>
      <c r="G120">
        <f>VLOOKUP(C120,away!$B$2:$E$405,4,FALSE)</f>
        <v>0.64</v>
      </c>
      <c r="H120">
        <f>VLOOKUP(A120,away!$A$2:$E$405,3,FALSE)</f>
        <v>1.3401015228426401</v>
      </c>
      <c r="I120">
        <f>VLOOKUP(C120,away!$B$2:$E$405,3,FALSE)</f>
        <v>1.1299999999999999</v>
      </c>
      <c r="J120">
        <f>VLOOKUP(B120,home!$B$2:$E$405,4,FALSE)</f>
        <v>1.19</v>
      </c>
      <c r="K120" s="3">
        <f t="shared" si="112"/>
        <v>1.2824690355329993</v>
      </c>
      <c r="L120" s="3">
        <f t="shared" si="113"/>
        <v>1.802034517766498</v>
      </c>
      <c r="M120" s="5">
        <f t="shared" si="114"/>
        <v>4.5752742060891222E-2</v>
      </c>
      <c r="N120" s="5">
        <f t="shared" si="115"/>
        <v>5.867647498382126E-2</v>
      </c>
      <c r="O120" s="5">
        <f t="shared" si="116"/>
        <v>8.2448020476193082E-2</v>
      </c>
      <c r="P120" s="5">
        <f t="shared" si="117"/>
        <v>0.10573703330170832</v>
      </c>
      <c r="Q120" s="5">
        <f t="shared" si="118"/>
        <v>3.7625381140488717E-2</v>
      </c>
      <c r="R120" s="5">
        <f t="shared" si="119"/>
        <v>7.4287089409809492E-2</v>
      </c>
      <c r="S120" s="5">
        <f t="shared" si="120"/>
        <v>6.1090984429779976E-2</v>
      </c>
      <c r="T120" s="5">
        <f t="shared" si="121"/>
        <v>6.7802235559281276E-2</v>
      </c>
      <c r="U120" s="5">
        <f t="shared" si="122"/>
        <v>9.5270891907952057E-2</v>
      </c>
      <c r="V120" s="5">
        <f t="shared" si="123"/>
        <v>1.5687170172442925E-2</v>
      </c>
      <c r="W120" s="5">
        <f t="shared" si="124"/>
        <v>1.6084462087601354E-2</v>
      </c>
      <c r="X120" s="5">
        <f t="shared" si="125"/>
        <v>2.8984755881564225E-2</v>
      </c>
      <c r="Y120" s="5">
        <f t="shared" si="126"/>
        <v>2.6115765293807131E-2</v>
      </c>
      <c r="Z120" s="5">
        <f t="shared" si="127"/>
        <v>4.4622633113627581E-2</v>
      </c>
      <c r="AA120" s="5">
        <f t="shared" si="128"/>
        <v>5.7227145252176842E-2</v>
      </c>
      <c r="AB120" s="5">
        <f t="shared" si="129"/>
        <v>3.6696020888933055E-2</v>
      </c>
      <c r="AC120" s="5">
        <f t="shared" si="130"/>
        <v>2.2658680663412739E-3</v>
      </c>
      <c r="AD120" s="5">
        <f t="shared" si="131"/>
        <v>5.1569561451382997E-3</v>
      </c>
      <c r="AE120" s="5">
        <f t="shared" si="132"/>
        <v>9.2930129801472739E-3</v>
      </c>
      <c r="AF120" s="5">
        <f t="shared" si="133"/>
        <v>8.3731650821387508E-3</v>
      </c>
      <c r="AG120" s="5">
        <f t="shared" si="134"/>
        <v>5.0295775003237272E-3</v>
      </c>
      <c r="AH120" s="5">
        <f t="shared" si="135"/>
        <v>2.0102881286096812E-2</v>
      </c>
      <c r="AI120" s="5">
        <f t="shared" si="136"/>
        <v>2.5781322774414958E-2</v>
      </c>
      <c r="AJ120" s="5">
        <f t="shared" si="137"/>
        <v>1.6531874076634454E-2</v>
      </c>
      <c r="AK120" s="5">
        <f t="shared" si="138"/>
        <v>7.0672055342047941E-3</v>
      </c>
      <c r="AL120" s="5">
        <f t="shared" si="139"/>
        <v>2.0946169029095114E-4</v>
      </c>
      <c r="AM120" s="5">
        <f t="shared" si="140"/>
        <v>1.3227273147482959E-3</v>
      </c>
      <c r="AN120" s="5">
        <f t="shared" si="141"/>
        <v>2.3836002787690201E-3</v>
      </c>
      <c r="AO120" s="5">
        <f t="shared" si="142"/>
        <v>2.1476649894498108E-3</v>
      </c>
      <c r="AP120" s="5">
        <f t="shared" si="143"/>
        <v>1.2900554811957267E-3</v>
      </c>
      <c r="AQ120" s="5">
        <f t="shared" si="144"/>
        <v>5.8118112673714222E-4</v>
      </c>
      <c r="AR120" s="5">
        <f t="shared" si="145"/>
        <v>7.2452171968217221E-3</v>
      </c>
      <c r="AS120" s="5">
        <f t="shared" si="146"/>
        <v>9.2917667106350559E-3</v>
      </c>
      <c r="AT120" s="5">
        <f t="shared" si="147"/>
        <v>5.9582015458928862E-3</v>
      </c>
      <c r="AU120" s="5">
        <f t="shared" si="148"/>
        <v>2.5470696633574917E-3</v>
      </c>
      <c r="AV120" s="5">
        <f t="shared" si="149"/>
        <v>8.1663449365036072E-4</v>
      </c>
      <c r="AW120" s="5">
        <f t="shared" si="150"/>
        <v>1.3446587949399354E-5</v>
      </c>
      <c r="AX120" s="5">
        <f t="shared" si="151"/>
        <v>2.8272613726973363E-4</v>
      </c>
      <c r="AY120" s="5">
        <f t="shared" si="152"/>
        <v>5.0948225843484916E-4</v>
      </c>
      <c r="AZ120" s="5">
        <f t="shared" si="153"/>
        <v>4.590523079446149E-4</v>
      </c>
      <c r="BA120" s="5">
        <f t="shared" si="154"/>
        <v>2.757427014588573E-4</v>
      </c>
      <c r="BB120" s="5">
        <f t="shared" si="155"/>
        <v>1.2422446651276083E-4</v>
      </c>
      <c r="BC120" s="5">
        <f t="shared" si="156"/>
        <v>4.4771355321424677E-5</v>
      </c>
      <c r="BD120" s="5">
        <f t="shared" si="157"/>
        <v>2.1760219128980304E-3</v>
      </c>
      <c r="BE120" s="5">
        <f t="shared" si="158"/>
        <v>2.7906807239330093E-3</v>
      </c>
      <c r="BF120" s="5">
        <f t="shared" si="159"/>
        <v>1.7894808082514499E-3</v>
      </c>
      <c r="BG120" s="5">
        <f t="shared" si="160"/>
        <v>7.649845754210163E-4</v>
      </c>
      <c r="BH120" s="5">
        <f t="shared" si="161"/>
        <v>2.4526725765945288E-4</v>
      </c>
      <c r="BI120" s="5">
        <f t="shared" si="162"/>
        <v>6.2909532675668335E-5</v>
      </c>
      <c r="BJ120" s="8">
        <f t="shared" si="163"/>
        <v>0.27256301507215425</v>
      </c>
      <c r="BK120" s="8">
        <f t="shared" si="164"/>
        <v>0.23125274197988954</v>
      </c>
      <c r="BL120" s="8">
        <f t="shared" si="165"/>
        <v>0.44910068602761172</v>
      </c>
      <c r="BM120" s="8">
        <f t="shared" si="166"/>
        <v>0.59251629914988535</v>
      </c>
      <c r="BN120" s="8">
        <f t="shared" si="167"/>
        <v>0.40452674137291206</v>
      </c>
    </row>
    <row r="121" spans="1:66" x14ac:dyDescent="0.25">
      <c r="A121" t="s">
        <v>21</v>
      </c>
      <c r="B121" t="s">
        <v>266</v>
      </c>
      <c r="C121" t="s">
        <v>267</v>
      </c>
      <c r="D121" t="s">
        <v>441</v>
      </c>
      <c r="E121">
        <f>VLOOKUP(A121,home!$A$2:$E$405,3,FALSE)</f>
        <v>1.41116751269036</v>
      </c>
      <c r="F121">
        <f>VLOOKUP(B121,home!$B$2:$E$405,3,FALSE)</f>
        <v>0.78</v>
      </c>
      <c r="G121">
        <f>VLOOKUP(C121,away!$B$2:$E$405,4,FALSE)</f>
        <v>1.06</v>
      </c>
      <c r="H121">
        <f>VLOOKUP(A121,away!$A$2:$E$405,3,FALSE)</f>
        <v>1.3401015228426401</v>
      </c>
      <c r="I121">
        <f>VLOOKUP(C121,away!$B$2:$E$405,3,FALSE)</f>
        <v>0.99</v>
      </c>
      <c r="J121">
        <f>VLOOKUP(B121,home!$B$2:$E$405,4,FALSE)</f>
        <v>1.1200000000000001</v>
      </c>
      <c r="K121" s="3">
        <f t="shared" si="112"/>
        <v>1.1667532994923897</v>
      </c>
      <c r="L121" s="3">
        <f t="shared" si="113"/>
        <v>1.4859045685279193</v>
      </c>
      <c r="M121" s="5">
        <f t="shared" si="114"/>
        <v>7.0463680789051755E-2</v>
      </c>
      <c r="N121" s="5">
        <f t="shared" si="115"/>
        <v>8.2213732055004637E-2</v>
      </c>
      <c r="O121" s="5">
        <f t="shared" si="116"/>
        <v>0.10470230519974497</v>
      </c>
      <c r="P121" s="5">
        <f t="shared" si="117"/>
        <v>0.12216176005626163</v>
      </c>
      <c r="Q121" s="5">
        <f t="shared" si="118"/>
        <v>4.7961571569379968E-2</v>
      </c>
      <c r="R121" s="5">
        <f t="shared" si="119"/>
        <v>7.7788816815852813E-2</v>
      </c>
      <c r="S121" s="5">
        <f t="shared" si="120"/>
        <v>5.2947473978546336E-2</v>
      </c>
      <c r="T121" s="5">
        <f t="shared" si="121"/>
        <v>7.1266318308720461E-2</v>
      </c>
      <c r="U121" s="5">
        <f t="shared" si="122"/>
        <v>9.0760358683505349E-2</v>
      </c>
      <c r="V121" s="5">
        <f t="shared" si="123"/>
        <v>1.0199354616799224E-2</v>
      </c>
      <c r="W121" s="5">
        <f t="shared" si="124"/>
        <v>1.865310729247149E-2</v>
      </c>
      <c r="X121" s="5">
        <f t="shared" si="125"/>
        <v>2.7716737343124829E-2</v>
      </c>
      <c r="Y121" s="5">
        <f t="shared" si="126"/>
        <v>2.0592213321418792E-2</v>
      </c>
      <c r="Z121" s="5">
        <f t="shared" si="127"/>
        <v>3.8528919429019051E-2</v>
      </c>
      <c r="AA121" s="5">
        <f t="shared" si="128"/>
        <v>4.4953743869684419E-2</v>
      </c>
      <c r="AB121" s="5">
        <f t="shared" si="129"/>
        <v>2.622496449224505E-2</v>
      </c>
      <c r="AC121" s="5">
        <f t="shared" si="130"/>
        <v>1.1051536563533298E-3</v>
      </c>
      <c r="AD121" s="5">
        <f t="shared" si="131"/>
        <v>5.4408936198191669E-3</v>
      </c>
      <c r="AE121" s="5">
        <f t="shared" si="132"/>
        <v>8.0846486865637068E-3</v>
      </c>
      <c r="AF121" s="5">
        <f t="shared" si="133"/>
        <v>6.0065082091541296E-3</v>
      </c>
      <c r="AG121" s="5">
        <f t="shared" si="134"/>
        <v>2.9750326629608584E-3</v>
      </c>
      <c r="AH121" s="5">
        <f t="shared" si="135"/>
        <v>1.4312574350005875E-2</v>
      </c>
      <c r="AI121" s="5">
        <f t="shared" si="136"/>
        <v>1.6699243347099497E-2</v>
      </c>
      <c r="AJ121" s="5">
        <f t="shared" si="137"/>
        <v>9.7419486371273425E-3</v>
      </c>
      <c r="AK121" s="5">
        <f t="shared" si="138"/>
        <v>3.7888169052845717E-3</v>
      </c>
      <c r="AL121" s="5">
        <f t="shared" si="139"/>
        <v>7.6639491029093155E-5</v>
      </c>
      <c r="AM121" s="5">
        <f t="shared" si="140"/>
        <v>1.2696361166222192E-3</v>
      </c>
      <c r="AN121" s="5">
        <f t="shared" si="141"/>
        <v>1.8865581060570013E-3</v>
      </c>
      <c r="AO121" s="5">
        <f t="shared" si="142"/>
        <v>1.4016226542917392E-3</v>
      </c>
      <c r="AP121" s="5">
        <f t="shared" si="143"/>
        <v>6.9422583512144143E-4</v>
      </c>
      <c r="AQ121" s="5">
        <f t="shared" si="144"/>
        <v>2.5788833499926488E-4</v>
      </c>
      <c r="AR121" s="5">
        <f t="shared" si="145"/>
        <v>4.2534239228138445E-3</v>
      </c>
      <c r="AS121" s="5">
        <f t="shared" si="146"/>
        <v>4.9626963960829164E-3</v>
      </c>
      <c r="AT121" s="5">
        <f t="shared" si="147"/>
        <v>2.8951211972543683E-3</v>
      </c>
      <c r="AU121" s="5">
        <f t="shared" si="148"/>
        <v>1.1259640697756305E-3</v>
      </c>
      <c r="AV121" s="5">
        <f t="shared" si="149"/>
        <v>3.2843057338014908E-4</v>
      </c>
      <c r="AW121" s="5">
        <f t="shared" si="150"/>
        <v>3.6907962170841684E-6</v>
      </c>
      <c r="AX121" s="5">
        <f t="shared" si="151"/>
        <v>2.4689202137061325E-4</v>
      </c>
      <c r="AY121" s="5">
        <f t="shared" si="152"/>
        <v>3.6685798248768686E-4</v>
      </c>
      <c r="AZ121" s="5">
        <f t="shared" si="153"/>
        <v>2.7255797608969473E-4</v>
      </c>
      <c r="BA121" s="5">
        <f t="shared" si="154"/>
        <v>1.3499838062013363E-4</v>
      </c>
      <c r="BB121" s="5">
        <f t="shared" si="155"/>
        <v>5.0148677626831859E-5</v>
      </c>
      <c r="BC121" s="5">
        <f t="shared" si="156"/>
        <v>1.4903229838268647E-5</v>
      </c>
      <c r="BD121" s="5">
        <f t="shared" si="157"/>
        <v>1.0533636731325073E-3</v>
      </c>
      <c r="BE121" s="5">
        <f t="shared" si="158"/>
        <v>1.2290155411927757E-3</v>
      </c>
      <c r="BF121" s="5">
        <f t="shared" si="159"/>
        <v>7.1697896890704829E-4</v>
      </c>
      <c r="BG121" s="5">
        <f t="shared" si="160"/>
        <v>2.7884585921298337E-4</v>
      </c>
      <c r="BH121" s="5">
        <f t="shared" si="161"/>
        <v>8.1336081571634682E-5</v>
      </c>
      <c r="BI121" s="5">
        <f t="shared" si="162"/>
        <v>1.8979828308297357E-5</v>
      </c>
      <c r="BJ121" s="8">
        <f t="shared" si="163"/>
        <v>0.29750705238374298</v>
      </c>
      <c r="BK121" s="8">
        <f t="shared" si="164"/>
        <v>0.25732092057052908</v>
      </c>
      <c r="BL121" s="8">
        <f t="shared" si="165"/>
        <v>0.40591692841218208</v>
      </c>
      <c r="BM121" s="8">
        <f t="shared" si="166"/>
        <v>0.49361878712390683</v>
      </c>
      <c r="BN121" s="8">
        <f t="shared" si="167"/>
        <v>0.50529186648529567</v>
      </c>
    </row>
    <row r="122" spans="1:66" x14ac:dyDescent="0.25">
      <c r="A122" t="s">
        <v>21</v>
      </c>
      <c r="B122" t="s">
        <v>268</v>
      </c>
      <c r="C122" t="s">
        <v>269</v>
      </c>
      <c r="D122" t="s">
        <v>441</v>
      </c>
      <c r="E122">
        <f>VLOOKUP(A122,home!$A$2:$E$405,3,FALSE)</f>
        <v>1.41116751269036</v>
      </c>
      <c r="F122">
        <f>VLOOKUP(B122,home!$B$2:$E$405,3,FALSE)</f>
        <v>0.71</v>
      </c>
      <c r="G122">
        <f>VLOOKUP(C122,away!$B$2:$E$405,4,FALSE)</f>
        <v>0.92</v>
      </c>
      <c r="H122">
        <f>VLOOKUP(A122,away!$A$2:$E$405,3,FALSE)</f>
        <v>1.3401015228426401</v>
      </c>
      <c r="I122">
        <f>VLOOKUP(C122,away!$B$2:$E$405,3,FALSE)</f>
        <v>0.92</v>
      </c>
      <c r="J122">
        <f>VLOOKUP(B122,home!$B$2:$E$405,4,FALSE)</f>
        <v>1.57</v>
      </c>
      <c r="K122" s="3">
        <f t="shared" si="112"/>
        <v>0.92177461928934323</v>
      </c>
      <c r="L122" s="3">
        <f t="shared" si="113"/>
        <v>1.9356426395939093</v>
      </c>
      <c r="M122" s="5">
        <f t="shared" si="114"/>
        <v>5.7416861818969399E-2</v>
      </c>
      <c r="N122" s="5">
        <f t="shared" si="115"/>
        <v>5.2925405943969342E-2</v>
      </c>
      <c r="O122" s="5">
        <f t="shared" si="116"/>
        <v>0.11113852596846867</v>
      </c>
      <c r="P122" s="5">
        <f t="shared" si="117"/>
        <v>0.10244467246296399</v>
      </c>
      <c r="Q122" s="5">
        <f t="shared" si="118"/>
        <v>2.4392647957368136E-2</v>
      </c>
      <c r="R122" s="5">
        <f t="shared" si="119"/>
        <v>0.10756223488309148</v>
      </c>
      <c r="S122" s="5">
        <f t="shared" si="120"/>
        <v>4.5696118629460963E-2</v>
      </c>
      <c r="T122" s="5">
        <f t="shared" si="121"/>
        <v>4.7215449478885042E-2</v>
      </c>
      <c r="U122" s="5">
        <f t="shared" si="122"/>
        <v>9.914813810927256E-2</v>
      </c>
      <c r="V122" s="5">
        <f t="shared" si="123"/>
        <v>9.0591349678266642E-3</v>
      </c>
      <c r="W122" s="5">
        <f t="shared" si="124"/>
        <v>7.4948412614539986E-3</v>
      </c>
      <c r="X122" s="5">
        <f t="shared" si="125"/>
        <v>1.4507334322658163E-2</v>
      </c>
      <c r="Y122" s="5">
        <f t="shared" si="126"/>
        <v>1.4040507450890683E-2</v>
      </c>
      <c r="Z122" s="5">
        <f t="shared" si="127"/>
        <v>6.9400682749909084E-2</v>
      </c>
      <c r="AA122" s="5">
        <f t="shared" si="128"/>
        <v>6.3971787920217946E-2</v>
      </c>
      <c r="AB122" s="5">
        <f t="shared" si="129"/>
        <v>2.9483785227708746E-2</v>
      </c>
      <c r="AC122" s="5">
        <f t="shared" si="130"/>
        <v>1.0102216548150992E-3</v>
      </c>
      <c r="AD122" s="5">
        <f t="shared" si="131"/>
        <v>1.7271386126027045E-3</v>
      </c>
      <c r="AE122" s="5">
        <f t="shared" si="132"/>
        <v>3.3431231430428613E-3</v>
      </c>
      <c r="AF122" s="5">
        <f t="shared" si="133"/>
        <v>3.2355458525434857E-3</v>
      </c>
      <c r="AG122" s="5">
        <f t="shared" si="134"/>
        <v>2.0876201715147994E-3</v>
      </c>
      <c r="AH122" s="5">
        <f t="shared" si="135"/>
        <v>3.3583730186913387E-2</v>
      </c>
      <c r="AI122" s="5">
        <f t="shared" si="136"/>
        <v>3.0956630107358111E-2</v>
      </c>
      <c r="AJ122" s="5">
        <f t="shared" si="137"/>
        <v>1.4267517965845519E-2</v>
      </c>
      <c r="AK122" s="5">
        <f t="shared" si="138"/>
        <v>4.3838119803903735E-3</v>
      </c>
      <c r="AL122" s="5">
        <f t="shared" si="139"/>
        <v>7.2098560084197919E-5</v>
      </c>
      <c r="AM122" s="5">
        <f t="shared" si="140"/>
        <v>3.184065074183566E-4</v>
      </c>
      <c r="AN122" s="5">
        <f t="shared" si="141"/>
        <v>6.1632121248314541E-4</v>
      </c>
      <c r="AO122" s="5">
        <f t="shared" si="142"/>
        <v>5.9648880928429718E-4</v>
      </c>
      <c r="AP122" s="5">
        <f t="shared" si="143"/>
        <v>3.848630577637617E-4</v>
      </c>
      <c r="AQ122" s="5">
        <f t="shared" si="144"/>
        <v>1.8623933625300774E-4</v>
      </c>
      <c r="AR122" s="5">
        <f t="shared" si="145"/>
        <v>1.3001220029281337E-2</v>
      </c>
      <c r="AS122" s="5">
        <f t="shared" si="146"/>
        <v>1.1984194642787788E-2</v>
      </c>
      <c r="AT122" s="5">
        <f t="shared" si="147"/>
        <v>5.5233632271725498E-3</v>
      </c>
      <c r="AU122" s="5">
        <f t="shared" si="148"/>
        <v>1.6970986786412454E-3</v>
      </c>
      <c r="AV122" s="5">
        <f t="shared" si="149"/>
        <v>3.9108562210024523E-4</v>
      </c>
      <c r="AW122" s="5">
        <f t="shared" si="150"/>
        <v>3.5733373335542615E-6</v>
      </c>
      <c r="AX122" s="5">
        <f t="shared" si="151"/>
        <v>4.8916506192467503E-5</v>
      </c>
      <c r="AY122" s="5">
        <f t="shared" si="152"/>
        <v>9.4684875166099614E-5</v>
      </c>
      <c r="AZ122" s="5">
        <f t="shared" si="153"/>
        <v>9.1638040848064439E-5</v>
      </c>
      <c r="BA122" s="5">
        <f t="shared" si="154"/>
        <v>5.9126166424787311E-5</v>
      </c>
      <c r="BB122" s="5">
        <f t="shared" si="155"/>
        <v>2.8611782211886027E-5</v>
      </c>
      <c r="BC122" s="5">
        <f t="shared" si="156"/>
        <v>1.1076437128820227E-5</v>
      </c>
      <c r="BD122" s="5">
        <f t="shared" si="157"/>
        <v>4.1942859759032227E-3</v>
      </c>
      <c r="BE122" s="5">
        <f t="shared" si="158"/>
        <v>3.8661863586288243E-3</v>
      </c>
      <c r="BF122" s="5">
        <f t="shared" si="159"/>
        <v>1.781876229413368E-3</v>
      </c>
      <c r="BG122" s="5">
        <f t="shared" si="160"/>
        <v>5.4749609432941263E-4</v>
      </c>
      <c r="BH122" s="5">
        <f t="shared" si="161"/>
        <v>1.2616700097822415E-4</v>
      </c>
      <c r="BI122" s="5">
        <f t="shared" si="162"/>
        <v>2.325950785871616E-5</v>
      </c>
      <c r="BJ122" s="8">
        <f t="shared" si="163"/>
        <v>0.17340598692610384</v>
      </c>
      <c r="BK122" s="8">
        <f t="shared" si="164"/>
        <v>0.21579379296928641</v>
      </c>
      <c r="BL122" s="8">
        <f t="shared" si="165"/>
        <v>0.53763239571636157</v>
      </c>
      <c r="BM122" s="8">
        <f t="shared" si="166"/>
        <v>0.54026139778899762</v>
      </c>
      <c r="BN122" s="8">
        <f t="shared" si="167"/>
        <v>0.45588034903483093</v>
      </c>
    </row>
    <row r="123" spans="1:66" x14ac:dyDescent="0.25">
      <c r="A123" t="s">
        <v>21</v>
      </c>
      <c r="B123" t="s">
        <v>270</v>
      </c>
      <c r="C123" t="s">
        <v>271</v>
      </c>
      <c r="D123" t="s">
        <v>441</v>
      </c>
      <c r="E123">
        <f>VLOOKUP(A123,home!$A$2:$E$405,3,FALSE)</f>
        <v>1.41116751269036</v>
      </c>
      <c r="F123">
        <f>VLOOKUP(B123,home!$B$2:$E$405,3,FALSE)</f>
        <v>0.85</v>
      </c>
      <c r="G123">
        <f>VLOOKUP(C123,away!$B$2:$E$405,4,FALSE)</f>
        <v>1.22</v>
      </c>
      <c r="H123">
        <f>VLOOKUP(A123,away!$A$2:$E$405,3,FALSE)</f>
        <v>1.3401015228426401</v>
      </c>
      <c r="I123">
        <f>VLOOKUP(C123,away!$B$2:$E$405,3,FALSE)</f>
        <v>0.71</v>
      </c>
      <c r="J123">
        <f>VLOOKUP(B123,home!$B$2:$E$405,4,FALSE)</f>
        <v>1.04</v>
      </c>
      <c r="K123" s="3">
        <f t="shared" si="112"/>
        <v>1.4633807106599033</v>
      </c>
      <c r="L123" s="3">
        <f t="shared" si="113"/>
        <v>0.98953096446700539</v>
      </c>
      <c r="M123" s="5">
        <f t="shared" si="114"/>
        <v>8.6042693047313601E-2</v>
      </c>
      <c r="N123" s="5">
        <f t="shared" si="115"/>
        <v>0.12591321729866969</v>
      </c>
      <c r="O123" s="5">
        <f t="shared" si="116"/>
        <v>8.5141909036446722E-2</v>
      </c>
      <c r="P123" s="5">
        <f t="shared" si="117"/>
        <v>0.12459502735269623</v>
      </c>
      <c r="Q123" s="5">
        <f t="shared" si="118"/>
        <v>9.212948670600106E-2</v>
      </c>
      <c r="R123" s="5">
        <f t="shared" si="119"/>
        <v>4.2125277682698574E-2</v>
      </c>
      <c r="S123" s="5">
        <f t="shared" si="120"/>
        <v>4.5105285211385564E-2</v>
      </c>
      <c r="T123" s="5">
        <f t="shared" si="121"/>
        <v>9.1164979836039384E-2</v>
      </c>
      <c r="U123" s="5">
        <f t="shared" si="122"/>
        <v>6.1645318792053198E-2</v>
      </c>
      <c r="V123" s="5">
        <f t="shared" si="123"/>
        <v>7.2572425587395482E-3</v>
      </c>
      <c r="W123" s="5">
        <f t="shared" si="124"/>
        <v>4.4940171242853301E-2</v>
      </c>
      <c r="X123" s="5">
        <f t="shared" si="125"/>
        <v>4.4469690993253E-2</v>
      </c>
      <c r="Y123" s="5">
        <f t="shared" si="126"/>
        <v>2.200206810905167E-2</v>
      </c>
      <c r="Z123" s="5">
        <f t="shared" si="127"/>
        <v>1.3894755551267048E-2</v>
      </c>
      <c r="AA123" s="5">
        <f t="shared" si="128"/>
        <v>2.0333317253058807E-2</v>
      </c>
      <c r="AB123" s="5">
        <f t="shared" si="129"/>
        <v>1.4877692125927241E-2</v>
      </c>
      <c r="AC123" s="5">
        <f t="shared" si="130"/>
        <v>6.5680790480814706E-4</v>
      </c>
      <c r="AD123" s="5">
        <f t="shared" si="131"/>
        <v>1.6441144932636102E-2</v>
      </c>
      <c r="AE123" s="5">
        <f t="shared" si="132"/>
        <v>1.6269022002133218E-2</v>
      </c>
      <c r="AF123" s="5">
        <f t="shared" si="133"/>
        <v>8.0493505163529051E-3</v>
      </c>
      <c r="AG123" s="5">
        <f t="shared" si="134"/>
        <v>2.6550271932598932E-3</v>
      </c>
      <c r="AH123" s="5">
        <f t="shared" si="135"/>
        <v>3.4373227154196394E-3</v>
      </c>
      <c r="AI123" s="5">
        <f t="shared" si="136"/>
        <v>5.0301117580582198E-3</v>
      </c>
      <c r="AJ123" s="5">
        <f t="shared" si="137"/>
        <v>3.6804842596029879E-3</v>
      </c>
      <c r="AK123" s="5">
        <f t="shared" si="138"/>
        <v>1.7953165571301356E-3</v>
      </c>
      <c r="AL123" s="5">
        <f t="shared" si="139"/>
        <v>3.8043904004742579E-5</v>
      </c>
      <c r="AM123" s="5">
        <f t="shared" si="140"/>
        <v>4.8119308711166986E-3</v>
      </c>
      <c r="AN123" s="5">
        <f t="shared" si="141"/>
        <v>4.7615545958446638E-3</v>
      </c>
      <c r="AO123" s="5">
        <f t="shared" si="142"/>
        <v>2.3558528557942357E-3</v>
      </c>
      <c r="AP123" s="5">
        <f t="shared" si="143"/>
        <v>7.7706311617880641E-4</v>
      </c>
      <c r="AQ123" s="5">
        <f t="shared" si="144"/>
        <v>1.9223200370103771E-4</v>
      </c>
      <c r="AR123" s="5">
        <f t="shared" si="145"/>
        <v>6.8026745235470862E-4</v>
      </c>
      <c r="AS123" s="5">
        <f t="shared" si="146"/>
        <v>9.9549026786563541E-4</v>
      </c>
      <c r="AT123" s="5">
        <f t="shared" si="147"/>
        <v>7.2839062782211568E-4</v>
      </c>
      <c r="AU123" s="5">
        <f t="shared" si="148"/>
        <v>3.5530426486011347E-4</v>
      </c>
      <c r="AV123" s="5">
        <f t="shared" si="149"/>
        <v>1.2998635190287182E-4</v>
      </c>
      <c r="AW123" s="5">
        <f t="shared" si="150"/>
        <v>1.5302743234518293E-6</v>
      </c>
      <c r="AX123" s="5">
        <f t="shared" si="151"/>
        <v>1.1736144696368458E-3</v>
      </c>
      <c r="AY123" s="5">
        <f t="shared" si="152"/>
        <v>1.1613278580521809E-3</v>
      </c>
      <c r="AZ123" s="5">
        <f t="shared" si="153"/>
        <v>5.7458493772038794E-4</v>
      </c>
      <c r="BA123" s="5">
        <f t="shared" si="154"/>
        <v>1.8952319586355661E-4</v>
      </c>
      <c r="BB123" s="5">
        <f t="shared" si="155"/>
        <v>4.6884767697933578E-5</v>
      </c>
      <c r="BC123" s="5">
        <f t="shared" si="156"/>
        <v>9.2787858797895466E-6</v>
      </c>
      <c r="BD123" s="5">
        <f t="shared" si="157"/>
        <v>1.1219095137067784E-4</v>
      </c>
      <c r="BE123" s="5">
        <f t="shared" si="158"/>
        <v>1.641780741464332E-4</v>
      </c>
      <c r="BF123" s="5">
        <f t="shared" si="159"/>
        <v>1.2012751340959088E-4</v>
      </c>
      <c r="BG123" s="5">
        <f t="shared" si="160"/>
        <v>5.8597428647711369E-5</v>
      </c>
      <c r="BH123" s="5">
        <f t="shared" si="161"/>
        <v>2.1437586694332708E-5</v>
      </c>
      <c r="BI123" s="5">
        <f t="shared" si="162"/>
        <v>6.2742701703171785E-6</v>
      </c>
      <c r="BJ123" s="8">
        <f t="shared" si="163"/>
        <v>0.4800880062877364</v>
      </c>
      <c r="BK123" s="8">
        <f t="shared" si="164"/>
        <v>0.26485642783700003</v>
      </c>
      <c r="BL123" s="8">
        <f t="shared" si="165"/>
        <v>0.24143899496964008</v>
      </c>
      <c r="BM123" s="8">
        <f t="shared" si="166"/>
        <v>0.44317077593808896</v>
      </c>
      <c r="BN123" s="8">
        <f t="shared" si="167"/>
        <v>0.55594761112382585</v>
      </c>
    </row>
    <row r="124" spans="1:66" x14ac:dyDescent="0.25">
      <c r="A124" t="s">
        <v>21</v>
      </c>
      <c r="B124" t="s">
        <v>272</v>
      </c>
      <c r="C124" t="s">
        <v>273</v>
      </c>
      <c r="D124" t="s">
        <v>441</v>
      </c>
      <c r="E124">
        <f>VLOOKUP(A124,home!$A$2:$E$405,3,FALSE)</f>
        <v>1.41116751269036</v>
      </c>
      <c r="F124">
        <f>VLOOKUP(B124,home!$B$2:$E$405,3,FALSE)</f>
        <v>1.29</v>
      </c>
      <c r="G124">
        <f>VLOOKUP(C124,away!$B$2:$E$405,4,FALSE)</f>
        <v>1.29</v>
      </c>
      <c r="H124">
        <f>VLOOKUP(A124,away!$A$2:$E$405,3,FALSE)</f>
        <v>1.3401015228426401</v>
      </c>
      <c r="I124">
        <f>VLOOKUP(C124,away!$B$2:$E$405,3,FALSE)</f>
        <v>1.22</v>
      </c>
      <c r="J124">
        <f>VLOOKUP(B124,home!$B$2:$E$405,4,FALSE)</f>
        <v>0.47</v>
      </c>
      <c r="K124" s="3">
        <f t="shared" si="112"/>
        <v>2.3483238578680283</v>
      </c>
      <c r="L124" s="3">
        <f t="shared" si="113"/>
        <v>0.76841421319796965</v>
      </c>
      <c r="M124" s="5">
        <f t="shared" si="114"/>
        <v>4.4301441140762329E-2</v>
      </c>
      <c r="N124" s="5">
        <f t="shared" si="115"/>
        <v>0.10403413116878837</v>
      </c>
      <c r="O124" s="5">
        <f t="shared" si="116"/>
        <v>3.4041857037715048E-2</v>
      </c>
      <c r="P124" s="5">
        <f t="shared" si="117"/>
        <v>7.994130504779888E-2</v>
      </c>
      <c r="Q124" s="5">
        <f t="shared" si="118"/>
        <v>0.12215291612811882</v>
      </c>
      <c r="R124" s="5">
        <f t="shared" si="119"/>
        <v>1.3079123395716784E-2</v>
      </c>
      <c r="S124" s="5">
        <f t="shared" si="120"/>
        <v>3.6063230045044463E-2</v>
      </c>
      <c r="T124" s="5">
        <f t="shared" si="121"/>
        <v>9.386403693642599E-2</v>
      </c>
      <c r="U124" s="5">
        <f t="shared" si="122"/>
        <v>3.0714017510161624E-2</v>
      </c>
      <c r="V124" s="5">
        <f t="shared" si="123"/>
        <v>7.2306192399767596E-3</v>
      </c>
      <c r="W124" s="5">
        <f t="shared" si="124"/>
        <v>9.5618202417271217E-2</v>
      </c>
      <c r="X124" s="5">
        <f t="shared" si="125"/>
        <v>7.3474385777871659E-2</v>
      </c>
      <c r="Y124" s="5">
        <f t="shared" si="126"/>
        <v>2.8229381168853665E-2</v>
      </c>
      <c r="Z124" s="5">
        <f t="shared" si="127"/>
        <v>3.3500614378129579E-3</v>
      </c>
      <c r="AA124" s="5">
        <f t="shared" si="128"/>
        <v>7.8670291997398386E-3</v>
      </c>
      <c r="AB124" s="5">
        <f t="shared" si="129"/>
        <v>9.2371661801467428E-3</v>
      </c>
      <c r="AC124" s="5">
        <f t="shared" si="130"/>
        <v>8.1547169158513206E-4</v>
      </c>
      <c r="AD124" s="5">
        <f t="shared" si="131"/>
        <v>5.6135626495733108E-2</v>
      </c>
      <c r="AE124" s="5">
        <f t="shared" si="132"/>
        <v>4.3135413266093846E-2</v>
      </c>
      <c r="AF124" s="5">
        <f t="shared" si="133"/>
        <v>1.6572932322917382E-2</v>
      </c>
      <c r="AG124" s="5">
        <f t="shared" si="134"/>
        <v>4.2449589170992542E-3</v>
      </c>
      <c r="AH124" s="5">
        <f t="shared" si="135"/>
        <v>6.4355870597547558E-4</v>
      </c>
      <c r="AI124" s="5">
        <f t="shared" si="136"/>
        <v>1.511284263180885E-3</v>
      </c>
      <c r="AJ124" s="5">
        <f t="shared" si="137"/>
        <v>1.7744924456240883E-3</v>
      </c>
      <c r="AK124" s="5">
        <f t="shared" si="138"/>
        <v>1.3890276485552105E-3</v>
      </c>
      <c r="AL124" s="5">
        <f t="shared" si="139"/>
        <v>5.886027142793744E-5</v>
      </c>
      <c r="AM124" s="5">
        <f t="shared" si="140"/>
        <v>2.6364926195259729E-2</v>
      </c>
      <c r="AN124" s="5">
        <f t="shared" si="141"/>
        <v>2.0259184018353041E-2</v>
      </c>
      <c r="AO124" s="5">
        <f t="shared" si="142"/>
        <v>7.783722473747816E-3</v>
      </c>
      <c r="AP124" s="5">
        <f t="shared" si="143"/>
        <v>1.9937076601387613E-3</v>
      </c>
      <c r="AQ124" s="5">
        <f t="shared" si="144"/>
        <v>3.829983257530728E-4</v>
      </c>
      <c r="AR124" s="5">
        <f t="shared" si="145"/>
        <v>9.8903931339769748E-5</v>
      </c>
      <c r="AS124" s="5">
        <f t="shared" si="146"/>
        <v>2.3225846160212265E-4</v>
      </c>
      <c r="AT124" s="5">
        <f t="shared" si="147"/>
        <v>2.7270904328599501E-4</v>
      </c>
      <c r="AU124" s="5">
        <f t="shared" si="148"/>
        <v>2.1346971753495565E-4</v>
      </c>
      <c r="AV124" s="5">
        <f t="shared" si="149"/>
        <v>1.2532400765492136E-4</v>
      </c>
      <c r="AW124" s="5">
        <f t="shared" si="150"/>
        <v>2.9503472825750169E-6</v>
      </c>
      <c r="AX124" s="5">
        <f t="shared" si="151"/>
        <v>1.0318897532543028E-2</v>
      </c>
      <c r="AY124" s="5">
        <f t="shared" si="152"/>
        <v>7.9291875285395202E-3</v>
      </c>
      <c r="AZ124" s="5">
        <f t="shared" si="153"/>
        <v>3.0464501980209239E-3</v>
      </c>
      <c r="BA124" s="5">
        <f t="shared" si="154"/>
        <v>7.8031187731968262E-4</v>
      </c>
      <c r="BB124" s="5">
        <f t="shared" si="155"/>
        <v>1.499006843149086E-4</v>
      </c>
      <c r="BC124" s="5">
        <f t="shared" si="156"/>
        <v>2.3037163279135553E-5</v>
      </c>
      <c r="BD124" s="5">
        <f t="shared" si="157"/>
        <v>1.2666531097105862E-5</v>
      </c>
      <c r="BE124" s="5">
        <f t="shared" si="158"/>
        <v>2.9745117171760986E-5</v>
      </c>
      <c r="BF124" s="5">
        <f t="shared" si="159"/>
        <v>3.4925584154763151E-5</v>
      </c>
      <c r="BG124" s="5">
        <f t="shared" si="160"/>
        <v>2.7338860840202627E-5</v>
      </c>
      <c r="BH124" s="5">
        <f t="shared" si="161"/>
        <v>1.6050124789495452E-5</v>
      </c>
      <c r="BI124" s="5">
        <f t="shared" si="162"/>
        <v>7.538178192986246E-6</v>
      </c>
      <c r="BJ124" s="8">
        <f t="shared" si="163"/>
        <v>0.71649430825644278</v>
      </c>
      <c r="BK124" s="8">
        <f t="shared" si="164"/>
        <v>0.17634011496513502</v>
      </c>
      <c r="BL124" s="8">
        <f t="shared" si="165"/>
        <v>0.10132848594447974</v>
      </c>
      <c r="BM124" s="8">
        <f t="shared" si="166"/>
        <v>0.59203595950371368</v>
      </c>
      <c r="BN124" s="8">
        <f t="shared" si="167"/>
        <v>0.3975507739189002</v>
      </c>
    </row>
    <row r="125" spans="1:66" x14ac:dyDescent="0.25">
      <c r="A125" t="s">
        <v>21</v>
      </c>
      <c r="B125" t="s">
        <v>274</v>
      </c>
      <c r="C125" t="s">
        <v>275</v>
      </c>
      <c r="D125" t="s">
        <v>441</v>
      </c>
      <c r="E125">
        <f>VLOOKUP(A125,home!$A$2:$E$405,3,FALSE)</f>
        <v>1.41116751269036</v>
      </c>
      <c r="F125">
        <f>VLOOKUP(B125,home!$B$2:$E$405,3,FALSE)</f>
        <v>1.56</v>
      </c>
      <c r="G125">
        <f>VLOOKUP(C125,away!$B$2:$E$405,4,FALSE)</f>
        <v>0.56999999999999995</v>
      </c>
      <c r="H125">
        <f>VLOOKUP(A125,away!$A$2:$E$405,3,FALSE)</f>
        <v>1.3401015228426401</v>
      </c>
      <c r="I125">
        <f>VLOOKUP(C125,away!$B$2:$E$405,3,FALSE)</f>
        <v>0.64</v>
      </c>
      <c r="J125">
        <f>VLOOKUP(B125,home!$B$2:$E$405,4,FALSE)</f>
        <v>0.67</v>
      </c>
      <c r="K125" s="3">
        <f t="shared" si="112"/>
        <v>1.2548101522842681</v>
      </c>
      <c r="L125" s="3">
        <f t="shared" si="113"/>
        <v>0.57463553299492409</v>
      </c>
      <c r="M125" s="5">
        <f t="shared" si="114"/>
        <v>0.16050251202648433</v>
      </c>
      <c r="N125" s="5">
        <f t="shared" si="115"/>
        <v>0.20140018155796033</v>
      </c>
      <c r="O125" s="5">
        <f t="shared" si="116"/>
        <v>9.2230446545363026E-2</v>
      </c>
      <c r="P125" s="5">
        <f t="shared" si="117"/>
        <v>0.115731700674833</v>
      </c>
      <c r="Q125" s="5">
        <f t="shared" si="118"/>
        <v>0.12635949624541173</v>
      </c>
      <c r="R125" s="5">
        <f t="shared" si="119"/>
        <v>2.6499445904477264E-2</v>
      </c>
      <c r="S125" s="5">
        <f t="shared" si="120"/>
        <v>2.0862331642010446E-2</v>
      </c>
      <c r="T125" s="5">
        <f t="shared" si="121"/>
        <v>7.2610656473952276E-2</v>
      </c>
      <c r="U125" s="5">
        <f t="shared" si="122"/>
        <v>3.3251773750845835E-2</v>
      </c>
      <c r="V125" s="5">
        <f t="shared" si="123"/>
        <v>1.6714401749078395E-3</v>
      </c>
      <c r="W125" s="5">
        <f t="shared" si="124"/>
        <v>5.2852392908756173E-2</v>
      </c>
      <c r="X125" s="5">
        <f t="shared" si="125"/>
        <v>3.0370862969180245E-2</v>
      </c>
      <c r="Y125" s="5">
        <f t="shared" si="126"/>
        <v>8.7260885149053457E-3</v>
      </c>
      <c r="Z125" s="5">
        <f t="shared" si="127"/>
        <v>5.0758410737964839E-3</v>
      </c>
      <c r="AA125" s="5">
        <f t="shared" si="128"/>
        <v>6.3692169107813076E-3</v>
      </c>
      <c r="AB125" s="5">
        <f t="shared" si="129"/>
        <v>3.9960790208745144E-3</v>
      </c>
      <c r="AC125" s="5">
        <f t="shared" si="130"/>
        <v>7.5325384154425868E-5</v>
      </c>
      <c r="AD125" s="5">
        <f t="shared" si="131"/>
        <v>1.6579929798606074E-2</v>
      </c>
      <c r="AE125" s="5">
        <f t="shared" si="132"/>
        <v>9.5274167968404256E-3</v>
      </c>
      <c r="AF125" s="5">
        <f t="shared" si="133"/>
        <v>2.7373961145585944E-3</v>
      </c>
      <c r="AG125" s="5">
        <f t="shared" si="134"/>
        <v>5.2433502510253747E-4</v>
      </c>
      <c r="AH125" s="5">
        <f t="shared" si="135"/>
        <v>7.2918966020964259E-4</v>
      </c>
      <c r="AI125" s="5">
        <f t="shared" si="136"/>
        <v>9.1499458857177511E-4</v>
      </c>
      <c r="AJ125" s="5">
        <f t="shared" si="137"/>
        <v>5.7407224951251527E-4</v>
      </c>
      <c r="AK125" s="5">
        <f t="shared" si="138"/>
        <v>2.4011722894432387E-4</v>
      </c>
      <c r="AL125" s="5">
        <f t="shared" si="139"/>
        <v>2.17256034241716E-6</v>
      </c>
      <c r="AM125" s="5">
        <f t="shared" si="140"/>
        <v>4.1609328470902721E-3</v>
      </c>
      <c r="AN125" s="5">
        <f t="shared" si="141"/>
        <v>2.3910198643438052E-3</v>
      </c>
      <c r="AO125" s="5">
        <f t="shared" si="142"/>
        <v>6.8698248707432677E-4</v>
      </c>
      <c r="AP125" s="5">
        <f t="shared" si="143"/>
        <v>1.3158818253937809E-4</v>
      </c>
      <c r="AQ125" s="5">
        <f t="shared" si="144"/>
        <v>1.8903811352337226E-5</v>
      </c>
      <c r="AR125" s="5">
        <f t="shared" si="145"/>
        <v>8.3803657809791132E-5</v>
      </c>
      <c r="AS125" s="5">
        <f t="shared" si="146"/>
        <v>1.0515768061828268E-4</v>
      </c>
      <c r="AT125" s="5">
        <f t="shared" si="147"/>
        <v>6.5976462615243876E-5</v>
      </c>
      <c r="AU125" s="5">
        <f t="shared" si="148"/>
        <v>2.7595978367137162E-5</v>
      </c>
      <c r="AV125" s="5">
        <f t="shared" si="149"/>
        <v>8.6569284543251863E-6</v>
      </c>
      <c r="AW125" s="5">
        <f t="shared" si="150"/>
        <v>4.3515086197450895E-8</v>
      </c>
      <c r="AX125" s="5">
        <f t="shared" si="151"/>
        <v>8.7019679658365879E-4</v>
      </c>
      <c r="AY125" s="5">
        <f t="shared" si="152"/>
        <v>5.0004600001532626E-4</v>
      </c>
      <c r="AZ125" s="5">
        <f t="shared" si="153"/>
        <v>1.4367209987039338E-4</v>
      </c>
      <c r="BA125" s="5">
        <f t="shared" si="154"/>
        <v>2.751969789517449E-5</v>
      </c>
      <c r="BB125" s="5">
        <f t="shared" si="155"/>
        <v>3.9534490669632213E-6</v>
      </c>
      <c r="BC125" s="5">
        <f t="shared" si="156"/>
        <v>4.5435846235253933E-7</v>
      </c>
      <c r="BD125" s="5">
        <f t="shared" si="157"/>
        <v>8.0260932620755871E-6</v>
      </c>
      <c r="BE125" s="5">
        <f t="shared" si="158"/>
        <v>1.0071223308432803E-5</v>
      </c>
      <c r="BF125" s="5">
        <f t="shared" si="159"/>
        <v>6.318736626671719E-6</v>
      </c>
      <c r="BG125" s="5">
        <f t="shared" si="160"/>
        <v>2.6429382895860409E-6</v>
      </c>
      <c r="BH125" s="5">
        <f t="shared" si="161"/>
        <v>8.2909644940834565E-7</v>
      </c>
      <c r="BI125" s="5">
        <f t="shared" si="162"/>
        <v>2.0807172838808644E-7</v>
      </c>
      <c r="BJ125" s="8">
        <f t="shared" si="163"/>
        <v>0.53062402599956759</v>
      </c>
      <c r="BK125" s="8">
        <f t="shared" si="164"/>
        <v>0.29934552846274781</v>
      </c>
      <c r="BL125" s="8">
        <f t="shared" si="165"/>
        <v>0.16512462272710954</v>
      </c>
      <c r="BM125" s="8">
        <f t="shared" si="166"/>
        <v>0.27694623282376268</v>
      </c>
      <c r="BN125" s="8">
        <f t="shared" si="167"/>
        <v>0.72272378295452966</v>
      </c>
    </row>
    <row r="126" spans="1:66" x14ac:dyDescent="0.25">
      <c r="A126" t="s">
        <v>175</v>
      </c>
      <c r="B126" t="s">
        <v>276</v>
      </c>
      <c r="C126" t="s">
        <v>277</v>
      </c>
      <c r="D126" t="s">
        <v>441</v>
      </c>
      <c r="E126">
        <f>VLOOKUP(A126,home!$A$2:$E$405,3,FALSE)</f>
        <v>1.2222222222222201</v>
      </c>
      <c r="F126">
        <f>VLOOKUP(B126,home!$B$2:$E$405,3,FALSE)</f>
        <v>2.27</v>
      </c>
      <c r="G126">
        <f>VLOOKUP(C126,away!$B$2:$E$405,4,FALSE)</f>
        <v>1.0900000000000001</v>
      </c>
      <c r="H126">
        <f>VLOOKUP(A126,away!$A$2:$E$405,3,FALSE)</f>
        <v>1.1196581196581199</v>
      </c>
      <c r="I126">
        <f>VLOOKUP(C126,away!$B$2:$E$405,3,FALSE)</f>
        <v>0.82</v>
      </c>
      <c r="J126">
        <f>VLOOKUP(B126,home!$B$2:$E$405,4,FALSE)</f>
        <v>0.2</v>
      </c>
      <c r="K126" s="3">
        <f t="shared" si="112"/>
        <v>3.0241444444444396</v>
      </c>
      <c r="L126" s="3">
        <f t="shared" si="113"/>
        <v>0.18362393162393165</v>
      </c>
      <c r="M126" s="5">
        <f t="shared" si="114"/>
        <v>4.0446774621703263E-2</v>
      </c>
      <c r="N126" s="5">
        <f t="shared" si="115"/>
        <v>0.12231688876792028</v>
      </c>
      <c r="O126" s="5">
        <f t="shared" si="116"/>
        <v>7.4269957775442152E-3</v>
      </c>
      <c r="P126" s="5">
        <f t="shared" si="117"/>
        <v>2.2460308019572651E-2</v>
      </c>
      <c r="Q126" s="5">
        <f t="shared" si="118"/>
        <v>0.18495196981461734</v>
      </c>
      <c r="R126" s="5">
        <f t="shared" si="119"/>
        <v>6.8188708241350403E-4</v>
      </c>
      <c r="S126" s="5">
        <f t="shared" si="120"/>
        <v>3.1180819796653779E-3</v>
      </c>
      <c r="T126" s="5">
        <f t="shared" si="121"/>
        <v>3.3961607858950769E-2</v>
      </c>
      <c r="U126" s="5">
        <f t="shared" si="122"/>
        <v>2.062125032019226E-3</v>
      </c>
      <c r="V126" s="5">
        <f t="shared" si="123"/>
        <v>1.9238749181576501E-4</v>
      </c>
      <c r="W126" s="5">
        <f t="shared" si="124"/>
        <v>0.18644049066797688</v>
      </c>
      <c r="X126" s="5">
        <f t="shared" si="125"/>
        <v>3.423493591034886E-2</v>
      </c>
      <c r="Y126" s="5">
        <f t="shared" si="126"/>
        <v>3.1431767653757902E-3</v>
      </c>
      <c r="Z126" s="5">
        <f t="shared" si="127"/>
        <v>4.1736928998779855E-5</v>
      </c>
      <c r="AA126" s="5">
        <f t="shared" si="128"/>
        <v>1.2621850195983212E-4</v>
      </c>
      <c r="AB126" s="5">
        <f t="shared" si="129"/>
        <v>1.9085149074396304E-4</v>
      </c>
      <c r="AC126" s="5">
        <f t="shared" si="130"/>
        <v>6.677112028261164E-6</v>
      </c>
      <c r="AD126" s="5">
        <f t="shared" si="131"/>
        <v>0.14095574351826443</v>
      </c>
      <c r="AE126" s="5">
        <f t="shared" si="132"/>
        <v>2.5882847809798236E-2</v>
      </c>
      <c r="AF126" s="5">
        <f t="shared" si="133"/>
        <v>2.37635513822951E-3</v>
      </c>
      <c r="AG126" s="5">
        <f t="shared" si="134"/>
        <v>1.4545189113881148E-4</v>
      </c>
      <c r="AH126" s="5">
        <f t="shared" si="135"/>
        <v>1.9159747491662096E-6</v>
      </c>
      <c r="AI126" s="5">
        <f t="shared" si="136"/>
        <v>5.7941843933868213E-6</v>
      </c>
      <c r="AJ126" s="5">
        <f t="shared" si="137"/>
        <v>8.7612252716737189E-6</v>
      </c>
      <c r="AK126" s="5">
        <f t="shared" si="138"/>
        <v>8.8317369106194317E-6</v>
      </c>
      <c r="AL126" s="5">
        <f t="shared" si="139"/>
        <v>1.4831342596644735E-7</v>
      </c>
      <c r="AM126" s="5">
        <f t="shared" si="140"/>
        <v>8.5254105734658928E-2</v>
      </c>
      <c r="AN126" s="5">
        <f t="shared" si="141"/>
        <v>1.565469408208045E-2</v>
      </c>
      <c r="AO126" s="5">
        <f t="shared" si="142"/>
        <v>1.4372882378607542E-3</v>
      </c>
      <c r="AP126" s="5">
        <f t="shared" si="143"/>
        <v>8.7973505704274822E-5</v>
      </c>
      <c r="AQ126" s="5">
        <f t="shared" si="144"/>
        <v>4.0385102490398281E-6</v>
      </c>
      <c r="AR126" s="5">
        <f t="shared" si="145"/>
        <v>7.0363763266815161E-8</v>
      </c>
      <c r="AS126" s="5">
        <f t="shared" si="146"/>
        <v>2.127901837735428E-7</v>
      </c>
      <c r="AT126" s="5">
        <f t="shared" si="147"/>
        <v>3.217541260455355E-7</v>
      </c>
      <c r="AU126" s="5">
        <f t="shared" si="148"/>
        <v>3.2434365091922732E-7</v>
      </c>
      <c r="AV126" s="5">
        <f t="shared" si="149"/>
        <v>2.45215512504552E-7</v>
      </c>
      <c r="AW126" s="5">
        <f t="shared" si="150"/>
        <v>2.2877564004386837E-9</v>
      </c>
      <c r="AX126" s="5">
        <f t="shared" si="151"/>
        <v>4.2970121703924599E-2</v>
      </c>
      <c r="AY126" s="5">
        <f t="shared" si="152"/>
        <v>7.8903426896334734E-3</v>
      </c>
      <c r="AZ126" s="5">
        <f t="shared" si="153"/>
        <v>7.2442787326532283E-4</v>
      </c>
      <c r="BA126" s="5">
        <f t="shared" si="154"/>
        <v>4.434076475564731E-5</v>
      </c>
      <c r="BB126" s="5">
        <f t="shared" si="155"/>
        <v>2.035506388910954E-6</v>
      </c>
      <c r="BC126" s="5">
        <f t="shared" si="156"/>
        <v>7.4753537195492237E-8</v>
      </c>
      <c r="BD126" s="5">
        <f t="shared" si="157"/>
        <v>2.1534118091513643E-9</v>
      </c>
      <c r="BE126" s="5">
        <f t="shared" si="158"/>
        <v>6.5122283592461478E-9</v>
      </c>
      <c r="BF126" s="5">
        <f t="shared" si="159"/>
        <v>9.846959606783886E-9</v>
      </c>
      <c r="BG126" s="5">
        <f t="shared" si="160"/>
        <v>9.9262093965080947E-9</v>
      </c>
      <c r="BH126" s="5">
        <f t="shared" si="161"/>
        <v>7.5045727502105376E-9</v>
      </c>
      <c r="BI126" s="5">
        <f t="shared" si="162"/>
        <v>4.5389823980956651E-9</v>
      </c>
      <c r="BJ126" s="8">
        <f t="shared" si="163"/>
        <v>0.88847891150467939</v>
      </c>
      <c r="BK126" s="8">
        <f t="shared" si="164"/>
        <v>7.4114720227844752E-2</v>
      </c>
      <c r="BL126" s="8">
        <f t="shared" si="165"/>
        <v>1.051459595560642E-2</v>
      </c>
      <c r="BM126" s="8">
        <f t="shared" si="166"/>
        <v>0.58697480013148096</v>
      </c>
      <c r="BN126" s="8">
        <f t="shared" si="167"/>
        <v>0.37828482408377129</v>
      </c>
    </row>
    <row r="127" spans="1:66" x14ac:dyDescent="0.25">
      <c r="A127" t="s">
        <v>175</v>
      </c>
      <c r="B127" t="s">
        <v>278</v>
      </c>
      <c r="C127" t="s">
        <v>279</v>
      </c>
      <c r="D127" t="s">
        <v>441</v>
      </c>
      <c r="E127">
        <f>VLOOKUP(A127,home!$A$2:$E$405,3,FALSE)</f>
        <v>1.2222222222222201</v>
      </c>
      <c r="F127">
        <f>VLOOKUP(B127,home!$B$2:$E$405,3,FALSE)</f>
        <v>0.82</v>
      </c>
      <c r="G127">
        <f>VLOOKUP(C127,away!$B$2:$E$405,4,FALSE)</f>
        <v>0.73</v>
      </c>
      <c r="H127">
        <f>VLOOKUP(A127,away!$A$2:$E$405,3,FALSE)</f>
        <v>1.1196581196581199</v>
      </c>
      <c r="I127">
        <f>VLOOKUP(C127,away!$B$2:$E$405,3,FALSE)</f>
        <v>1.36</v>
      </c>
      <c r="J127">
        <f>VLOOKUP(B127,home!$B$2:$E$405,4,FALSE)</f>
        <v>1.59</v>
      </c>
      <c r="K127" s="3">
        <f t="shared" si="112"/>
        <v>0.73162222222222084</v>
      </c>
      <c r="L127" s="3">
        <f t="shared" si="113"/>
        <v>2.4211487179487188</v>
      </c>
      <c r="M127" s="5">
        <f t="shared" si="114"/>
        <v>4.2733550547108368E-2</v>
      </c>
      <c r="N127" s="5">
        <f t="shared" si="115"/>
        <v>3.126481521472102E-2</v>
      </c>
      <c r="O127" s="5">
        <f t="shared" si="116"/>
        <v>0.10346428112052818</v>
      </c>
      <c r="P127" s="5">
        <f t="shared" si="117"/>
        <v>7.5696767274025398E-2</v>
      </c>
      <c r="Q127" s="5">
        <f t="shared" si="118"/>
        <v>1.1437016792380647E-2</v>
      </c>
      <c r="R127" s="5">
        <f t="shared" si="119"/>
        <v>0.12525120579422636</v>
      </c>
      <c r="S127" s="5">
        <f t="shared" si="120"/>
        <v>3.3521673850978984E-2</v>
      </c>
      <c r="T127" s="5">
        <f t="shared" si="121"/>
        <v>2.7690718544030369E-2</v>
      </c>
      <c r="U127" s="5">
        <f t="shared" si="122"/>
        <v>9.1636565519184587E-2</v>
      </c>
      <c r="V127" s="5">
        <f t="shared" si="123"/>
        <v>6.5976844673993557E-3</v>
      </c>
      <c r="W127" s="5">
        <f t="shared" si="124"/>
        <v>2.7891918804114619E-3</v>
      </c>
      <c r="X127" s="5">
        <f t="shared" si="125"/>
        <v>6.7530483453711859E-3</v>
      </c>
      <c r="Y127" s="5">
        <f t="shared" si="126"/>
        <v>8.1750671718205849E-3</v>
      </c>
      <c r="Z127" s="5">
        <f t="shared" si="127"/>
        <v>0.10108393211007408</v>
      </c>
      <c r="AA127" s="5">
        <f t="shared" si="128"/>
        <v>7.3955251041332506E-2</v>
      </c>
      <c r="AB127" s="5">
        <f t="shared" si="129"/>
        <v>2.7053652555930948E-2</v>
      </c>
      <c r="AC127" s="5">
        <f t="shared" si="130"/>
        <v>7.3043220619713894E-4</v>
      </c>
      <c r="AD127" s="5">
        <f t="shared" si="131"/>
        <v>5.1015869043770205E-4</v>
      </c>
      <c r="AE127" s="5">
        <f t="shared" si="132"/>
        <v>1.2351700593036395E-3</v>
      </c>
      <c r="AF127" s="5">
        <f t="shared" si="133"/>
        <v>1.4952652027658254E-3</v>
      </c>
      <c r="AG127" s="5">
        <f t="shared" si="134"/>
        <v>1.2067531428899363E-3</v>
      </c>
      <c r="AH127" s="5">
        <f t="shared" si="135"/>
        <v>6.1184808158380288E-2</v>
      </c>
      <c r="AI127" s="5">
        <f t="shared" si="136"/>
        <v>4.4764165311074453E-2</v>
      </c>
      <c r="AJ127" s="5">
        <f t="shared" si="137"/>
        <v>1.637522905040557E-2</v>
      </c>
      <c r="AK127" s="5">
        <f t="shared" si="138"/>
        <v>3.9934938224185307E-3</v>
      </c>
      <c r="AL127" s="5">
        <f t="shared" si="139"/>
        <v>5.1754517014453147E-5</v>
      </c>
      <c r="AM127" s="5">
        <f t="shared" si="140"/>
        <v>7.4648686956801957E-5</v>
      </c>
      <c r="AN127" s="5">
        <f t="shared" si="141"/>
        <v>1.8073557272201631E-4</v>
      </c>
      <c r="AO127" s="5">
        <f t="shared" si="142"/>
        <v>2.1879385009181867E-4</v>
      </c>
      <c r="AP127" s="5">
        <f t="shared" si="143"/>
        <v>1.7657748321495695E-4</v>
      </c>
      <c r="AQ127" s="5">
        <f t="shared" si="144"/>
        <v>1.068800867761261E-4</v>
      </c>
      <c r="AR127" s="5">
        <f t="shared" si="145"/>
        <v>2.9627503966120176E-2</v>
      </c>
      <c r="AS127" s="5">
        <f t="shared" si="146"/>
        <v>2.1676140290590503E-2</v>
      </c>
      <c r="AT127" s="5">
        <f t="shared" si="147"/>
        <v>7.9293729643012192E-3</v>
      </c>
      <c r="AU127" s="5">
        <f t="shared" si="148"/>
        <v>1.9337684896569526E-3</v>
      </c>
      <c r="AV127" s="5">
        <f t="shared" si="149"/>
        <v>3.5369699991653176E-4</v>
      </c>
      <c r="AW127" s="5">
        <f t="shared" si="150"/>
        <v>2.5465611781647393E-6</v>
      </c>
      <c r="AX127" s="5">
        <f t="shared" si="151"/>
        <v>9.1024397062177223E-6</v>
      </c>
      <c r="AY127" s="5">
        <f t="shared" si="152"/>
        <v>2.2038360224914549E-5</v>
      </c>
      <c r="AZ127" s="5">
        <f t="shared" si="153"/>
        <v>2.6679073802121959E-5</v>
      </c>
      <c r="BA127" s="5">
        <f t="shared" si="154"/>
        <v>2.1531335110688942E-5</v>
      </c>
      <c r="BB127" s="5">
        <f t="shared" si="155"/>
        <v>1.303264109974219E-5</v>
      </c>
      <c r="BC127" s="5">
        <f t="shared" si="156"/>
        <v>6.3107924580253222E-6</v>
      </c>
      <c r="BD127" s="5">
        <f t="shared" si="157"/>
        <v>1.1955432207265394E-2</v>
      </c>
      <c r="BE127" s="5">
        <f t="shared" si="158"/>
        <v>8.7468598791066183E-3</v>
      </c>
      <c r="BF127" s="5">
        <f t="shared" si="159"/>
        <v>3.1996985311091848E-3</v>
      </c>
      <c r="BG127" s="5">
        <f t="shared" si="160"/>
        <v>7.803235165904259E-4</v>
      </c>
      <c r="BH127" s="5">
        <f t="shared" si="161"/>
        <v>1.4272550631503632E-4</v>
      </c>
      <c r="BI127" s="5">
        <f t="shared" si="162"/>
        <v>2.088423041959971E-5</v>
      </c>
      <c r="BJ127" s="8">
        <f t="shared" si="163"/>
        <v>9.3413535366295819E-2</v>
      </c>
      <c r="BK127" s="8">
        <f t="shared" si="164"/>
        <v>0.15935390122294862</v>
      </c>
      <c r="BL127" s="8">
        <f t="shared" si="165"/>
        <v>0.63404505895487273</v>
      </c>
      <c r="BM127" s="8">
        <f t="shared" si="166"/>
        <v>0.59802929911215486</v>
      </c>
      <c r="BN127" s="8">
        <f t="shared" si="167"/>
        <v>0.38984763674298994</v>
      </c>
    </row>
    <row r="128" spans="1:66" x14ac:dyDescent="0.25">
      <c r="A128" t="s">
        <v>175</v>
      </c>
      <c r="B128" t="s">
        <v>280</v>
      </c>
      <c r="C128" t="s">
        <v>281</v>
      </c>
      <c r="D128" t="s">
        <v>441</v>
      </c>
      <c r="E128">
        <f>VLOOKUP(A128,home!$A$2:$E$405,3,FALSE)</f>
        <v>1.2222222222222201</v>
      </c>
      <c r="F128">
        <f>VLOOKUP(B128,home!$B$2:$E$405,3,FALSE)</f>
        <v>0.61</v>
      </c>
      <c r="G128">
        <f>VLOOKUP(C128,away!$B$2:$E$405,4,FALSE)</f>
        <v>1.77</v>
      </c>
      <c r="H128">
        <f>VLOOKUP(A128,away!$A$2:$E$405,3,FALSE)</f>
        <v>1.1196581196581199</v>
      </c>
      <c r="I128">
        <f>VLOOKUP(C128,away!$B$2:$E$405,3,FALSE)</f>
        <v>0.41</v>
      </c>
      <c r="J128">
        <f>VLOOKUP(B128,home!$B$2:$E$405,4,FALSE)</f>
        <v>0.89</v>
      </c>
      <c r="K128" s="3">
        <f t="shared" si="112"/>
        <v>1.319633333333331</v>
      </c>
      <c r="L128" s="3">
        <f t="shared" si="113"/>
        <v>0.40856324786324794</v>
      </c>
      <c r="M128" s="5">
        <f t="shared" si="114"/>
        <v>0.17760441647451444</v>
      </c>
      <c r="N128" s="5">
        <f t="shared" si="115"/>
        <v>0.23437270812698469</v>
      </c>
      <c r="O128" s="5">
        <f t="shared" si="116"/>
        <v>7.2562637229684548E-2</v>
      </c>
      <c r="P128" s="5">
        <f t="shared" si="117"/>
        <v>9.5756074842865899E-2</v>
      </c>
      <c r="Q128" s="5">
        <f t="shared" si="118"/>
        <v>0.15464301903398636</v>
      </c>
      <c r="R128" s="5">
        <f t="shared" si="119"/>
        <v>1.4823213370041277E-2</v>
      </c>
      <c r="S128" s="5">
        <f t="shared" si="120"/>
        <v>1.290681004915816E-2</v>
      </c>
      <c r="T128" s="5">
        <f t="shared" si="121"/>
        <v>6.3181454115903535E-2</v>
      </c>
      <c r="U128" s="5">
        <f t="shared" si="122"/>
        <v>1.9561206470218771E-2</v>
      </c>
      <c r="V128" s="5">
        <f t="shared" si="123"/>
        <v>7.7319490483578296E-4</v>
      </c>
      <c r="W128" s="5">
        <f t="shared" si="124"/>
        <v>6.802402756151639E-2</v>
      </c>
      <c r="X128" s="5">
        <f t="shared" si="125"/>
        <v>2.7792117633272228E-2</v>
      </c>
      <c r="Y128" s="5">
        <f t="shared" si="126"/>
        <v>5.6774189226235731E-3</v>
      </c>
      <c r="Z128" s="5">
        <f t="shared" si="127"/>
        <v>2.0187400660779948E-3</v>
      </c>
      <c r="AA128" s="5">
        <f t="shared" si="128"/>
        <v>2.6639966825320535E-3</v>
      </c>
      <c r="AB128" s="5">
        <f t="shared" si="129"/>
        <v>1.7577494110793549E-3</v>
      </c>
      <c r="AC128" s="5">
        <f t="shared" si="130"/>
        <v>2.6054429925382084E-5</v>
      </c>
      <c r="AD128" s="5">
        <f t="shared" si="131"/>
        <v>2.2441693559440562E-2</v>
      </c>
      <c r="AE128" s="5">
        <f t="shared" si="132"/>
        <v>9.1688512081967675E-3</v>
      </c>
      <c r="AF128" s="5">
        <f t="shared" si="133"/>
        <v>1.8730278143978681E-3</v>
      </c>
      <c r="AG128" s="5">
        <f t="shared" si="134"/>
        <v>2.5508344239619793E-4</v>
      </c>
      <c r="AH128" s="5">
        <f t="shared" si="135"/>
        <v>2.0619574949712333E-4</v>
      </c>
      <c r="AI128" s="5">
        <f t="shared" si="136"/>
        <v>2.7210278422805341E-4</v>
      </c>
      <c r="AJ128" s="5">
        <f t="shared" si="137"/>
        <v>1.7953795208007313E-4</v>
      </c>
      <c r="AK128" s="5">
        <f t="shared" si="138"/>
        <v>7.8974755387755595E-5</v>
      </c>
      <c r="AL128" s="5">
        <f t="shared" si="139"/>
        <v>5.6189367166578218E-7</v>
      </c>
      <c r="AM128" s="5">
        <f t="shared" si="140"/>
        <v>5.9229613754979375E-3</v>
      </c>
      <c r="AN128" s="5">
        <f t="shared" si="141"/>
        <v>2.4199043365420074E-3</v>
      </c>
      <c r="AO128" s="5">
        <f t="shared" si="142"/>
        <v>4.943419876279804E-4</v>
      </c>
      <c r="AP128" s="5">
        <f t="shared" si="143"/>
        <v>6.732332267348707E-5</v>
      </c>
      <c r="AQ128" s="5">
        <f t="shared" si="144"/>
        <v>6.8764588421063286E-6</v>
      </c>
      <c r="AR128" s="5">
        <f t="shared" si="145"/>
        <v>1.6848801022028277E-5</v>
      </c>
      <c r="AS128" s="5">
        <f t="shared" si="146"/>
        <v>2.223423945536921E-5</v>
      </c>
      <c r="AT128" s="5">
        <f t="shared" si="147"/>
        <v>1.467052176331017E-5</v>
      </c>
      <c r="AU128" s="5">
        <f t="shared" si="148"/>
        <v>6.4532365120853926E-6</v>
      </c>
      <c r="AV128" s="5">
        <f t="shared" si="149"/>
        <v>2.1289765023079011E-6</v>
      </c>
      <c r="AW128" s="5">
        <f t="shared" si="150"/>
        <v>8.4151955893197242E-9</v>
      </c>
      <c r="AX128" s="5">
        <f t="shared" si="151"/>
        <v>1.302689543858819E-3</v>
      </c>
      <c r="AY128" s="5">
        <f t="shared" si="152"/>
        <v>5.3223107099645197E-4</v>
      </c>
      <c r="AZ128" s="5">
        <f t="shared" si="153"/>
        <v>1.0872502749002267E-4</v>
      </c>
      <c r="BA128" s="5">
        <f t="shared" si="154"/>
        <v>1.4807016785114859E-5</v>
      </c>
      <c r="BB128" s="5">
        <f t="shared" si="155"/>
        <v>1.5124007172230387E-6</v>
      </c>
      <c r="BC128" s="5">
        <f t="shared" si="156"/>
        <v>1.2358226981987005E-7</v>
      </c>
      <c r="BD128" s="5">
        <f t="shared" si="157"/>
        <v>1.1473001446935803E-6</v>
      </c>
      <c r="BE128" s="5">
        <f t="shared" si="158"/>
        <v>1.5140155142758026E-6</v>
      </c>
      <c r="BF128" s="5">
        <f t="shared" si="159"/>
        <v>9.9897266991107748E-7</v>
      </c>
      <c r="BG128" s="5">
        <f t="shared" si="160"/>
        <v>4.3942587810121757E-7</v>
      </c>
      <c r="BH128" s="5">
        <f t="shared" si="161"/>
        <v>1.449702590679089E-7</v>
      </c>
      <c r="BI128" s="5">
        <f t="shared" si="162"/>
        <v>3.8261517241596227E-8</v>
      </c>
      <c r="BJ128" s="8">
        <f t="shared" si="163"/>
        <v>0.59830089754201932</v>
      </c>
      <c r="BK128" s="8">
        <f t="shared" si="164"/>
        <v>0.28759934366596773</v>
      </c>
      <c r="BL128" s="8">
        <f t="shared" si="165"/>
        <v>0.11217223312598741</v>
      </c>
      <c r="BM128" s="8">
        <f t="shared" si="166"/>
        <v>0.24979692266617426</v>
      </c>
      <c r="BN128" s="8">
        <f t="shared" si="167"/>
        <v>0.7497620690780773</v>
      </c>
    </row>
    <row r="129" spans="1:66" x14ac:dyDescent="0.25">
      <c r="A129" t="s">
        <v>175</v>
      </c>
      <c r="B129" t="s">
        <v>282</v>
      </c>
      <c r="C129" t="s">
        <v>283</v>
      </c>
      <c r="D129" t="s">
        <v>441</v>
      </c>
      <c r="E129">
        <f>VLOOKUP(A129,home!$A$2:$E$405,3,FALSE)</f>
        <v>1.2222222222222201</v>
      </c>
      <c r="F129">
        <f>VLOOKUP(B129,home!$B$2:$E$405,3,FALSE)</f>
        <v>1</v>
      </c>
      <c r="G129">
        <f>VLOOKUP(C129,away!$B$2:$E$405,4,FALSE)</f>
        <v>0.73</v>
      </c>
      <c r="H129">
        <f>VLOOKUP(A129,away!$A$2:$E$405,3,FALSE)</f>
        <v>1.1196581196581199</v>
      </c>
      <c r="I129">
        <f>VLOOKUP(C129,away!$B$2:$E$405,3,FALSE)</f>
        <v>0.91</v>
      </c>
      <c r="J129">
        <f>VLOOKUP(B129,home!$B$2:$E$405,4,FALSE)</f>
        <v>0.69</v>
      </c>
      <c r="K129" s="3">
        <f t="shared" si="112"/>
        <v>0.8922222222222207</v>
      </c>
      <c r="L129" s="3">
        <f t="shared" si="113"/>
        <v>0.70303333333333351</v>
      </c>
      <c r="M129" s="5">
        <f t="shared" si="114"/>
        <v>0.20285668072609173</v>
      </c>
      <c r="N129" s="5">
        <f t="shared" si="115"/>
        <v>0.18099323847005708</v>
      </c>
      <c r="O129" s="5">
        <f t="shared" si="116"/>
        <v>0.14261500843980007</v>
      </c>
      <c r="P129" s="5">
        <f t="shared" si="117"/>
        <v>0.12724427975239916</v>
      </c>
      <c r="Q129" s="5">
        <f t="shared" si="118"/>
        <v>8.0743094717475317E-2</v>
      </c>
      <c r="R129" s="5">
        <f t="shared" si="119"/>
        <v>5.013155238339706E-2</v>
      </c>
      <c r="S129" s="5">
        <f t="shared" si="120"/>
        <v>1.9953874173324539E-2</v>
      </c>
      <c r="T129" s="5">
        <f t="shared" si="121"/>
        <v>5.6765087022875742E-2</v>
      </c>
      <c r="U129" s="5">
        <f t="shared" si="122"/>
        <v>4.4728485070964177E-2</v>
      </c>
      <c r="V129" s="5">
        <f t="shared" si="123"/>
        <v>1.3907006980750564E-3</v>
      </c>
      <c r="W129" s="5">
        <f t="shared" si="124"/>
        <v>2.4013594465975032E-2</v>
      </c>
      <c r="X129" s="5">
        <f t="shared" si="125"/>
        <v>1.6882357362729319E-2</v>
      </c>
      <c r="Y129" s="5">
        <f t="shared" si="126"/>
        <v>5.9344299856220681E-3</v>
      </c>
      <c r="Z129" s="5">
        <f t="shared" si="127"/>
        <v>1.1748050792424752E-2</v>
      </c>
      <c r="AA129" s="5">
        <f t="shared" si="128"/>
        <v>1.0481871984796731E-2</v>
      </c>
      <c r="AB129" s="5">
        <f t="shared" si="129"/>
        <v>4.6760795576620889E-3</v>
      </c>
      <c r="AC129" s="5">
        <f t="shared" si="130"/>
        <v>5.4520853110532568E-5</v>
      </c>
      <c r="AD129" s="5">
        <f t="shared" si="131"/>
        <v>5.3563656544938646E-3</v>
      </c>
      <c r="AE129" s="5">
        <f t="shared" si="132"/>
        <v>3.7657036006310042E-3</v>
      </c>
      <c r="AF129" s="5">
        <f t="shared" si="133"/>
        <v>1.3237075773484752E-3</v>
      </c>
      <c r="AG129" s="5">
        <f t="shared" si="134"/>
        <v>3.1020351682063002E-4</v>
      </c>
      <c r="AH129" s="5">
        <f t="shared" si="135"/>
        <v>2.0648178271919205E-3</v>
      </c>
      <c r="AI129" s="5">
        <f t="shared" si="136"/>
        <v>1.8422763502612325E-3</v>
      </c>
      <c r="AJ129" s="5">
        <f t="shared" si="137"/>
        <v>8.2185994958875949E-4</v>
      </c>
      <c r="AK129" s="5">
        <f t="shared" si="138"/>
        <v>2.4442723685917515E-4</v>
      </c>
      <c r="AL129" s="5">
        <f t="shared" si="139"/>
        <v>1.3679542937811204E-6</v>
      </c>
      <c r="AM129" s="5">
        <f t="shared" si="140"/>
        <v>9.5581369345745944E-4</v>
      </c>
      <c r="AN129" s="5">
        <f t="shared" si="141"/>
        <v>6.7196888695704275E-4</v>
      </c>
      <c r="AO129" s="5">
        <f t="shared" si="142"/>
        <v>2.3620826324684984E-4</v>
      </c>
      <c r="AP129" s="5">
        <f t="shared" si="143"/>
        <v>5.5354094223770129E-5</v>
      </c>
      <c r="AQ129" s="5">
        <f t="shared" si="144"/>
        <v>9.7289433439461328E-6</v>
      </c>
      <c r="AR129" s="5">
        <f t="shared" si="145"/>
        <v>2.9032715195536555E-4</v>
      </c>
      <c r="AS129" s="5">
        <f t="shared" si="146"/>
        <v>2.5903633668906457E-4</v>
      </c>
      <c r="AT129" s="5">
        <f t="shared" si="147"/>
        <v>1.1555898797851026E-4</v>
      </c>
      <c r="AU129" s="5">
        <f t="shared" si="148"/>
        <v>3.436809901731245E-5</v>
      </c>
      <c r="AV129" s="5">
        <f t="shared" si="149"/>
        <v>7.6659954196949562E-6</v>
      </c>
      <c r="AW129" s="5">
        <f t="shared" si="150"/>
        <v>2.3835158210021027E-8</v>
      </c>
      <c r="AX129" s="5">
        <f t="shared" si="151"/>
        <v>1.4213303626784045E-4</v>
      </c>
      <c r="AY129" s="5">
        <f t="shared" si="152"/>
        <v>9.9924262264167456E-5</v>
      </c>
      <c r="AZ129" s="5">
        <f t="shared" si="153"/>
        <v>3.5125043590225932E-5</v>
      </c>
      <c r="BA129" s="5">
        <f t="shared" si="154"/>
        <v>8.2313588262383924E-6</v>
      </c>
      <c r="BB129" s="5">
        <f t="shared" si="155"/>
        <v>1.4467299083682831E-6</v>
      </c>
      <c r="BC129" s="5">
        <f t="shared" si="156"/>
        <v>2.0341986998263655E-7</v>
      </c>
      <c r="BD129" s="5">
        <f t="shared" si="157"/>
        <v>3.4018277566058949E-5</v>
      </c>
      <c r="BE129" s="5">
        <f t="shared" si="158"/>
        <v>3.0351863206161428E-5</v>
      </c>
      <c r="BF129" s="5">
        <f t="shared" si="159"/>
        <v>1.3540303419193102E-5</v>
      </c>
      <c r="BG129" s="5">
        <f t="shared" si="160"/>
        <v>4.0269865354118686E-6</v>
      </c>
      <c r="BH129" s="5">
        <f t="shared" si="161"/>
        <v>8.9824171887103454E-7</v>
      </c>
      <c r="BI129" s="5">
        <f t="shared" si="162"/>
        <v>1.6028624450076439E-7</v>
      </c>
      <c r="BJ129" s="8">
        <f t="shared" si="163"/>
        <v>0.3783039201059844</v>
      </c>
      <c r="BK129" s="8">
        <f t="shared" si="164"/>
        <v>0.35160134841955903</v>
      </c>
      <c r="BL129" s="8">
        <f t="shared" si="165"/>
        <v>0.25839633133027134</v>
      </c>
      <c r="BM129" s="8">
        <f t="shared" si="166"/>
        <v>0.21536589573191303</v>
      </c>
      <c r="BN129" s="8">
        <f t="shared" si="167"/>
        <v>0.78458385448922041</v>
      </c>
    </row>
    <row r="130" spans="1:66" x14ac:dyDescent="0.25">
      <c r="A130" t="s">
        <v>175</v>
      </c>
      <c r="B130" t="s">
        <v>284</v>
      </c>
      <c r="C130" t="s">
        <v>285</v>
      </c>
      <c r="D130" t="s">
        <v>441</v>
      </c>
      <c r="E130">
        <f>VLOOKUP(A130,home!$A$2:$E$405,3,FALSE)</f>
        <v>1.2222222222222201</v>
      </c>
      <c r="F130">
        <f>VLOOKUP(B130,home!$B$2:$E$405,3,FALSE)</f>
        <v>1.55</v>
      </c>
      <c r="G130">
        <f>VLOOKUP(C130,away!$B$2:$E$405,4,FALSE)</f>
        <v>1.23</v>
      </c>
      <c r="H130">
        <f>VLOOKUP(A130,away!$A$2:$E$405,3,FALSE)</f>
        <v>1.1196581196581199</v>
      </c>
      <c r="I130">
        <f>VLOOKUP(C130,away!$B$2:$E$405,3,FALSE)</f>
        <v>0.51</v>
      </c>
      <c r="J130">
        <f>VLOOKUP(B130,home!$B$2:$E$405,4,FALSE)</f>
        <v>0.89</v>
      </c>
      <c r="K130" s="3">
        <f t="shared" si="112"/>
        <v>2.3301666666666629</v>
      </c>
      <c r="L130" s="3">
        <f t="shared" si="113"/>
        <v>0.50821282051282057</v>
      </c>
      <c r="M130" s="5">
        <f t="shared" si="114"/>
        <v>5.8520422261404151E-2</v>
      </c>
      <c r="N130" s="5">
        <f t="shared" si="115"/>
        <v>0.13636233727278171</v>
      </c>
      <c r="O130" s="5">
        <f t="shared" si="116"/>
        <v>2.974082885506946E-2</v>
      </c>
      <c r="P130" s="5">
        <f t="shared" si="117"/>
        <v>6.9301088037120914E-2</v>
      </c>
      <c r="Q130" s="5">
        <f t="shared" si="118"/>
        <v>0.15887348645089652</v>
      </c>
      <c r="R130" s="5">
        <f t="shared" si="119"/>
        <v>7.5573352584119647E-3</v>
      </c>
      <c r="S130" s="5">
        <f t="shared" si="120"/>
        <v>2.05169435623513E-2</v>
      </c>
      <c r="T130" s="5">
        <f t="shared" si="121"/>
        <v>8.0741542653915505E-2</v>
      </c>
      <c r="U130" s="5">
        <f t="shared" si="122"/>
        <v>1.760985070797625E-2</v>
      </c>
      <c r="V130" s="5">
        <f t="shared" si="123"/>
        <v>2.6996207423033735E-3</v>
      </c>
      <c r="W130" s="5">
        <f t="shared" si="124"/>
        <v>0.12340056744833226</v>
      </c>
      <c r="X130" s="5">
        <f t="shared" si="125"/>
        <v>6.2713750435799492E-2</v>
      </c>
      <c r="Y130" s="5">
        <f t="shared" si="126"/>
        <v>1.5935965996957395E-2</v>
      </c>
      <c r="Z130" s="5">
        <f t="shared" si="127"/>
        <v>1.2802448890795101E-3</v>
      </c>
      <c r="AA130" s="5">
        <f t="shared" si="128"/>
        <v>2.9831839657034342E-3</v>
      </c>
      <c r="AB130" s="5">
        <f t="shared" si="129"/>
        <v>3.4756579187083039E-3</v>
      </c>
      <c r="AC130" s="5">
        <f t="shared" si="130"/>
        <v>1.9980915155301331E-4</v>
      </c>
      <c r="AD130" s="5">
        <f t="shared" si="131"/>
        <v>7.1885972228963785E-2</v>
      </c>
      <c r="AE130" s="5">
        <f t="shared" si="132"/>
        <v>3.6533372701787976E-2</v>
      </c>
      <c r="AF130" s="5">
        <f t="shared" si="133"/>
        <v>9.283364191810875E-3</v>
      </c>
      <c r="AG130" s="5">
        <f t="shared" si="134"/>
        <v>1.5726415665893089E-3</v>
      </c>
      <c r="AH130" s="5">
        <f t="shared" si="135"/>
        <v>1.6265921650655523E-4</v>
      </c>
      <c r="AI130" s="5">
        <f t="shared" si="136"/>
        <v>3.7902308432969083E-4</v>
      </c>
      <c r="AJ130" s="5">
        <f t="shared" si="137"/>
        <v>4.415934785011166E-4</v>
      </c>
      <c r="AK130" s="5">
        <f t="shared" si="138"/>
        <v>3.4299546794022787E-4</v>
      </c>
      <c r="AL130" s="5">
        <f t="shared" si="139"/>
        <v>9.4647243251559975E-6</v>
      </c>
      <c r="AM130" s="5">
        <f t="shared" si="140"/>
        <v>3.3501259257771365E-2</v>
      </c>
      <c r="AN130" s="5">
        <f t="shared" si="141"/>
        <v>1.702576945812323E-2</v>
      </c>
      <c r="AO130" s="5">
        <f t="shared" si="142"/>
        <v>4.326357158856921E-3</v>
      </c>
      <c r="AP130" s="5">
        <f t="shared" si="143"/>
        <v>7.3290339141616969E-4</v>
      </c>
      <c r="AQ130" s="5">
        <f t="shared" si="144"/>
        <v>9.3117724928755801E-5</v>
      </c>
      <c r="AR130" s="5">
        <f t="shared" si="145"/>
        <v>1.65330998406404E-5</v>
      </c>
      <c r="AS130" s="5">
        <f t="shared" si="146"/>
        <v>3.8524878145332179E-5</v>
      </c>
      <c r="AT130" s="5">
        <f t="shared" si="147"/>
        <v>4.488469344582403E-5</v>
      </c>
      <c r="AU130" s="5">
        <f t="shared" si="148"/>
        <v>3.4862938837003601E-5</v>
      </c>
      <c r="AV130" s="5">
        <f t="shared" si="149"/>
        <v>2.0309114495006112E-5</v>
      </c>
      <c r="AW130" s="5">
        <f t="shared" si="150"/>
        <v>3.113422575678004E-7</v>
      </c>
      <c r="AX130" s="5">
        <f t="shared" si="151"/>
        <v>1.3010586268969462E-2</v>
      </c>
      <c r="AY130" s="5">
        <f t="shared" si="152"/>
        <v>6.6121467442783457E-3</v>
      </c>
      <c r="AZ130" s="5">
        <f t="shared" si="153"/>
        <v>1.6801888732771808E-3</v>
      </c>
      <c r="BA130" s="5">
        <f t="shared" si="154"/>
        <v>2.8463117542748475E-4</v>
      </c>
      <c r="BB130" s="5">
        <f t="shared" si="155"/>
        <v>3.6163303117470352E-5</v>
      </c>
      <c r="BC130" s="5">
        <f t="shared" si="156"/>
        <v>3.6757308552779386E-6</v>
      </c>
      <c r="BD130" s="5">
        <f t="shared" si="157"/>
        <v>1.4003888836386529E-6</v>
      </c>
      <c r="BE130" s="5">
        <f t="shared" si="158"/>
        <v>3.2631394970253294E-6</v>
      </c>
      <c r="BF130" s="5">
        <f t="shared" si="159"/>
        <v>3.8018294423259218E-6</v>
      </c>
      <c r="BG130" s="5">
        <f t="shared" si="160"/>
        <v>2.9529654129532575E-6</v>
      </c>
      <c r="BH130" s="5">
        <f t="shared" si="161"/>
        <v>1.7202253932708095E-6</v>
      </c>
      <c r="BI130" s="5">
        <f t="shared" si="162"/>
        <v>8.0168237411063828E-7</v>
      </c>
      <c r="BJ130" s="8">
        <f t="shared" si="163"/>
        <v>0.77460980003485636</v>
      </c>
      <c r="BK130" s="8">
        <f t="shared" si="164"/>
        <v>0.15785949522333623</v>
      </c>
      <c r="BL130" s="8">
        <f t="shared" si="165"/>
        <v>6.2862182908914141E-2</v>
      </c>
      <c r="BM130" s="8">
        <f t="shared" si="166"/>
        <v>0.52964438951848092</v>
      </c>
      <c r="BN130" s="8">
        <f t="shared" si="167"/>
        <v>0.46035549813568477</v>
      </c>
    </row>
    <row r="131" spans="1:66" x14ac:dyDescent="0.25">
      <c r="A131" t="s">
        <v>24</v>
      </c>
      <c r="B131" t="s">
        <v>286</v>
      </c>
      <c r="C131" t="s">
        <v>287</v>
      </c>
      <c r="D131" t="s">
        <v>441</v>
      </c>
      <c r="E131">
        <f>VLOOKUP(A131,home!$A$2:$E$405,3,FALSE)</f>
        <v>1.62011173184358</v>
      </c>
      <c r="F131">
        <f>VLOOKUP(B131,home!$B$2:$E$405,3,FALSE)</f>
        <v>1.71</v>
      </c>
      <c r="G131">
        <f>VLOOKUP(C131,away!$B$2:$E$405,4,FALSE)</f>
        <v>1.44</v>
      </c>
      <c r="H131">
        <f>VLOOKUP(A131,away!$A$2:$E$405,3,FALSE)</f>
        <v>1.4748603351955301</v>
      </c>
      <c r="I131">
        <f>VLOOKUP(C131,away!$B$2:$E$405,3,FALSE)</f>
        <v>0.62</v>
      </c>
      <c r="J131">
        <f>VLOOKUP(B131,home!$B$2:$E$405,4,FALSE)</f>
        <v>0.75</v>
      </c>
      <c r="K131" s="3">
        <f t="shared" si="112"/>
        <v>3.9893631284916311</v>
      </c>
      <c r="L131" s="3">
        <f t="shared" si="113"/>
        <v>0.68581005586592148</v>
      </c>
      <c r="M131" s="5">
        <f t="shared" si="114"/>
        <v>9.3239102424898385E-3</v>
      </c>
      <c r="N131" s="5">
        <f t="shared" si="115"/>
        <v>3.7196463734754423E-2</v>
      </c>
      <c r="O131" s="5">
        <f t="shared" si="116"/>
        <v>6.3944314042907935E-3</v>
      </c>
      <c r="P131" s="5">
        <f t="shared" si="117"/>
        <v>2.5509708871946653E-2</v>
      </c>
      <c r="Q131" s="5">
        <f t="shared" si="118"/>
        <v>7.4195100466852737E-2</v>
      </c>
      <c r="R131" s="5">
        <f t="shared" si="119"/>
        <v>2.1926826793037361E-3</v>
      </c>
      <c r="S131" s="5">
        <f t="shared" si="120"/>
        <v>1.744829234214347E-2</v>
      </c>
      <c r="T131" s="5">
        <f t="shared" si="121"/>
        <v>5.0883745996149927E-2</v>
      </c>
      <c r="U131" s="5">
        <f t="shared" si="122"/>
        <v>8.747407433296564E-3</v>
      </c>
      <c r="V131" s="5">
        <f t="shared" si="123"/>
        <v>5.3041749221424571E-3</v>
      </c>
      <c r="W131" s="5">
        <f t="shared" si="124"/>
        <v>9.8663732705731491E-2</v>
      </c>
      <c r="X131" s="5">
        <f t="shared" si="125"/>
        <v>6.7664580038858058E-2</v>
      </c>
      <c r="Y131" s="5">
        <f t="shared" si="126"/>
        <v>2.320252470829668E-2</v>
      </c>
      <c r="Z131" s="5">
        <f t="shared" si="127"/>
        <v>5.0125461026317801E-4</v>
      </c>
      <c r="AA131" s="5">
        <f t="shared" si="128"/>
        <v>1.9996866601703646E-3</v>
      </c>
      <c r="AB131" s="5">
        <f t="shared" si="129"/>
        <v>3.9887381153101151E-3</v>
      </c>
      <c r="AC131" s="5">
        <f t="shared" si="130"/>
        <v>9.0699579462061883E-4</v>
      </c>
      <c r="AD131" s="5">
        <f t="shared" si="131"/>
        <v>9.8401364343899761E-2</v>
      </c>
      <c r="AE131" s="5">
        <f t="shared" si="132"/>
        <v>6.7484645177972785E-2</v>
      </c>
      <c r="AF131" s="5">
        <f t="shared" si="133"/>
        <v>2.3140824139798705E-2</v>
      </c>
      <c r="AG131" s="5">
        <f t="shared" si="134"/>
        <v>5.2900699653662727E-3</v>
      </c>
      <c r="AH131" s="5">
        <f t="shared" si="135"/>
        <v>8.5941363066910164E-5</v>
      </c>
      <c r="AI131" s="5">
        <f t="shared" si="136"/>
        <v>3.4285130503144387E-4</v>
      </c>
      <c r="AJ131" s="5">
        <f t="shared" si="137"/>
        <v>6.8387917742383992E-4</v>
      </c>
      <c r="AK131" s="5">
        <f t="shared" si="138"/>
        <v>9.0941412491928433E-4</v>
      </c>
      <c r="AL131" s="5">
        <f t="shared" si="139"/>
        <v>9.9259637071209689E-5</v>
      </c>
      <c r="AM131" s="5">
        <f t="shared" si="140"/>
        <v>7.8511754941364933E-2</v>
      </c>
      <c r="AN131" s="5">
        <f t="shared" si="141"/>
        <v>5.3844151042469028E-2</v>
      </c>
      <c r="AO131" s="5">
        <f t="shared" si="142"/>
        <v>1.8463430117244398E-2</v>
      </c>
      <c r="AP131" s="5">
        <f t="shared" si="143"/>
        <v>4.2208020133946405E-3</v>
      </c>
      <c r="AQ131" s="5">
        <f t="shared" si="144"/>
        <v>7.2366711615129279E-4</v>
      </c>
      <c r="AR131" s="5">
        <f t="shared" si="145"/>
        <v>1.1787890201222221E-5</v>
      </c>
      <c r="AS131" s="5">
        <f t="shared" si="146"/>
        <v>4.7026174531463724E-5</v>
      </c>
      <c r="AT131" s="5">
        <f t="shared" si="147"/>
        <v>9.3802243374916825E-5</v>
      </c>
      <c r="AU131" s="5">
        <f t="shared" si="148"/>
        <v>1.247370703632305E-4</v>
      </c>
      <c r="AV131" s="5">
        <f t="shared" si="149"/>
        <v>1.2440536731578452E-4</v>
      </c>
      <c r="AW131" s="5">
        <f t="shared" si="150"/>
        <v>7.543581735824393E-6</v>
      </c>
      <c r="AX131" s="5">
        <f t="shared" si="151"/>
        <v>5.2201983386042011E-2</v>
      </c>
      <c r="AY131" s="5">
        <f t="shared" si="152"/>
        <v>3.5800645142293377E-2</v>
      </c>
      <c r="AZ131" s="5">
        <f t="shared" si="153"/>
        <v>1.2276221222536127E-2</v>
      </c>
      <c r="BA131" s="5">
        <f t="shared" si="154"/>
        <v>2.8063853208166378E-3</v>
      </c>
      <c r="BB131" s="5">
        <f t="shared" si="155"/>
        <v>4.8116181841263993E-4</v>
      </c>
      <c r="BC131" s="5">
        <f t="shared" si="156"/>
        <v>6.5997122713224197E-5</v>
      </c>
      <c r="BD131" s="5">
        <f t="shared" si="157"/>
        <v>1.3473756062402601E-6</v>
      </c>
      <c r="BE131" s="5">
        <f t="shared" si="158"/>
        <v>5.3751705637639516E-6</v>
      </c>
      <c r="BF131" s="5">
        <f t="shared" si="159"/>
        <v>1.0721753628216745E-5</v>
      </c>
      <c r="BG131" s="5">
        <f t="shared" si="160"/>
        <v>1.4257656199059748E-5</v>
      </c>
      <c r="BH131" s="5">
        <f t="shared" si="161"/>
        <v>1.4219741984809774E-5</v>
      </c>
      <c r="BI131" s="5">
        <f t="shared" si="162"/>
        <v>1.1345542874172901E-5</v>
      </c>
      <c r="BJ131" s="8">
        <f t="shared" si="163"/>
        <v>0.80551925052111917</v>
      </c>
      <c r="BK131" s="8">
        <f t="shared" si="164"/>
        <v>9.4392986952707619E-2</v>
      </c>
      <c r="BL131" s="8">
        <f t="shared" si="165"/>
        <v>2.5804058249455926E-2</v>
      </c>
      <c r="BM131" s="8">
        <f t="shared" si="166"/>
        <v>0.73561215137335023</v>
      </c>
      <c r="BN131" s="8">
        <f t="shared" si="167"/>
        <v>0.15481229739963817</v>
      </c>
    </row>
    <row r="132" spans="1:66" x14ac:dyDescent="0.25">
      <c r="A132" t="s">
        <v>24</v>
      </c>
      <c r="B132" t="s">
        <v>288</v>
      </c>
      <c r="C132" t="s">
        <v>289</v>
      </c>
      <c r="D132" t="s">
        <v>441</v>
      </c>
      <c r="E132">
        <f>VLOOKUP(A132,home!$A$2:$E$405,3,FALSE)</f>
        <v>1.62011173184358</v>
      </c>
      <c r="F132">
        <f>VLOOKUP(B132,home!$B$2:$E$405,3,FALSE)</f>
        <v>0.89</v>
      </c>
      <c r="G132">
        <f>VLOOKUP(C132,away!$B$2:$E$405,4,FALSE)</f>
        <v>1.1000000000000001</v>
      </c>
      <c r="H132">
        <f>VLOOKUP(A132,away!$A$2:$E$405,3,FALSE)</f>
        <v>1.4748603351955301</v>
      </c>
      <c r="I132">
        <f>VLOOKUP(C132,away!$B$2:$E$405,3,FALSE)</f>
        <v>0.82</v>
      </c>
      <c r="J132">
        <f>VLOOKUP(B132,home!$B$2:$E$405,4,FALSE)</f>
        <v>1.28</v>
      </c>
      <c r="K132" s="3">
        <f t="shared" si="112"/>
        <v>1.586089385474865</v>
      </c>
      <c r="L132" s="3">
        <f t="shared" si="113"/>
        <v>1.5480134078212282</v>
      </c>
      <c r="M132" s="5">
        <f t="shared" si="114"/>
        <v>4.3538799613507109E-2</v>
      </c>
      <c r="N132" s="5">
        <f t="shared" si="115"/>
        <v>6.9056427923300787E-2</v>
      </c>
      <c r="O132" s="5">
        <f t="shared" si="116"/>
        <v>6.7398645562150722E-2</v>
      </c>
      <c r="P132" s="5">
        <f t="shared" si="117"/>
        <v>0.10690027632150988</v>
      </c>
      <c r="Q132" s="5">
        <f t="shared" si="118"/>
        <v>5.4764833663978725E-2</v>
      </c>
      <c r="R132" s="5">
        <f t="shared" si="119"/>
        <v>5.2167003499600031E-2</v>
      </c>
      <c r="S132" s="5">
        <f t="shared" si="120"/>
        <v>6.5617731650035802E-2</v>
      </c>
      <c r="T132" s="5">
        <f t="shared" si="121"/>
        <v>8.4776696788938427E-2</v>
      </c>
      <c r="U132" s="5">
        <f t="shared" si="122"/>
        <v>8.2741530522745757E-2</v>
      </c>
      <c r="V132" s="5">
        <f t="shared" si="123"/>
        <v>1.7901156126508701E-2</v>
      </c>
      <c r="W132" s="5">
        <f t="shared" si="124"/>
        <v>2.895397379057774E-2</v>
      </c>
      <c r="X132" s="5">
        <f t="shared" si="125"/>
        <v>4.482113963751877E-2</v>
      </c>
      <c r="Y132" s="5">
        <f t="shared" si="126"/>
        <v>3.4691862556353294E-2</v>
      </c>
      <c r="Z132" s="5">
        <f t="shared" si="127"/>
        <v>2.6918406954412583E-2</v>
      </c>
      <c r="AA132" s="5">
        <f t="shared" si="128"/>
        <v>4.2694999544286592E-2</v>
      </c>
      <c r="AB132" s="5">
        <f t="shared" si="129"/>
        <v>3.3859042795023581E-2</v>
      </c>
      <c r="AC132" s="5">
        <f t="shared" si="130"/>
        <v>2.7470304552858517E-3</v>
      </c>
      <c r="AD132" s="5">
        <f t="shared" si="131"/>
        <v>1.1480897624138203E-2</v>
      </c>
      <c r="AE132" s="5">
        <f t="shared" si="132"/>
        <v>1.7772583455988825E-2</v>
      </c>
      <c r="AF132" s="5">
        <f t="shared" si="133"/>
        <v>1.3756098740746224E-2</v>
      </c>
      <c r="AG132" s="5">
        <f t="shared" si="134"/>
        <v>7.0982084299959529E-3</v>
      </c>
      <c r="AH132" s="5">
        <f t="shared" si="135"/>
        <v>1.041751372065472E-2</v>
      </c>
      <c r="AI132" s="5">
        <f t="shared" si="136"/>
        <v>1.6523107935369222E-2</v>
      </c>
      <c r="AJ132" s="5">
        <f t="shared" si="137"/>
        <v>1.3103563055672316E-2</v>
      </c>
      <c r="AK132" s="5">
        <f t="shared" si="138"/>
        <v>6.927807424834149E-3</v>
      </c>
      <c r="AL132" s="5">
        <f t="shared" si="139"/>
        <v>2.6978999636228699E-4</v>
      </c>
      <c r="AM132" s="5">
        <f t="shared" si="140"/>
        <v>3.6419459714738399E-3</v>
      </c>
      <c r="AN132" s="5">
        <f t="shared" si="141"/>
        <v>5.6377811944020124E-3</v>
      </c>
      <c r="AO132" s="5">
        <f t="shared" si="142"/>
        <v>4.3636804396483481E-3</v>
      </c>
      <c r="AP132" s="5">
        <f t="shared" si="143"/>
        <v>2.2516786093409575E-3</v>
      </c>
      <c r="AQ132" s="5">
        <f t="shared" si="144"/>
        <v>8.7140716934101499E-4</v>
      </c>
      <c r="AR132" s="5">
        <f t="shared" si="145"/>
        <v>3.2252901831470236E-3</v>
      </c>
      <c r="AS132" s="5">
        <f t="shared" si="146"/>
        <v>5.1155985245657778E-3</v>
      </c>
      <c r="AT132" s="5">
        <f t="shared" si="147"/>
        <v>4.0568982600823304E-3</v>
      </c>
      <c r="AU132" s="5">
        <f t="shared" si="148"/>
        <v>2.1448677560893443E-3</v>
      </c>
      <c r="AV132" s="5">
        <f t="shared" si="149"/>
        <v>8.5048799529515047E-4</v>
      </c>
      <c r="AW132" s="5">
        <f t="shared" si="150"/>
        <v>1.8400334501081768E-5</v>
      </c>
      <c r="AX132" s="5">
        <f t="shared" si="151"/>
        <v>9.6274197463793398E-4</v>
      </c>
      <c r="AY132" s="5">
        <f t="shared" si="152"/>
        <v>1.4903374850118065E-3</v>
      </c>
      <c r="AZ132" s="5">
        <f t="shared" si="153"/>
        <v>1.1535312044884231E-3</v>
      </c>
      <c r="BA132" s="5">
        <f t="shared" si="154"/>
        <v>5.9522725696274973E-4</v>
      </c>
      <c r="BB132" s="5">
        <f t="shared" si="155"/>
        <v>2.3035494361974703E-4</v>
      </c>
      <c r="BC132" s="5">
        <f t="shared" si="156"/>
        <v>7.1318508256254314E-5</v>
      </c>
      <c r="BD132" s="5">
        <f t="shared" si="157"/>
        <v>8.3213207460429591E-4</v>
      </c>
      <c r="BE132" s="5">
        <f t="shared" si="158"/>
        <v>1.3198358508430524E-3</v>
      </c>
      <c r="BF132" s="5">
        <f t="shared" si="159"/>
        <v>1.0466888167956763E-3</v>
      </c>
      <c r="BG132" s="5">
        <f t="shared" si="160"/>
        <v>5.5338067407162254E-4</v>
      </c>
      <c r="BH132" s="5">
        <f t="shared" si="161"/>
        <v>2.194278033179817E-4</v>
      </c>
      <c r="BI132" s="5">
        <f t="shared" si="162"/>
        <v>6.9606421944143414E-5</v>
      </c>
      <c r="BJ132" s="8">
        <f t="shared" si="163"/>
        <v>0.3884427273687201</v>
      </c>
      <c r="BK132" s="8">
        <f t="shared" si="164"/>
        <v>0.23846512164822145</v>
      </c>
      <c r="BL132" s="8">
        <f t="shared" si="165"/>
        <v>0.34526742842109348</v>
      </c>
      <c r="BM132" s="8">
        <f t="shared" si="166"/>
        <v>0.60379576065788954</v>
      </c>
      <c r="BN132" s="8">
        <f t="shared" si="167"/>
        <v>0.39382598658404722</v>
      </c>
    </row>
    <row r="133" spans="1:66" x14ac:dyDescent="0.25">
      <c r="A133" t="s">
        <v>24</v>
      </c>
      <c r="B133" t="s">
        <v>290</v>
      </c>
      <c r="C133" t="s">
        <v>291</v>
      </c>
      <c r="D133" t="s">
        <v>441</v>
      </c>
      <c r="E133">
        <f>VLOOKUP(A133,home!$A$2:$E$405,3,FALSE)</f>
        <v>1.62011173184358</v>
      </c>
      <c r="F133">
        <f>VLOOKUP(B133,home!$B$2:$E$405,3,FALSE)</f>
        <v>0.89</v>
      </c>
      <c r="G133">
        <f>VLOOKUP(C133,away!$B$2:$E$405,4,FALSE)</f>
        <v>1.44</v>
      </c>
      <c r="H133">
        <f>VLOOKUP(A133,away!$A$2:$E$405,3,FALSE)</f>
        <v>1.4748603351955301</v>
      </c>
      <c r="I133">
        <f>VLOOKUP(C133,away!$B$2:$E$405,3,FALSE)</f>
        <v>0.75</v>
      </c>
      <c r="J133">
        <f>VLOOKUP(B133,home!$B$2:$E$405,4,FALSE)</f>
        <v>0.9</v>
      </c>
      <c r="K133" s="3">
        <f t="shared" si="112"/>
        <v>2.0763351955307319</v>
      </c>
      <c r="L133" s="3">
        <f t="shared" si="113"/>
        <v>0.99553072625698291</v>
      </c>
      <c r="M133" s="5">
        <f t="shared" si="114"/>
        <v>4.6334617374367323E-2</v>
      </c>
      <c r="N133" s="5">
        <f t="shared" si="115"/>
        <v>9.6206196825848619E-2</v>
      </c>
      <c r="O133" s="5">
        <f t="shared" si="116"/>
        <v>4.6127535285543322E-2</v>
      </c>
      <c r="P133" s="5">
        <f t="shared" si="117"/>
        <v>9.5776224996459325E-2</v>
      </c>
      <c r="Q133" s="5">
        <f t="shared" si="118"/>
        <v>9.9878156248833241E-2</v>
      </c>
      <c r="R133" s="5">
        <f t="shared" si="119"/>
        <v>2.2960689351630773E-2</v>
      </c>
      <c r="S133" s="5">
        <f t="shared" si="120"/>
        <v>4.9493692806703862E-2</v>
      </c>
      <c r="T133" s="5">
        <f t="shared" si="121"/>
        <v>9.943177342760938E-2</v>
      </c>
      <c r="U133" s="5">
        <f t="shared" si="122"/>
        <v>4.7674087414438668E-2</v>
      </c>
      <c r="V133" s="5">
        <f t="shared" si="123"/>
        <v>1.136735657743374E-2</v>
      </c>
      <c r="W133" s="5">
        <f t="shared" si="124"/>
        <v>6.9126843694723397E-2</v>
      </c>
      <c r="X133" s="5">
        <f t="shared" si="125"/>
        <v>6.8817896907260923E-2</v>
      </c>
      <c r="Y133" s="5">
        <f t="shared" si="126"/>
        <v>3.4255165443781814E-2</v>
      </c>
      <c r="Z133" s="5">
        <f t="shared" si="127"/>
        <v>7.6193572485299867E-3</v>
      </c>
      <c r="AA133" s="5">
        <f t="shared" si="128"/>
        <v>1.5820339622445008E-2</v>
      </c>
      <c r="AB133" s="5">
        <f t="shared" si="129"/>
        <v>1.6424163981665973E-2</v>
      </c>
      <c r="AC133" s="5">
        <f t="shared" si="130"/>
        <v>1.4685597978218732E-3</v>
      </c>
      <c r="AD133" s="5">
        <f t="shared" si="131"/>
        <v>3.5882624629826464E-2</v>
      </c>
      <c r="AE133" s="5">
        <f t="shared" si="132"/>
        <v>3.5722255357737841E-2</v>
      </c>
      <c r="AF133" s="5">
        <f t="shared" si="133"/>
        <v>1.7781301409913075E-2</v>
      </c>
      <c r="AG133" s="5">
        <f t="shared" si="134"/>
        <v>5.9006106354683599E-3</v>
      </c>
      <c r="AH133" s="5">
        <f t="shared" si="135"/>
        <v>1.8963260638101159E-3</v>
      </c>
      <c r="AI133" s="5">
        <f t="shared" si="136"/>
        <v>3.9374085484911994E-3</v>
      </c>
      <c r="AJ133" s="5">
        <f t="shared" si="137"/>
        <v>4.0876899742079255E-3</v>
      </c>
      <c r="AK133" s="5">
        <f t="shared" si="138"/>
        <v>2.8291381872886756E-3</v>
      </c>
      <c r="AL133" s="5">
        <f t="shared" si="139"/>
        <v>1.2142378341490568E-4</v>
      </c>
      <c r="AM133" s="5">
        <f t="shared" si="140"/>
        <v>1.4900871285385319E-2</v>
      </c>
      <c r="AN133" s="5">
        <f t="shared" si="141"/>
        <v>1.483427521260147E-2</v>
      </c>
      <c r="AO133" s="5">
        <f t="shared" si="142"/>
        <v>7.3839883879485493E-3</v>
      </c>
      <c r="AP133" s="5">
        <f t="shared" si="143"/>
        <v>2.4503291075091832E-3</v>
      </c>
      <c r="AQ133" s="5">
        <f t="shared" si="144"/>
        <v>6.0984447899181031E-4</v>
      </c>
      <c r="AR133" s="5">
        <f t="shared" si="145"/>
        <v>3.7757017270498614E-4</v>
      </c>
      <c r="AS133" s="5">
        <f t="shared" si="146"/>
        <v>7.8396223836997949E-4</v>
      </c>
      <c r="AT133" s="5">
        <f t="shared" si="147"/>
        <v>8.1388419374732088E-4</v>
      </c>
      <c r="AU133" s="5">
        <f t="shared" si="148"/>
        <v>5.6329879885457185E-4</v>
      </c>
      <c r="AV133" s="5">
        <f t="shared" si="149"/>
        <v>2.9239928041548352E-4</v>
      </c>
      <c r="AW133" s="5">
        <f t="shared" si="150"/>
        <v>6.9719360426838074E-6</v>
      </c>
      <c r="AX133" s="5">
        <f t="shared" si="151"/>
        <v>5.1565339156531267E-3</v>
      </c>
      <c r="AY133" s="5">
        <f t="shared" si="152"/>
        <v>5.1334879540189211E-3</v>
      </c>
      <c r="AZ133" s="5">
        <f t="shared" si="153"/>
        <v>2.5552724955479646E-3</v>
      </c>
      <c r="BA133" s="5">
        <f t="shared" si="154"/>
        <v>8.4795076109245293E-4</v>
      </c>
      <c r="BB133" s="5">
        <f t="shared" si="155"/>
        <v>2.1104025925513275E-4</v>
      </c>
      <c r="BC133" s="5">
        <f t="shared" si="156"/>
        <v>4.2019412513144857E-5</v>
      </c>
      <c r="BD133" s="5">
        <f t="shared" si="157"/>
        <v>6.2647118040994864E-5</v>
      </c>
      <c r="BE133" s="5">
        <f t="shared" si="158"/>
        <v>1.3007641608708589E-4</v>
      </c>
      <c r="BF133" s="5">
        <f t="shared" si="159"/>
        <v>1.3504112041505818E-4</v>
      </c>
      <c r="BG133" s="5">
        <f t="shared" si="160"/>
        <v>9.3463543720562995E-5</v>
      </c>
      <c r="BH133" s="5">
        <f t="shared" si="161"/>
        <v>4.851541133150757E-5</v>
      </c>
      <c r="BI133" s="5">
        <f t="shared" si="162"/>
        <v>2.0146851214651936E-5</v>
      </c>
      <c r="BJ133" s="8">
        <f t="shared" si="163"/>
        <v>0.61712843785152016</v>
      </c>
      <c r="BK133" s="8">
        <f t="shared" si="164"/>
        <v>0.20969536329021993</v>
      </c>
      <c r="BL133" s="8">
        <f t="shared" si="165"/>
        <v>0.16507838357442386</v>
      </c>
      <c r="BM133" s="8">
        <f t="shared" si="166"/>
        <v>0.5871116058640351</v>
      </c>
      <c r="BN133" s="8">
        <f t="shared" si="167"/>
        <v>0.40728342008268259</v>
      </c>
    </row>
    <row r="134" spans="1:66" x14ac:dyDescent="0.25">
      <c r="A134" t="s">
        <v>24</v>
      </c>
      <c r="B134" t="s">
        <v>292</v>
      </c>
      <c r="C134" t="s">
        <v>293</v>
      </c>
      <c r="D134" t="s">
        <v>441</v>
      </c>
      <c r="E134">
        <f>VLOOKUP(A134,home!$A$2:$E$405,3,FALSE)</f>
        <v>1.62011173184358</v>
      </c>
      <c r="F134">
        <f>VLOOKUP(B134,home!$B$2:$E$405,3,FALSE)</f>
        <v>1.51</v>
      </c>
      <c r="G134">
        <f>VLOOKUP(C134,away!$B$2:$E$405,4,FALSE)</f>
        <v>0.96</v>
      </c>
      <c r="H134">
        <f>VLOOKUP(A134,away!$A$2:$E$405,3,FALSE)</f>
        <v>1.4748603351955301</v>
      </c>
      <c r="I134">
        <f>VLOOKUP(C134,away!$B$2:$E$405,3,FALSE)</f>
        <v>0.34</v>
      </c>
      <c r="J134">
        <f>VLOOKUP(B134,home!$B$2:$E$405,4,FALSE)</f>
        <v>0.75</v>
      </c>
      <c r="K134" s="3">
        <f t="shared" si="112"/>
        <v>2.3485139664804535</v>
      </c>
      <c r="L134" s="3">
        <f t="shared" si="113"/>
        <v>0.3760893854748602</v>
      </c>
      <c r="M134" s="5">
        <f t="shared" si="114"/>
        <v>6.5572206648032108E-2</v>
      </c>
      <c r="N134" s="5">
        <f t="shared" si="115"/>
        <v>0.15399724312584587</v>
      </c>
      <c r="O134" s="5">
        <f t="shared" si="116"/>
        <v>2.4661010902488942E-2</v>
      </c>
      <c r="P134" s="5">
        <f t="shared" si="117"/>
        <v>5.791672853202201E-2</v>
      </c>
      <c r="Q134" s="5">
        <f t="shared" si="118"/>
        <v>0.18083233814026756</v>
      </c>
      <c r="R134" s="5">
        <f t="shared" si="119"/>
        <v>4.6373722177529466E-3</v>
      </c>
      <c r="S134" s="5">
        <f t="shared" si="120"/>
        <v>1.278875462380295E-2</v>
      </c>
      <c r="T134" s="5">
        <f t="shared" si="121"/>
        <v>6.8009122925155346E-2</v>
      </c>
      <c r="U134" s="5">
        <f t="shared" si="122"/>
        <v>1.0890933421161229E-2</v>
      </c>
      <c r="V134" s="5">
        <f t="shared" si="123"/>
        <v>1.2550758378895941E-3</v>
      </c>
      <c r="W134" s="5">
        <f t="shared" si="124"/>
        <v>0.14156242390457807</v>
      </c>
      <c r="X134" s="5">
        <f t="shared" si="125"/>
        <v>5.3240125012604438E-2</v>
      </c>
      <c r="Y134" s="5">
        <f t="shared" si="126"/>
        <v>1.0011522949297568E-2</v>
      </c>
      <c r="Z134" s="5">
        <f t="shared" si="127"/>
        <v>5.8135548919763171E-4</v>
      </c>
      <c r="AA134" s="5">
        <f t="shared" si="128"/>
        <v>1.3653214858707146E-3</v>
      </c>
      <c r="AB134" s="5">
        <f t="shared" si="129"/>
        <v>1.6032382891516097E-3</v>
      </c>
      <c r="AC134" s="5">
        <f t="shared" si="130"/>
        <v>6.9284200488635265E-5</v>
      </c>
      <c r="AD134" s="5">
        <f t="shared" si="131"/>
        <v>8.3115332417181997E-2</v>
      </c>
      <c r="AE134" s="5">
        <f t="shared" si="132"/>
        <v>3.1258794292316705E-2</v>
      </c>
      <c r="AF134" s="5">
        <f t="shared" si="133"/>
        <v>5.8780503680412287E-3</v>
      </c>
      <c r="AG134" s="5">
        <f t="shared" si="134"/>
        <v>7.3689078356896723E-4</v>
      </c>
      <c r="AH134" s="5">
        <f t="shared" si="135"/>
        <v>5.4660407168693512E-5</v>
      </c>
      <c r="AI134" s="5">
        <f t="shared" si="136"/>
        <v>1.28370729649185E-4</v>
      </c>
      <c r="AJ134" s="5">
        <f t="shared" si="137"/>
        <v>1.5074022573419876E-4</v>
      </c>
      <c r="AK134" s="5">
        <f t="shared" si="138"/>
        <v>1.1800517514906067E-4</v>
      </c>
      <c r="AL134" s="5">
        <f t="shared" si="139"/>
        <v>2.4478140580488764E-6</v>
      </c>
      <c r="AM134" s="5">
        <f t="shared" si="140"/>
        <v>3.9039503802083507E-2</v>
      </c>
      <c r="AN134" s="5">
        <f t="shared" si="141"/>
        <v>1.4682342994169055E-2</v>
      </c>
      <c r="AO134" s="5">
        <f t="shared" si="142"/>
        <v>2.7609366770040794E-3</v>
      </c>
      <c r="AP134" s="5">
        <f t="shared" si="143"/>
        <v>3.4611965939648895E-4</v>
      </c>
      <c r="AQ134" s="5">
        <f t="shared" si="144"/>
        <v>3.2542982500798358E-5</v>
      </c>
      <c r="AR134" s="5">
        <f t="shared" si="145"/>
        <v>4.1114397883759158E-6</v>
      </c>
      <c r="AS134" s="5">
        <f t="shared" si="146"/>
        <v>9.6557737653442795E-6</v>
      </c>
      <c r="AT134" s="5">
        <f t="shared" si="147"/>
        <v>1.1338359772543302E-5</v>
      </c>
      <c r="AU134" s="5">
        <f t="shared" si="148"/>
        <v>8.8760987609326927E-6</v>
      </c>
      <c r="AV134" s="5">
        <f t="shared" si="149"/>
        <v>5.2114104769775684E-6</v>
      </c>
      <c r="AW134" s="5">
        <f t="shared" si="150"/>
        <v>6.0056517821241351E-8</v>
      </c>
      <c r="AX134" s="5">
        <f t="shared" si="151"/>
        <v>1.5280803320609968E-2</v>
      </c>
      <c r="AY134" s="5">
        <f t="shared" si="152"/>
        <v>5.7469479304104064E-3</v>
      </c>
      <c r="AZ134" s="5">
        <f t="shared" si="153"/>
        <v>1.0806830577520345E-3</v>
      </c>
      <c r="BA134" s="5">
        <f t="shared" si="154"/>
        <v>1.3547780902768521E-4</v>
      </c>
      <c r="BB134" s="5">
        <f t="shared" si="155"/>
        <v>1.2737941485675647E-5</v>
      </c>
      <c r="BC134" s="5">
        <f t="shared" si="156"/>
        <v>9.581209171124963E-7</v>
      </c>
      <c r="BD134" s="5">
        <f t="shared" si="157"/>
        <v>2.5771147723786459E-7</v>
      </c>
      <c r="BE134" s="5">
        <f t="shared" si="158"/>
        <v>6.0523900361543441E-7</v>
      </c>
      <c r="BF134" s="5">
        <f t="shared" si="159"/>
        <v>7.1070612652478087E-7</v>
      </c>
      <c r="BG134" s="5">
        <f t="shared" si="160"/>
        <v>5.5636775473555727E-7</v>
      </c>
      <c r="BH134" s="5">
        <f t="shared" si="161"/>
        <v>3.2665936062395692E-7</v>
      </c>
      <c r="BI134" s="5">
        <f t="shared" si="162"/>
        <v>1.5343281414138759E-7</v>
      </c>
      <c r="BJ134" s="8">
        <f t="shared" si="163"/>
        <v>0.8077608982142146</v>
      </c>
      <c r="BK134" s="8">
        <f t="shared" si="164"/>
        <v>0.14335144558670376</v>
      </c>
      <c r="BL134" s="8">
        <f t="shared" si="165"/>
        <v>4.3651456053227636E-2</v>
      </c>
      <c r="BM134" s="8">
        <f t="shared" si="166"/>
        <v>0.50198136790304149</v>
      </c>
      <c r="BN134" s="8">
        <f t="shared" si="167"/>
        <v>0.48761689956640947</v>
      </c>
    </row>
    <row r="135" spans="1:66" x14ac:dyDescent="0.25">
      <c r="A135" t="s">
        <v>24</v>
      </c>
      <c r="B135" t="s">
        <v>294</v>
      </c>
      <c r="C135" t="s">
        <v>295</v>
      </c>
      <c r="D135" t="s">
        <v>441</v>
      </c>
      <c r="E135">
        <f>VLOOKUP(A135,home!$A$2:$E$405,3,FALSE)</f>
        <v>1.62011173184358</v>
      </c>
      <c r="F135">
        <f>VLOOKUP(B135,home!$B$2:$E$405,3,FALSE)</f>
        <v>1.71</v>
      </c>
      <c r="G135">
        <f>VLOOKUP(C135,away!$B$2:$E$405,4,FALSE)</f>
        <v>0.69</v>
      </c>
      <c r="H135">
        <f>VLOOKUP(A135,away!$A$2:$E$405,3,FALSE)</f>
        <v>1.4748603351955301</v>
      </c>
      <c r="I135">
        <f>VLOOKUP(C135,away!$B$2:$E$405,3,FALSE)</f>
        <v>1.3</v>
      </c>
      <c r="J135">
        <f>VLOOKUP(B135,home!$B$2:$E$405,4,FALSE)</f>
        <v>0.98</v>
      </c>
      <c r="K135" s="3">
        <f t="shared" si="112"/>
        <v>1.9115698324022399</v>
      </c>
      <c r="L135" s="3">
        <f t="shared" si="113"/>
        <v>1.8789720670391052</v>
      </c>
      <c r="M135" s="5">
        <f t="shared" si="114"/>
        <v>2.2583360624158465E-2</v>
      </c>
      <c r="N135" s="5">
        <f t="shared" si="115"/>
        <v>4.3169670883401942E-2</v>
      </c>
      <c r="O135" s="5">
        <f t="shared" si="116"/>
        <v>4.2433503792664563E-2</v>
      </c>
      <c r="P135" s="5">
        <f t="shared" si="117"/>
        <v>8.1114605733183617E-2</v>
      </c>
      <c r="Q135" s="5">
        <f t="shared" si="118"/>
        <v>4.1260920267722254E-2</v>
      </c>
      <c r="R135" s="5">
        <f t="shared" si="119"/>
        <v>3.9865684166507341E-2</v>
      </c>
      <c r="S135" s="5">
        <f t="shared" si="120"/>
        <v>7.2836582791528243E-2</v>
      </c>
      <c r="T135" s="5">
        <f t="shared" si="121"/>
        <v>7.752811664337779E-2</v>
      </c>
      <c r="U135" s="5">
        <f t="shared" si="122"/>
        <v>7.620603920077107E-2</v>
      </c>
      <c r="V135" s="5">
        <f t="shared" si="123"/>
        <v>2.9068160179289107E-2</v>
      </c>
      <c r="W135" s="5">
        <f t="shared" si="124"/>
        <v>2.629104348031067E-2</v>
      </c>
      <c r="X135" s="5">
        <f t="shared" si="125"/>
        <v>4.9400136312814327E-2</v>
      </c>
      <c r="Y135" s="5">
        <f t="shared" si="126"/>
        <v>4.6410738119851164E-2</v>
      </c>
      <c r="Z135" s="5">
        <f t="shared" si="127"/>
        <v>2.4968835660756805E-2</v>
      </c>
      <c r="AA135" s="5">
        <f t="shared" si="128"/>
        <v>4.7729672999311953E-2</v>
      </c>
      <c r="AB135" s="5">
        <f t="shared" si="129"/>
        <v>4.5619301507954235E-2</v>
      </c>
      <c r="AC135" s="5">
        <f t="shared" si="130"/>
        <v>6.5254137536602981E-3</v>
      </c>
      <c r="AD135" s="5">
        <f t="shared" si="131"/>
        <v>1.2564291394834368E-2</v>
      </c>
      <c r="AE135" s="5">
        <f t="shared" si="132"/>
        <v>2.3607952573033573E-2</v>
      </c>
      <c r="AF135" s="5">
        <f t="shared" si="133"/>
        <v>2.2179341722357037E-2</v>
      </c>
      <c r="AG135" s="5">
        <f t="shared" si="134"/>
        <v>1.3891454520541286E-2</v>
      </c>
      <c r="AH135" s="5">
        <f t="shared" si="135"/>
        <v>1.1728936188262987E-2</v>
      </c>
      <c r="AI135" s="5">
        <f t="shared" si="136"/>
        <v>2.2420680583654446E-2</v>
      </c>
      <c r="AJ135" s="5">
        <f t="shared" si="137"/>
        <v>2.1429348312820243E-2</v>
      </c>
      <c r="AK135" s="5">
        <f t="shared" si="138"/>
        <v>1.3654565254275669E-2</v>
      </c>
      <c r="AL135" s="5">
        <f t="shared" si="139"/>
        <v>9.3751567392113655E-4</v>
      </c>
      <c r="AM135" s="5">
        <f t="shared" si="140"/>
        <v>4.8035040791752923E-3</v>
      </c>
      <c r="AN135" s="5">
        <f t="shared" si="141"/>
        <v>9.0256499886787727E-3</v>
      </c>
      <c r="AO135" s="5">
        <f t="shared" si="142"/>
        <v>8.4794721077996165E-3</v>
      </c>
      <c r="AP135" s="5">
        <f t="shared" si="143"/>
        <v>5.3108970779308946E-3</v>
      </c>
      <c r="AQ135" s="5">
        <f t="shared" si="144"/>
        <v>2.4947568150879397E-3</v>
      </c>
      <c r="AR135" s="5">
        <f t="shared" si="145"/>
        <v>4.4076686947660555E-3</v>
      </c>
      <c r="AS135" s="5">
        <f t="shared" si="146"/>
        <v>8.4255665081385493E-3</v>
      </c>
      <c r="AT135" s="5">
        <f t="shared" si="147"/>
        <v>8.0530293789281664E-3</v>
      </c>
      <c r="AU135" s="5">
        <f t="shared" si="148"/>
        <v>5.1313093400693422E-3</v>
      </c>
      <c r="AV135" s="5">
        <f t="shared" si="149"/>
        <v>2.4522140338001002E-3</v>
      </c>
      <c r="AW135" s="5">
        <f t="shared" si="150"/>
        <v>9.3537665880528623E-5</v>
      </c>
      <c r="AX135" s="5">
        <f t="shared" si="151"/>
        <v>1.5303722479287631E-3</v>
      </c>
      <c r="AY135" s="5">
        <f t="shared" si="152"/>
        <v>2.8755267060299899E-3</v>
      </c>
      <c r="AZ135" s="5">
        <f t="shared" si="153"/>
        <v>2.7015171793276609E-3</v>
      </c>
      <c r="BA135" s="5">
        <f t="shared" si="154"/>
        <v>1.6920251061943157E-3</v>
      </c>
      <c r="BB135" s="5">
        <f t="shared" si="155"/>
        <v>7.9481697781699898E-4</v>
      </c>
      <c r="BC135" s="5">
        <f t="shared" si="156"/>
        <v>2.9868777994531635E-4</v>
      </c>
      <c r="BD135" s="5">
        <f t="shared" si="157"/>
        <v>1.38031439303802E-3</v>
      </c>
      <c r="BE135" s="5">
        <f t="shared" si="158"/>
        <v>2.6385673529620876E-3</v>
      </c>
      <c r="BF135" s="5">
        <f t="shared" si="159"/>
        <v>2.5219028763418796E-3</v>
      </c>
      <c r="BG135" s="5">
        <f t="shared" si="160"/>
        <v>1.6069311528878578E-3</v>
      </c>
      <c r="BH135" s="5">
        <f t="shared" si="161"/>
        <v>7.6794027865194521E-4</v>
      </c>
      <c r="BI135" s="5">
        <f t="shared" si="162"/>
        <v>2.9359429395152593E-4</v>
      </c>
      <c r="BJ135" s="8">
        <f t="shared" si="163"/>
        <v>0.39631089198415997</v>
      </c>
      <c r="BK135" s="8">
        <f t="shared" si="164"/>
        <v>0.21594116546177089</v>
      </c>
      <c r="BL135" s="8">
        <f t="shared" si="165"/>
        <v>0.35876677030975795</v>
      </c>
      <c r="BM135" s="8">
        <f t="shared" si="166"/>
        <v>0.72277792890865789</v>
      </c>
      <c r="BN135" s="8">
        <f t="shared" si="167"/>
        <v>0.27042774546763815</v>
      </c>
    </row>
    <row r="136" spans="1:66" x14ac:dyDescent="0.25">
      <c r="A136" t="s">
        <v>27</v>
      </c>
      <c r="B136" t="s">
        <v>296</v>
      </c>
      <c r="C136" t="s">
        <v>297</v>
      </c>
      <c r="D136" t="s">
        <v>441</v>
      </c>
      <c r="E136">
        <f>VLOOKUP(A136,home!$A$2:$E$405,3,FALSE)</f>
        <v>1.32768361581921</v>
      </c>
      <c r="F136">
        <f>VLOOKUP(B136,home!$B$2:$E$405,3,FALSE)</f>
        <v>0.75</v>
      </c>
      <c r="G136">
        <f>VLOOKUP(C136,away!$B$2:$E$405,4,FALSE)</f>
        <v>0.84</v>
      </c>
      <c r="H136">
        <f>VLOOKUP(A136,away!$A$2:$E$405,3,FALSE)</f>
        <v>1.10734463276836</v>
      </c>
      <c r="I136">
        <f>VLOOKUP(C136,away!$B$2:$E$405,3,FALSE)</f>
        <v>0.75</v>
      </c>
      <c r="J136">
        <f>VLOOKUP(B136,home!$B$2:$E$405,4,FALSE)</f>
        <v>1.35</v>
      </c>
      <c r="K136" s="3">
        <f t="shared" si="112"/>
        <v>0.83644067796610222</v>
      </c>
      <c r="L136" s="3">
        <f t="shared" si="113"/>
        <v>1.1211864406779646</v>
      </c>
      <c r="M136" s="5">
        <f t="shared" si="114"/>
        <v>0.14119305811203411</v>
      </c>
      <c r="N136" s="5">
        <f t="shared" si="115"/>
        <v>0.11809961725133708</v>
      </c>
      <c r="O136" s="5">
        <f t="shared" si="116"/>
        <v>0.15830374227306854</v>
      </c>
      <c r="P136" s="5">
        <f t="shared" si="117"/>
        <v>0.13241168951145654</v>
      </c>
      <c r="Q136" s="5">
        <f t="shared" si="118"/>
        <v>4.9391661960622779E-2</v>
      </c>
      <c r="R136" s="5">
        <f t="shared" si="119"/>
        <v>8.8744004672571791E-2</v>
      </c>
      <c r="S136" s="5">
        <f t="shared" si="120"/>
        <v>3.1044117454709388E-2</v>
      </c>
      <c r="T136" s="5">
        <f t="shared" si="121"/>
        <v>5.5377261672799868E-2</v>
      </c>
      <c r="U136" s="5">
        <f t="shared" si="122"/>
        <v>7.4229095433752904E-2</v>
      </c>
      <c r="V136" s="5">
        <f t="shared" si="123"/>
        <v>3.2348175505503649E-3</v>
      </c>
      <c r="W136" s="5">
        <f t="shared" si="124"/>
        <v>1.3771065072071955E-2</v>
      </c>
      <c r="X136" s="5">
        <f t="shared" si="125"/>
        <v>1.5439931432500992E-2</v>
      </c>
      <c r="Y136" s="5">
        <f t="shared" si="126"/>
        <v>8.6555208835588111E-3</v>
      </c>
      <c r="Z136" s="5">
        <f t="shared" si="127"/>
        <v>3.3166191576783147E-2</v>
      </c>
      <c r="AA136" s="5">
        <f t="shared" si="128"/>
        <v>2.7741551768038122E-2</v>
      </c>
      <c r="AB136" s="5">
        <f t="shared" si="129"/>
        <v>1.1602081184344764E-2</v>
      </c>
      <c r="AC136" s="5">
        <f t="shared" si="130"/>
        <v>1.8960194593535505E-4</v>
      </c>
      <c r="AD136" s="5">
        <f t="shared" si="131"/>
        <v>2.8796697512997937E-3</v>
      </c>
      <c r="AE136" s="5">
        <f t="shared" si="132"/>
        <v>3.228646678787815E-3</v>
      </c>
      <c r="AF136" s="5">
        <f t="shared" si="133"/>
        <v>1.8099574389984217E-3</v>
      </c>
      <c r="AG136" s="5">
        <f t="shared" si="134"/>
        <v>6.7643324626974824E-4</v>
      </c>
      <c r="AH136" s="5">
        <f t="shared" si="135"/>
        <v>9.2963710712042485E-3</v>
      </c>
      <c r="AI136" s="5">
        <f t="shared" si="136"/>
        <v>7.7758629214225413E-3</v>
      </c>
      <c r="AJ136" s="5">
        <f t="shared" si="137"/>
        <v>3.2520240268830731E-3</v>
      </c>
      <c r="AK136" s="5">
        <f t="shared" si="138"/>
        <v>9.0670839393604404E-4</v>
      </c>
      <c r="AL136" s="5">
        <f t="shared" si="139"/>
        <v>7.1123932951546231E-6</v>
      </c>
      <c r="AM136" s="5">
        <f t="shared" si="140"/>
        <v>4.8173458381913544E-4</v>
      </c>
      <c r="AN136" s="5">
        <f t="shared" si="141"/>
        <v>5.4011428338365699E-4</v>
      </c>
      <c r="AO136" s="5">
        <f t="shared" si="142"/>
        <v>3.0278440547312606E-4</v>
      </c>
      <c r="AP136" s="5">
        <f t="shared" si="143"/>
        <v>1.1315925662173595E-4</v>
      </c>
      <c r="AQ136" s="5">
        <f t="shared" si="144"/>
        <v>3.1718156040372135E-5</v>
      </c>
      <c r="AR136" s="5">
        <f t="shared" si="145"/>
        <v>2.0845930385090172E-3</v>
      </c>
      <c r="AS136" s="5">
        <f t="shared" si="146"/>
        <v>1.7436384144138995E-3</v>
      </c>
      <c r="AT136" s="5">
        <f t="shared" si="147"/>
        <v>7.2922504874005074E-4</v>
      </c>
      <c r="AU136" s="5">
        <f t="shared" si="148"/>
        <v>2.0331783138599738E-4</v>
      </c>
      <c r="AV136" s="5">
        <f t="shared" si="149"/>
        <v>4.2515826181775318E-5</v>
      </c>
      <c r="AW136" s="5">
        <f t="shared" si="150"/>
        <v>1.8527902018110593E-7</v>
      </c>
      <c r="AX136" s="5">
        <f t="shared" si="151"/>
        <v>6.7157066981565931E-5</v>
      </c>
      <c r="AY136" s="5">
        <f t="shared" si="152"/>
        <v>7.5295592895433558E-5</v>
      </c>
      <c r="AZ136" s="5">
        <f t="shared" si="153"/>
        <v>4.221019889858411E-5</v>
      </c>
      <c r="BA136" s="5">
        <f t="shared" si="154"/>
        <v>1.5775167554470821E-5</v>
      </c>
      <c r="BB136" s="5">
        <f t="shared" si="155"/>
        <v>4.4217259903739134E-6</v>
      </c>
      <c r="BC136" s="5">
        <f t="shared" si="156"/>
        <v>9.9151584496011506E-7</v>
      </c>
      <c r="BD136" s="5">
        <f t="shared" si="157"/>
        <v>3.8953624151799788E-4</v>
      </c>
      <c r="BE136" s="5">
        <f t="shared" si="158"/>
        <v>3.2582395794768151E-4</v>
      </c>
      <c r="BF136" s="5">
        <f t="shared" si="159"/>
        <v>1.3626620614167875E-4</v>
      </c>
      <c r="BG136" s="5">
        <f t="shared" si="160"/>
        <v>3.7992865949671478E-5</v>
      </c>
      <c r="BH136" s="5">
        <f t="shared" si="161"/>
        <v>7.9446946382046116E-6</v>
      </c>
      <c r="BI136" s="5">
        <f t="shared" si="162"/>
        <v>1.3290531538827048E-6</v>
      </c>
      <c r="BJ136" s="8">
        <f t="shared" si="163"/>
        <v>0.27100512734175058</v>
      </c>
      <c r="BK136" s="8">
        <f t="shared" si="164"/>
        <v>0.30815569256087633</v>
      </c>
      <c r="BL136" s="8">
        <f t="shared" si="165"/>
        <v>0.38755362492380174</v>
      </c>
      <c r="BM136" s="8">
        <f t="shared" si="166"/>
        <v>0.31166175230824578</v>
      </c>
      <c r="BN136" s="8">
        <f t="shared" si="167"/>
        <v>0.68814377378109093</v>
      </c>
    </row>
    <row r="137" spans="1:66" x14ac:dyDescent="0.25">
      <c r="A137" t="s">
        <v>27</v>
      </c>
      <c r="B137" t="s">
        <v>298</v>
      </c>
      <c r="C137" t="s">
        <v>299</v>
      </c>
      <c r="D137" t="s">
        <v>441</v>
      </c>
      <c r="E137">
        <f>VLOOKUP(A137,home!$A$2:$E$405,3,FALSE)</f>
        <v>1.32768361581921</v>
      </c>
      <c r="F137">
        <f>VLOOKUP(B137,home!$B$2:$E$405,3,FALSE)</f>
        <v>1.42</v>
      </c>
      <c r="G137">
        <f>VLOOKUP(C137,away!$B$2:$E$405,4,FALSE)</f>
        <v>1.34</v>
      </c>
      <c r="H137">
        <f>VLOOKUP(A137,away!$A$2:$E$405,3,FALSE)</f>
        <v>1.10734463276836</v>
      </c>
      <c r="I137">
        <f>VLOOKUP(C137,away!$B$2:$E$405,3,FALSE)</f>
        <v>0.59</v>
      </c>
      <c r="J137">
        <f>VLOOKUP(B137,home!$B$2:$E$405,4,FALSE)</f>
        <v>0.5</v>
      </c>
      <c r="K137" s="3">
        <f t="shared" si="112"/>
        <v>2.526316384180793</v>
      </c>
      <c r="L137" s="3">
        <f t="shared" si="113"/>
        <v>0.32666666666666622</v>
      </c>
      <c r="M137" s="5">
        <f t="shared" si="114"/>
        <v>5.7672025435226197E-2</v>
      </c>
      <c r="N137" s="5">
        <f t="shared" si="115"/>
        <v>0.14569778276590337</v>
      </c>
      <c r="O137" s="5">
        <f t="shared" si="116"/>
        <v>1.8839528308840531E-2</v>
      </c>
      <c r="P137" s="5">
        <f t="shared" si="117"/>
        <v>4.7594609036861697E-2</v>
      </c>
      <c r="Q137" s="5">
        <f t="shared" si="118"/>
        <v>0.18403934787015785</v>
      </c>
      <c r="R137" s="5">
        <f t="shared" si="119"/>
        <v>3.0771229571106154E-3</v>
      </c>
      <c r="S137" s="5">
        <f t="shared" si="120"/>
        <v>9.8195216496943932E-3</v>
      </c>
      <c r="T137" s="5">
        <f t="shared" si="121"/>
        <v>6.0119520304251481E-2</v>
      </c>
      <c r="U137" s="5">
        <f t="shared" si="122"/>
        <v>7.7737861426873988E-3</v>
      </c>
      <c r="V137" s="5">
        <f t="shared" si="123"/>
        <v>9.0041015036563339E-4</v>
      </c>
      <c r="W137" s="5">
        <f t="shared" si="124"/>
        <v>0.15498053995277614</v>
      </c>
      <c r="X137" s="5">
        <f t="shared" si="125"/>
        <v>5.062697638457346E-2</v>
      </c>
      <c r="Y137" s="5">
        <f t="shared" si="126"/>
        <v>8.2690728094803202E-3</v>
      </c>
      <c r="Z137" s="5">
        <f t="shared" si="127"/>
        <v>3.350644997742665E-4</v>
      </c>
      <c r="AA137" s="5">
        <f t="shared" si="128"/>
        <v>8.46478935537071E-4</v>
      </c>
      <c r="AB137" s="5">
        <f t="shared" si="129"/>
        <v>1.06923680185561E-3</v>
      </c>
      <c r="AC137" s="5">
        <f t="shared" si="130"/>
        <v>4.6442218688424168E-5</v>
      </c>
      <c r="AD137" s="5">
        <f t="shared" si="131"/>
        <v>9.7882469327971081E-2</v>
      </c>
      <c r="AE137" s="5">
        <f t="shared" si="132"/>
        <v>3.1974939980470504E-2</v>
      </c>
      <c r="AF137" s="5">
        <f t="shared" si="133"/>
        <v>5.2225735301435075E-3</v>
      </c>
      <c r="AG137" s="5">
        <f t="shared" si="134"/>
        <v>5.6868022883784777E-4</v>
      </c>
      <c r="AH137" s="5">
        <f t="shared" si="135"/>
        <v>2.7363600814898391E-5</v>
      </c>
      <c r="AI137" s="5">
        <f t="shared" si="136"/>
        <v>6.9129113068860706E-5</v>
      </c>
      <c r="AJ137" s="5">
        <f t="shared" si="137"/>
        <v>8.7321005484874693E-5</v>
      </c>
      <c r="AK137" s="5">
        <f t="shared" si="138"/>
        <v>7.3533495613193296E-5</v>
      </c>
      <c r="AL137" s="5">
        <f t="shared" si="139"/>
        <v>1.5330824430729034E-6</v>
      </c>
      <c r="AM137" s="5">
        <f t="shared" si="140"/>
        <v>4.9456417197465435E-2</v>
      </c>
      <c r="AN137" s="5">
        <f t="shared" si="141"/>
        <v>1.6155762951172017E-2</v>
      </c>
      <c r="AO137" s="5">
        <f t="shared" si="142"/>
        <v>2.6387746153580922E-3</v>
      </c>
      <c r="AP137" s="5">
        <f t="shared" si="143"/>
        <v>2.8733323589454735E-4</v>
      </c>
      <c r="AQ137" s="5">
        <f t="shared" si="144"/>
        <v>2.3465547598054669E-5</v>
      </c>
      <c r="AR137" s="5">
        <f t="shared" si="145"/>
        <v>1.7877552532400263E-6</v>
      </c>
      <c r="AS137" s="5">
        <f t="shared" si="146"/>
        <v>4.5164353871655613E-6</v>
      </c>
      <c r="AT137" s="5">
        <f t="shared" si="147"/>
        <v>5.7049723583451408E-6</v>
      </c>
      <c r="AU137" s="5">
        <f t="shared" si="148"/>
        <v>4.8041883800619565E-6</v>
      </c>
      <c r="AV137" s="5">
        <f t="shared" si="149"/>
        <v>3.0342249543103759E-6</v>
      </c>
      <c r="AW137" s="5">
        <f t="shared" si="150"/>
        <v>3.5144354336576728E-8</v>
      </c>
      <c r="AX137" s="5">
        <f t="shared" si="151"/>
        <v>2.0823759511472955E-2</v>
      </c>
      <c r="AY137" s="5">
        <f t="shared" si="152"/>
        <v>6.8024281070811557E-3</v>
      </c>
      <c r="AZ137" s="5">
        <f t="shared" si="153"/>
        <v>1.1110632574899203E-3</v>
      </c>
      <c r="BA137" s="5">
        <f t="shared" si="154"/>
        <v>1.2098244359334669E-4</v>
      </c>
      <c r="BB137" s="5">
        <f t="shared" si="155"/>
        <v>9.8802328934566326E-6</v>
      </c>
      <c r="BC137" s="5">
        <f t="shared" si="156"/>
        <v>6.4550854903916595E-7</v>
      </c>
      <c r="BD137" s="5">
        <f t="shared" si="157"/>
        <v>9.7333341565290077E-8</v>
      </c>
      <c r="BE137" s="5">
        <f t="shared" si="158"/>
        <v>2.4589481552345772E-7</v>
      </c>
      <c r="BF137" s="5">
        <f t="shared" si="159"/>
        <v>3.1060405062101244E-7</v>
      </c>
      <c r="BG137" s="5">
        <f t="shared" si="160"/>
        <v>2.615613673589281E-7</v>
      </c>
      <c r="BH137" s="5">
        <f t="shared" si="161"/>
        <v>1.6519669195689782E-7</v>
      </c>
      <c r="BI137" s="5">
        <f t="shared" si="162"/>
        <v>8.3467821900635643E-8</v>
      </c>
      <c r="BJ137" s="8">
        <f t="shared" si="163"/>
        <v>0.83681241576313381</v>
      </c>
      <c r="BK137" s="8">
        <f t="shared" si="164"/>
        <v>0.12283696968036056</v>
      </c>
      <c r="BL137" s="8">
        <f t="shared" si="165"/>
        <v>3.1884511995435093E-2</v>
      </c>
      <c r="BM137" s="8">
        <f t="shared" si="166"/>
        <v>0.52814615260187636</v>
      </c>
      <c r="BN137" s="8">
        <f t="shared" si="167"/>
        <v>0.45692041637410025</v>
      </c>
    </row>
    <row r="138" spans="1:66" x14ac:dyDescent="0.25">
      <c r="A138" t="s">
        <v>196</v>
      </c>
      <c r="B138" t="s">
        <v>300</v>
      </c>
      <c r="C138" t="s">
        <v>301</v>
      </c>
      <c r="D138" t="s">
        <v>441</v>
      </c>
      <c r="E138">
        <f>VLOOKUP(A138,home!$A$2:$E$405,3,FALSE)</f>
        <v>1.62745098039216</v>
      </c>
      <c r="F138">
        <f>VLOOKUP(B138,home!$B$2:$E$405,3,FALSE)</f>
        <v>0.61</v>
      </c>
      <c r="G138">
        <f>VLOOKUP(C138,away!$B$2:$E$405,4,FALSE)</f>
        <v>1.23</v>
      </c>
      <c r="H138">
        <f>VLOOKUP(A138,away!$A$2:$E$405,3,FALSE)</f>
        <v>1.5882352941176501</v>
      </c>
      <c r="I138">
        <f>VLOOKUP(C138,away!$B$2:$E$405,3,FALSE)</f>
        <v>0.55000000000000004</v>
      </c>
      <c r="J138">
        <f>VLOOKUP(B138,home!$B$2:$E$405,4,FALSE)</f>
        <v>1.05</v>
      </c>
      <c r="K138" s="3">
        <f t="shared" si="112"/>
        <v>1.2210764705882375</v>
      </c>
      <c r="L138" s="3">
        <f t="shared" si="113"/>
        <v>0.91720588235294309</v>
      </c>
      <c r="M138" s="5">
        <f t="shared" si="114"/>
        <v>0.11785710617547868</v>
      </c>
      <c r="N138" s="5">
        <f t="shared" si="115"/>
        <v>0.14391253924249667</v>
      </c>
      <c r="O138" s="5">
        <f t="shared" si="116"/>
        <v>0.1080992310612444</v>
      </c>
      <c r="P138" s="5">
        <f t="shared" si="117"/>
        <v>0.13199742753756669</v>
      </c>
      <c r="Q138" s="5">
        <f t="shared" si="118"/>
        <v>8.786410774580955E-2</v>
      </c>
      <c r="R138" s="5">
        <f t="shared" si="119"/>
        <v>4.9574625303601669E-2</v>
      </c>
      <c r="S138" s="5">
        <f t="shared" si="120"/>
        <v>3.6958570937999723E-2</v>
      </c>
      <c r="T138" s="5">
        <f t="shared" si="121"/>
        <v>8.0589476472149299E-2</v>
      </c>
      <c r="U138" s="5">
        <f t="shared" si="122"/>
        <v>6.0534408496456263E-2</v>
      </c>
      <c r="V138" s="5">
        <f t="shared" si="123"/>
        <v>4.5992006267290804E-3</v>
      </c>
      <c r="W138" s="5">
        <f t="shared" si="124"/>
        <v>3.5762931525879234E-2</v>
      </c>
      <c r="X138" s="5">
        <f t="shared" si="125"/>
        <v>3.2801971165721942E-2</v>
      </c>
      <c r="Y138" s="5">
        <f t="shared" si="126"/>
        <v>1.5043080452985896E-2</v>
      </c>
      <c r="Z138" s="5">
        <f t="shared" si="127"/>
        <v>1.5156712647968838E-2</v>
      </c>
      <c r="AA138" s="5">
        <f t="shared" si="128"/>
        <v>1.8507505185901888E-2</v>
      </c>
      <c r="AB138" s="5">
        <f t="shared" si="129"/>
        <v>1.1299539555897293E-2</v>
      </c>
      <c r="AC138" s="5">
        <f t="shared" si="130"/>
        <v>3.2193786991167487E-4</v>
      </c>
      <c r="AD138" s="5">
        <f t="shared" si="131"/>
        <v>1.0917318551377363E-2</v>
      </c>
      <c r="AE138" s="5">
        <f t="shared" si="132"/>
        <v>1.0013428794844226E-2</v>
      </c>
      <c r="AF138" s="5">
        <f t="shared" si="133"/>
        <v>4.5921878965767332E-3</v>
      </c>
      <c r="AG138" s="5">
        <f t="shared" si="134"/>
        <v>1.4039939172033895E-3</v>
      </c>
      <c r="AH138" s="5">
        <f t="shared" si="135"/>
        <v>3.4754564994625664E-3</v>
      </c>
      <c r="AI138" s="5">
        <f t="shared" si="136"/>
        <v>4.2437981560467016E-3</v>
      </c>
      <c r="AJ138" s="5">
        <f t="shared" si="137"/>
        <v>2.5910010371371891E-3</v>
      </c>
      <c r="AK138" s="5">
        <f t="shared" si="138"/>
        <v>1.0546034672393133E-3</v>
      </c>
      <c r="AL138" s="5">
        <f t="shared" si="139"/>
        <v>1.442253998396792E-5</v>
      </c>
      <c r="AM138" s="5">
        <f t="shared" si="140"/>
        <v>2.6661761610006678E-3</v>
      </c>
      <c r="AN138" s="5">
        <f t="shared" si="141"/>
        <v>2.4454324582589997E-3</v>
      </c>
      <c r="AO138" s="5">
        <f t="shared" si="142"/>
        <v>1.1214825178059863E-3</v>
      </c>
      <c r="AP138" s="5">
        <f t="shared" si="143"/>
        <v>3.4287678742921329E-4</v>
      </c>
      <c r="AQ138" s="5">
        <f t="shared" si="144"/>
        <v>7.8622151588088497E-5</v>
      </c>
      <c r="AR138" s="5">
        <f t="shared" si="145"/>
        <v>6.3754182903376724E-4</v>
      </c>
      <c r="AS138" s="5">
        <f t="shared" si="146"/>
        <v>7.7848732644892206E-4</v>
      </c>
      <c r="AT138" s="5">
        <f t="shared" si="147"/>
        <v>4.7529627848896149E-4</v>
      </c>
      <c r="AU138" s="5">
        <f t="shared" si="148"/>
        <v>1.9345770074034164E-4</v>
      </c>
      <c r="AV138" s="5">
        <f t="shared" si="149"/>
        <v>5.9056661607032985E-5</v>
      </c>
      <c r="AW138" s="5">
        <f t="shared" si="150"/>
        <v>4.4869263914835085E-7</v>
      </c>
      <c r="AX138" s="5">
        <f t="shared" si="151"/>
        <v>5.4260082944019932E-4</v>
      </c>
      <c r="AY138" s="5">
        <f t="shared" si="152"/>
        <v>4.9767667253213682E-4</v>
      </c>
      <c r="AZ138" s="5">
        <f t="shared" si="153"/>
        <v>2.2823598577815762E-4</v>
      </c>
      <c r="BA138" s="5">
        <f t="shared" si="154"/>
        <v>6.9779796240116278E-5</v>
      </c>
      <c r="BB138" s="5">
        <f t="shared" si="155"/>
        <v>1.6000609895206101E-5</v>
      </c>
      <c r="BC138" s="5">
        <f t="shared" si="156"/>
        <v>2.9351707034235512E-6</v>
      </c>
      <c r="BD138" s="5">
        <f t="shared" si="157"/>
        <v>9.7459519305970896E-5</v>
      </c>
      <c r="BE138" s="5">
        <f t="shared" si="158"/>
        <v>1.1900552585936113E-4</v>
      </c>
      <c r="BF138" s="5">
        <f t="shared" si="159"/>
        <v>7.265742374842298E-5</v>
      </c>
      <c r="BG138" s="5">
        <f t="shared" si="160"/>
        <v>2.9573423517586093E-5</v>
      </c>
      <c r="BH138" s="5">
        <f t="shared" si="161"/>
        <v>9.0278529030163066E-6</v>
      </c>
      <c r="BI138" s="5">
        <f t="shared" si="162"/>
        <v>2.2047397519609819E-6</v>
      </c>
      <c r="BJ138" s="8">
        <f t="shared" si="163"/>
        <v>0.43091285490571651</v>
      </c>
      <c r="BK138" s="8">
        <f t="shared" si="164"/>
        <v>0.29224634236020197</v>
      </c>
      <c r="BL138" s="8">
        <f t="shared" si="165"/>
        <v>0.26185393704439258</v>
      </c>
      <c r="BM138" s="8">
        <f t="shared" si="166"/>
        <v>0.36036758191218926</v>
      </c>
      <c r="BN138" s="8">
        <f t="shared" si="167"/>
        <v>0.63930503706619768</v>
      </c>
    </row>
    <row r="139" spans="1:66" x14ac:dyDescent="0.25">
      <c r="A139" t="s">
        <v>196</v>
      </c>
      <c r="B139" t="s">
        <v>302</v>
      </c>
      <c r="C139" t="s">
        <v>303</v>
      </c>
      <c r="D139" t="s">
        <v>441</v>
      </c>
      <c r="E139">
        <f>VLOOKUP(A139,home!$A$2:$E$405,3,FALSE)</f>
        <v>1.62745098039216</v>
      </c>
      <c r="F139">
        <f>VLOOKUP(B139,home!$B$2:$E$405,3,FALSE)</f>
        <v>0.68</v>
      </c>
      <c r="G139">
        <f>VLOOKUP(C139,away!$B$2:$E$405,4,FALSE)</f>
        <v>0.77</v>
      </c>
      <c r="H139">
        <f>VLOOKUP(A139,away!$A$2:$E$405,3,FALSE)</f>
        <v>1.5882352941176501</v>
      </c>
      <c r="I139">
        <f>VLOOKUP(C139,away!$B$2:$E$405,3,FALSE)</f>
        <v>1.46</v>
      </c>
      <c r="J139">
        <f>VLOOKUP(B139,home!$B$2:$E$405,4,FALSE)</f>
        <v>0.56000000000000005</v>
      </c>
      <c r="K139" s="3">
        <f t="shared" si="112"/>
        <v>0.85213333333333507</v>
      </c>
      <c r="L139" s="3">
        <f t="shared" si="113"/>
        <v>1.2985411764705908</v>
      </c>
      <c r="M139" s="5">
        <f t="shared" si="114"/>
        <v>0.1164056145591386</v>
      </c>
      <c r="N139" s="5">
        <f t="shared" si="115"/>
        <v>9.9193104352994166E-2</v>
      </c>
      <c r="O139" s="5">
        <f t="shared" si="116"/>
        <v>0.15115748367740595</v>
      </c>
      <c r="P139" s="5">
        <f t="shared" si="117"/>
        <v>0.12880633042430709</v>
      </c>
      <c r="Q139" s="5">
        <f t="shared" si="118"/>
        <v>4.226287532799914E-2</v>
      </c>
      <c r="R139" s="5">
        <f t="shared" si="119"/>
        <v>9.8142108343396456E-2</v>
      </c>
      <c r="S139" s="5">
        <f t="shared" si="120"/>
        <v>3.5632024323334684E-2</v>
      </c>
      <c r="T139" s="5">
        <f t="shared" si="121"/>
        <v>5.4880083849449895E-2</v>
      </c>
      <c r="U139" s="5">
        <f t="shared" si="122"/>
        <v>8.3630161923019725E-2</v>
      </c>
      <c r="V139" s="5">
        <f t="shared" si="123"/>
        <v>4.3808790839405644E-3</v>
      </c>
      <c r="W139" s="5">
        <f t="shared" si="124"/>
        <v>1.2004534943166358E-2</v>
      </c>
      <c r="X139" s="5">
        <f t="shared" si="125"/>
        <v>1.5588382928081557E-2</v>
      </c>
      <c r="Y139" s="5">
        <f t="shared" si="126"/>
        <v>1.0121078553352552E-2</v>
      </c>
      <c r="Z139" s="5">
        <f t="shared" si="127"/>
        <v>4.2480522943179416E-2</v>
      </c>
      <c r="AA139" s="5">
        <f t="shared" si="128"/>
        <v>3.6199069617314693E-2</v>
      </c>
      <c r="AB139" s="5">
        <f t="shared" si="129"/>
        <v>1.5423216928283912E-2</v>
      </c>
      <c r="AC139" s="5">
        <f t="shared" si="130"/>
        <v>3.0297344385625893E-4</v>
      </c>
      <c r="AD139" s="5">
        <f t="shared" si="131"/>
        <v>2.5573660940592111E-3</v>
      </c>
      <c r="AE139" s="5">
        <f t="shared" si="132"/>
        <v>3.3208451764456474E-3</v>
      </c>
      <c r="AF139" s="5">
        <f t="shared" si="133"/>
        <v>2.1561271011492095E-3</v>
      </c>
      <c r="AG139" s="5">
        <f t="shared" si="134"/>
        <v>9.3327327418213986E-4</v>
      </c>
      <c r="AH139" s="5">
        <f t="shared" si="135"/>
        <v>1.3790677059930527E-2</v>
      </c>
      <c r="AI139" s="5">
        <f t="shared" si="136"/>
        <v>1.1751495612002156E-2</v>
      </c>
      <c r="AJ139" s="5">
        <f t="shared" si="137"/>
        <v>5.0069205637537292E-3</v>
      </c>
      <c r="AK139" s="5">
        <f t="shared" si="138"/>
        <v>1.4221879699088955E-3</v>
      </c>
      <c r="AL139" s="5">
        <f t="shared" si="139"/>
        <v>1.3409970873634581E-5</v>
      </c>
      <c r="AM139" s="5">
        <f t="shared" si="140"/>
        <v>4.3584337885686552E-4</v>
      </c>
      <c r="AN139" s="5">
        <f t="shared" si="141"/>
        <v>5.6596057393771149E-4</v>
      </c>
      <c r="AO139" s="5">
        <f t="shared" si="142"/>
        <v>3.6746155475852349E-4</v>
      </c>
      <c r="AP139" s="5">
        <f t="shared" si="143"/>
        <v>1.5905465320794853E-4</v>
      </c>
      <c r="AQ139" s="5">
        <f t="shared" si="144"/>
        <v>5.1634754124942811E-5</v>
      </c>
      <c r="AR139" s="5">
        <f t="shared" si="145"/>
        <v>3.5815524027456337E-3</v>
      </c>
      <c r="AS139" s="5">
        <f t="shared" si="146"/>
        <v>3.0519601874596518E-3</v>
      </c>
      <c r="AT139" s="5">
        <f t="shared" si="147"/>
        <v>1.3003385038703119E-3</v>
      </c>
      <c r="AU139" s="5">
        <f t="shared" si="148"/>
        <v>3.6935392792156353E-4</v>
      </c>
      <c r="AV139" s="5">
        <f t="shared" si="149"/>
        <v>7.8684698444890568E-5</v>
      </c>
      <c r="AW139" s="5">
        <f t="shared" si="150"/>
        <v>4.1218161213258194E-7</v>
      </c>
      <c r="AX139" s="5">
        <f t="shared" si="151"/>
        <v>6.1899445206094048E-5</v>
      </c>
      <c r="AY139" s="5">
        <f t="shared" si="152"/>
        <v>8.0378978400798227E-5</v>
      </c>
      <c r="AZ139" s="5">
        <f t="shared" si="153"/>
        <v>5.2187706588038392E-5</v>
      </c>
      <c r="BA139" s="5">
        <f t="shared" si="154"/>
        <v>2.2589295303377796E-5</v>
      </c>
      <c r="BB139" s="5">
        <f t="shared" si="155"/>
        <v>7.3332825247224466E-6</v>
      </c>
      <c r="BC139" s="5">
        <f t="shared" si="156"/>
        <v>1.9045138634088613E-6</v>
      </c>
      <c r="BD139" s="5">
        <f t="shared" si="157"/>
        <v>7.7513221177539734E-4</v>
      </c>
      <c r="BE139" s="5">
        <f t="shared" si="158"/>
        <v>6.6051599539420985E-4</v>
      </c>
      <c r="BF139" s="5">
        <f t="shared" si="159"/>
        <v>2.8142384843762695E-4</v>
      </c>
      <c r="BG139" s="5">
        <f t="shared" si="160"/>
        <v>7.9936880682883446E-5</v>
      </c>
      <c r="BH139" s="5">
        <f t="shared" si="161"/>
        <v>1.7029220148143637E-5</v>
      </c>
      <c r="BI139" s="5">
        <f t="shared" si="162"/>
        <v>2.9022332257809661E-6</v>
      </c>
      <c r="BJ139" s="8">
        <f t="shared" si="163"/>
        <v>0.24482391973765236</v>
      </c>
      <c r="BK139" s="8">
        <f t="shared" si="164"/>
        <v>0.28562161078385162</v>
      </c>
      <c r="BL139" s="8">
        <f t="shared" si="165"/>
        <v>0.42672215180512213</v>
      </c>
      <c r="BM139" s="8">
        <f t="shared" si="166"/>
        <v>0.36360072178777536</v>
      </c>
      <c r="BN139" s="8">
        <f t="shared" si="167"/>
        <v>0.63596751668524132</v>
      </c>
    </row>
    <row r="140" spans="1:66" x14ac:dyDescent="0.25">
      <c r="A140" t="s">
        <v>196</v>
      </c>
      <c r="B140" t="s">
        <v>304</v>
      </c>
      <c r="C140" t="s">
        <v>305</v>
      </c>
      <c r="D140" t="s">
        <v>441</v>
      </c>
      <c r="E140">
        <f>VLOOKUP(A140,home!$A$2:$E$405,3,FALSE)</f>
        <v>1.62745098039216</v>
      </c>
      <c r="F140">
        <f>VLOOKUP(B140,home!$B$2:$E$405,3,FALSE)</f>
        <v>0.75</v>
      </c>
      <c r="G140">
        <f>VLOOKUP(C140,away!$B$2:$E$405,4,FALSE)</f>
        <v>1.02</v>
      </c>
      <c r="H140">
        <f>VLOOKUP(A140,away!$A$2:$E$405,3,FALSE)</f>
        <v>1.5882352941176501</v>
      </c>
      <c r="I140">
        <f>VLOOKUP(C140,away!$B$2:$E$405,3,FALSE)</f>
        <v>0.89</v>
      </c>
      <c r="J140">
        <f>VLOOKUP(B140,home!$B$2:$E$405,4,FALSE)</f>
        <v>1.89</v>
      </c>
      <c r="K140" s="3">
        <f t="shared" ref="K140:K155" si="168">E140*F140*G140</f>
        <v>1.2450000000000023</v>
      </c>
      <c r="L140" s="3">
        <f t="shared" ref="L140:L155" si="169">H140*I140*J140</f>
        <v>2.6715705882352991</v>
      </c>
      <c r="M140" s="5">
        <f t="shared" si="114"/>
        <v>1.9909254835819085E-2</v>
      </c>
      <c r="N140" s="5">
        <f t="shared" si="115"/>
        <v>2.4787022270594809E-2</v>
      </c>
      <c r="O140" s="5">
        <f t="shared" si="116"/>
        <v>5.3188979653055669E-2</v>
      </c>
      <c r="P140" s="5">
        <f t="shared" si="117"/>
        <v>6.6220279668054424E-2</v>
      </c>
      <c r="Q140" s="5">
        <f t="shared" si="118"/>
        <v>1.5429921363445297E-2</v>
      </c>
      <c r="R140" s="5">
        <f t="shared" si="119"/>
        <v>7.1049056829674676E-2</v>
      </c>
      <c r="S140" s="5">
        <f t="shared" si="120"/>
        <v>5.5063907156208451E-2</v>
      </c>
      <c r="T140" s="5">
        <f t="shared" si="121"/>
        <v>4.1222124093363961E-2</v>
      </c>
      <c r="U140" s="5">
        <f t="shared" si="122"/>
        <v>8.8456075752945132E-2</v>
      </c>
      <c r="V140" s="5">
        <f t="shared" si="123"/>
        <v>2.0349817551738692E-2</v>
      </c>
      <c r="W140" s="5">
        <f t="shared" si="124"/>
        <v>6.4034173658298115E-3</v>
      </c>
      <c r="X140" s="5">
        <f t="shared" si="125"/>
        <v>1.7107181498746078E-2</v>
      </c>
      <c r="Y140" s="5">
        <f t="shared" si="126"/>
        <v>2.2851521469826552E-2</v>
      </c>
      <c r="Z140" s="5">
        <f t="shared" si="127"/>
        <v>6.3270856849339044E-2</v>
      </c>
      <c r="AA140" s="5">
        <f t="shared" si="128"/>
        <v>7.8772216777427254E-2</v>
      </c>
      <c r="AB140" s="5">
        <f t="shared" si="129"/>
        <v>4.9035704943948558E-2</v>
      </c>
      <c r="AC140" s="5">
        <f t="shared" si="130"/>
        <v>4.2303523555461651E-3</v>
      </c>
      <c r="AD140" s="5">
        <f t="shared" si="131"/>
        <v>1.9930636551145314E-3</v>
      </c>
      <c r="AE140" s="5">
        <f t="shared" si="132"/>
        <v>5.3246102414847233E-3</v>
      </c>
      <c r="AF140" s="5">
        <f t="shared" si="133"/>
        <v>7.1125360574835232E-3</v>
      </c>
      <c r="AG140" s="5">
        <f t="shared" si="134"/>
        <v>6.3338807129786762E-3</v>
      </c>
      <c r="AH140" s="5">
        <f t="shared" si="135"/>
        <v>4.2258140062785034E-2</v>
      </c>
      <c r="AI140" s="5">
        <f t="shared" si="136"/>
        <v>5.261138437816746E-2</v>
      </c>
      <c r="AJ140" s="5">
        <f t="shared" si="137"/>
        <v>3.2750586775409304E-2</v>
      </c>
      <c r="AK140" s="5">
        <f t="shared" si="138"/>
        <v>1.3591493511794891E-2</v>
      </c>
      <c r="AL140" s="5">
        <f t="shared" si="139"/>
        <v>5.6282390956126393E-4</v>
      </c>
      <c r="AM140" s="5">
        <f t="shared" si="140"/>
        <v>4.9627285012351962E-4</v>
      </c>
      <c r="AN140" s="5">
        <f t="shared" si="141"/>
        <v>1.3258279501296997E-3</v>
      </c>
      <c r="AO140" s="5">
        <f t="shared" si="142"/>
        <v>1.7710214783134019E-3</v>
      </c>
      <c r="AP140" s="5">
        <f t="shared" si="143"/>
        <v>1.5771362975316944E-3</v>
      </c>
      <c r="AQ140" s="5">
        <f t="shared" si="144"/>
        <v>1.0533577365309979E-3</v>
      </c>
      <c r="AR140" s="5">
        <f t="shared" si="145"/>
        <v>2.2579120821052841E-2</v>
      </c>
      <c r="AS140" s="5">
        <f t="shared" si="146"/>
        <v>2.8111005422210841E-2</v>
      </c>
      <c r="AT140" s="5">
        <f t="shared" si="147"/>
        <v>1.749910087532628E-2</v>
      </c>
      <c r="AU140" s="5">
        <f t="shared" si="148"/>
        <v>7.2621268632604213E-3</v>
      </c>
      <c r="AV140" s="5">
        <f t="shared" si="149"/>
        <v>2.260336986189809E-3</v>
      </c>
      <c r="AW140" s="5">
        <f t="shared" si="150"/>
        <v>5.2000323191907065E-5</v>
      </c>
      <c r="AX140" s="5">
        <f t="shared" si="151"/>
        <v>1.0297661640063054E-4</v>
      </c>
      <c r="AY140" s="5">
        <f t="shared" si="152"/>
        <v>2.7510929965191331E-4</v>
      </c>
      <c r="AZ140" s="5">
        <f t="shared" si="153"/>
        <v>3.6748695675003172E-4</v>
      </c>
      <c r="BA140" s="5">
        <f t="shared" si="154"/>
        <v>3.2725578173782729E-4</v>
      </c>
      <c r="BB140" s="5">
        <f t="shared" si="155"/>
        <v>2.1857173033018254E-4</v>
      </c>
      <c r="BC140" s="5">
        <f t="shared" si="156"/>
        <v>1.1678596123396252E-4</v>
      </c>
      <c r="BD140" s="5">
        <f t="shared" si="157"/>
        <v>1.0053619182289348E-2</v>
      </c>
      <c r="BE140" s="5">
        <f t="shared" si="158"/>
        <v>1.2516755881950262E-2</v>
      </c>
      <c r="BF140" s="5">
        <f t="shared" si="159"/>
        <v>7.7916805365140524E-3</v>
      </c>
      <c r="BG140" s="5">
        <f t="shared" si="160"/>
        <v>3.2335474226533384E-3</v>
      </c>
      <c r="BH140" s="5">
        <f t="shared" si="161"/>
        <v>1.0064416353008528E-3</v>
      </c>
      <c r="BI140" s="5">
        <f t="shared" si="162"/>
        <v>2.5060396718991302E-4</v>
      </c>
      <c r="BJ140" s="8">
        <f t="shared" si="163"/>
        <v>0.15619708138760183</v>
      </c>
      <c r="BK140" s="8">
        <f t="shared" si="164"/>
        <v>0.16661154477658002</v>
      </c>
      <c r="BL140" s="8">
        <f t="shared" si="165"/>
        <v>0.59427797827914575</v>
      </c>
      <c r="BM140" s="8">
        <f t="shared" si="166"/>
        <v>0.7295498376955627</v>
      </c>
      <c r="BN140" s="8">
        <f t="shared" si="167"/>
        <v>0.25058451462064396</v>
      </c>
    </row>
    <row r="141" spans="1:66" x14ac:dyDescent="0.25">
      <c r="A141" t="s">
        <v>196</v>
      </c>
      <c r="B141" t="s">
        <v>306</v>
      </c>
      <c r="C141" t="s">
        <v>307</v>
      </c>
      <c r="D141" t="s">
        <v>441</v>
      </c>
      <c r="E141">
        <f>VLOOKUP(A141,home!$A$2:$E$405,3,FALSE)</f>
        <v>1.62745098039216</v>
      </c>
      <c r="F141">
        <f>VLOOKUP(B141,home!$B$2:$E$405,3,FALSE)</f>
        <v>1.91</v>
      </c>
      <c r="G141">
        <f>VLOOKUP(C141,away!$B$2:$E$405,4,FALSE)</f>
        <v>0.55000000000000004</v>
      </c>
      <c r="H141">
        <f>VLOOKUP(A141,away!$A$2:$E$405,3,FALSE)</f>
        <v>1.5882352941176501</v>
      </c>
      <c r="I141">
        <f>VLOOKUP(C141,away!$B$2:$E$405,3,FALSE)</f>
        <v>1.3</v>
      </c>
      <c r="J141">
        <f>VLOOKUP(B141,home!$B$2:$E$405,4,FALSE)</f>
        <v>0.56000000000000005</v>
      </c>
      <c r="K141" s="3">
        <f t="shared" si="168"/>
        <v>1.7096372549019641</v>
      </c>
      <c r="L141" s="3">
        <f t="shared" si="169"/>
        <v>1.1562352941176495</v>
      </c>
      <c r="M141" s="5">
        <f t="shared" si="114"/>
        <v>5.6933432242342173E-2</v>
      </c>
      <c r="N141" s="5">
        <f t="shared" si="115"/>
        <v>9.7335516810944836E-2</v>
      </c>
      <c r="O141" s="5">
        <f t="shared" si="116"/>
        <v>6.5828443773851775E-2</v>
      </c>
      <c r="P141" s="5">
        <f t="shared" si="117"/>
        <v>0.11254275990799621</v>
      </c>
      <c r="Q141" s="5">
        <f t="shared" si="118"/>
        <v>8.3204212882563869E-2</v>
      </c>
      <c r="R141" s="5">
        <f t="shared" si="119"/>
        <v>3.8056585024083336E-2</v>
      </c>
      <c r="S141" s="5">
        <f t="shared" si="120"/>
        <v>5.5617026362452041E-2</v>
      </c>
      <c r="T141" s="5">
        <f t="shared" si="121"/>
        <v>9.6203647554098756E-2</v>
      </c>
      <c r="U141" s="5">
        <f t="shared" si="122"/>
        <v>6.5062955551517018E-2</v>
      </c>
      <c r="V141" s="5">
        <f t="shared" si="123"/>
        <v>1.221561820959002E-2</v>
      </c>
      <c r="W141" s="5">
        <f t="shared" si="124"/>
        <v>4.7416340702941699E-2</v>
      </c>
      <c r="X141" s="5">
        <f t="shared" si="125"/>
        <v>5.4824446638648466E-2</v>
      </c>
      <c r="Y141" s="5">
        <f t="shared" si="126"/>
        <v>3.1694980092037549E-2</v>
      </c>
      <c r="Z141" s="5">
        <f t="shared" si="127"/>
        <v>1.4667455592811435E-2</v>
      </c>
      <c r="AA141" s="5">
        <f t="shared" si="128"/>
        <v>2.5076028516090598E-2</v>
      </c>
      <c r="AB141" s="5">
        <f t="shared" si="129"/>
        <v>2.1435456278046255E-2</v>
      </c>
      <c r="AC141" s="5">
        <f t="shared" si="130"/>
        <v>1.5091960614610491E-3</v>
      </c>
      <c r="AD141" s="5">
        <f t="shared" si="131"/>
        <v>2.0266185639218382E-2</v>
      </c>
      <c r="AE141" s="5">
        <f t="shared" si="132"/>
        <v>2.3432479113204549E-2</v>
      </c>
      <c r="AF141" s="5">
        <f t="shared" si="133"/>
        <v>1.3546729689680872E-2</v>
      </c>
      <c r="AG141" s="5">
        <f t="shared" si="134"/>
        <v>5.2210689956934831E-3</v>
      </c>
      <c r="AH141" s="5">
        <f t="shared" si="135"/>
        <v>4.2397574578279737E-3</v>
      </c>
      <c r="AI141" s="5">
        <f t="shared" si="136"/>
        <v>7.2484473016511458E-3</v>
      </c>
      <c r="AJ141" s="5">
        <f t="shared" si="137"/>
        <v>6.1961077735482083E-3</v>
      </c>
      <c r="AK141" s="5">
        <f t="shared" si="138"/>
        <v>3.5310322283485587E-3</v>
      </c>
      <c r="AL141" s="5">
        <f t="shared" si="139"/>
        <v>1.1933170603600832E-4</v>
      </c>
      <c r="AM141" s="5">
        <f t="shared" si="140"/>
        <v>6.9295651967133795E-3</v>
      </c>
      <c r="AN141" s="5">
        <f t="shared" si="141"/>
        <v>8.0122078533293225E-3</v>
      </c>
      <c r="AO141" s="5">
        <f t="shared" si="142"/>
        <v>4.631998751912985E-3</v>
      </c>
      <c r="AP141" s="5">
        <f t="shared" si="143"/>
        <v>1.785226813090231E-3</v>
      </c>
      <c r="AQ141" s="5">
        <f t="shared" si="144"/>
        <v>5.1603556232502441E-4</v>
      </c>
      <c r="AR141" s="5">
        <f t="shared" si="145"/>
        <v>9.8043144224784547E-4</v>
      </c>
      <c r="AS141" s="5">
        <f t="shared" si="146"/>
        <v>1.6761821195441799E-3</v>
      </c>
      <c r="AT141" s="5">
        <f t="shared" si="147"/>
        <v>1.4328316987866341E-3</v>
      </c>
      <c r="AU141" s="5">
        <f t="shared" si="148"/>
        <v>8.1654081741669947E-4</v>
      </c>
      <c r="AV141" s="5">
        <f t="shared" si="149"/>
        <v>3.4899715040092303E-4</v>
      </c>
      <c r="AW141" s="5">
        <f t="shared" si="150"/>
        <v>6.5524474094278038E-6</v>
      </c>
      <c r="AX141" s="5">
        <f t="shared" si="151"/>
        <v>1.9745071367622091E-3</v>
      </c>
      <c r="AY141" s="5">
        <f t="shared" si="152"/>
        <v>2.2829948400116505E-3</v>
      </c>
      <c r="AZ141" s="5">
        <f t="shared" si="153"/>
        <v>1.3198396051549738E-3</v>
      </c>
      <c r="BA141" s="5">
        <f t="shared" si="154"/>
        <v>5.0868171135149418E-4</v>
      </c>
      <c r="BB141" s="5">
        <f t="shared" si="155"/>
        <v>1.4703893703419107E-4</v>
      </c>
      <c r="BC141" s="5">
        <f t="shared" si="156"/>
        <v>3.4002321721694909E-5</v>
      </c>
      <c r="BD141" s="5">
        <f t="shared" si="157"/>
        <v>1.8893490616493798E-4</v>
      </c>
      <c r="BE141" s="5">
        <f t="shared" si="158"/>
        <v>3.2301015433098472E-4</v>
      </c>
      <c r="BF141" s="5">
        <f t="shared" si="159"/>
        <v>2.7611509677794228E-4</v>
      </c>
      <c r="BG141" s="5">
        <f t="shared" si="160"/>
        <v>1.573522186974771E-4</v>
      </c>
      <c r="BH141" s="5">
        <f t="shared" si="161"/>
        <v>6.7253803806672076E-5</v>
      </c>
      <c r="BI141" s="5">
        <f t="shared" si="162"/>
        <v>2.2995921704350808E-5</v>
      </c>
      <c r="BJ141" s="8">
        <f t="shared" si="163"/>
        <v>0.50128770684843971</v>
      </c>
      <c r="BK141" s="8">
        <f t="shared" si="164"/>
        <v>0.24122035932988914</v>
      </c>
      <c r="BL141" s="8">
        <f t="shared" si="165"/>
        <v>0.2429654592348435</v>
      </c>
      <c r="BM141" s="8">
        <f t="shared" si="166"/>
        <v>0.54396358797159949</v>
      </c>
      <c r="BN141" s="8">
        <f t="shared" si="167"/>
        <v>0.45390095064178215</v>
      </c>
    </row>
    <row r="142" spans="1:66" x14ac:dyDescent="0.25">
      <c r="A142" t="s">
        <v>32</v>
      </c>
      <c r="B142" t="s">
        <v>308</v>
      </c>
      <c r="C142" t="s">
        <v>309</v>
      </c>
      <c r="D142" t="s">
        <v>441</v>
      </c>
      <c r="E142">
        <f>VLOOKUP(A142,home!$A$2:$E$405,3,FALSE)</f>
        <v>1.2741935483871001</v>
      </c>
      <c r="F142">
        <f>VLOOKUP(B142,home!$B$2:$E$405,3,FALSE)</f>
        <v>0.88</v>
      </c>
      <c r="G142">
        <f>VLOOKUP(C142,away!$B$2:$E$405,4,FALSE)</f>
        <v>1.01</v>
      </c>
      <c r="H142">
        <f>VLOOKUP(A142,away!$A$2:$E$405,3,FALSE)</f>
        <v>1.12903225806452</v>
      </c>
      <c r="I142">
        <f>VLOOKUP(C142,away!$B$2:$E$405,3,FALSE)</f>
        <v>0.22</v>
      </c>
      <c r="J142">
        <f>VLOOKUP(B142,home!$B$2:$E$405,4,FALSE)</f>
        <v>1.22</v>
      </c>
      <c r="K142" s="3">
        <f t="shared" si="168"/>
        <v>1.1325032258064547</v>
      </c>
      <c r="L142" s="3">
        <f t="shared" si="169"/>
        <v>0.30303225806451717</v>
      </c>
      <c r="M142" s="5">
        <f t="shared" si="114"/>
        <v>0.23798789121068786</v>
      </c>
      <c r="N142" s="5">
        <f t="shared" si="115"/>
        <v>0.26952205449897959</v>
      </c>
      <c r="O142" s="5">
        <f t="shared" si="116"/>
        <v>7.211800806558738E-2</v>
      </c>
      <c r="P142" s="5">
        <f t="shared" si="117"/>
        <v>8.1673876773013618E-2</v>
      </c>
      <c r="Q142" s="5">
        <f t="shared" si="118"/>
        <v>0.15261729807303878</v>
      </c>
      <c r="R142" s="5">
        <f t="shared" si="119"/>
        <v>1.0927041415615001E-2</v>
      </c>
      <c r="S142" s="5">
        <f t="shared" si="120"/>
        <v>7.0073125498095129E-3</v>
      </c>
      <c r="T142" s="5">
        <f t="shared" si="121"/>
        <v>4.6247964454778412E-2</v>
      </c>
      <c r="U142" s="5">
        <f t="shared" si="122"/>
        <v>1.2374909651704716E-2</v>
      </c>
      <c r="V142" s="5">
        <f t="shared" si="123"/>
        <v>2.6720051399425139E-4</v>
      </c>
      <c r="W142" s="5">
        <f t="shared" si="124"/>
        <v>5.7613194127193838E-2</v>
      </c>
      <c r="X142" s="5">
        <f t="shared" si="125"/>
        <v>1.7458656310672924E-2</v>
      </c>
      <c r="Y142" s="5">
        <f t="shared" si="126"/>
        <v>2.645268022297774E-3</v>
      </c>
      <c r="Z142" s="5">
        <f t="shared" si="127"/>
        <v>1.1037486780461042E-3</v>
      </c>
      <c r="AA142" s="5">
        <f t="shared" si="128"/>
        <v>1.2499989383668228E-3</v>
      </c>
      <c r="AB142" s="5">
        <f t="shared" si="129"/>
        <v>7.0781391497753553E-4</v>
      </c>
      <c r="AC142" s="5">
        <f t="shared" si="130"/>
        <v>5.731200688045851E-6</v>
      </c>
      <c r="AD142" s="5">
        <f t="shared" si="131"/>
        <v>1.6311782049515142E-2</v>
      </c>
      <c r="AE142" s="5">
        <f t="shared" si="132"/>
        <v>4.9429961475208305E-3</v>
      </c>
      <c r="AF142" s="5">
        <f t="shared" si="133"/>
        <v>7.489436420937231E-4</v>
      </c>
      <c r="AG142" s="5">
        <f t="shared" si="134"/>
        <v>7.5651361008908176E-5</v>
      </c>
      <c r="AH142" s="5">
        <f t="shared" si="135"/>
        <v>8.3617863561009155E-5</v>
      </c>
      <c r="AI142" s="5">
        <f t="shared" si="136"/>
        <v>9.4697500217886865E-5</v>
      </c>
      <c r="AJ142" s="5">
        <f t="shared" si="137"/>
        <v>5.3622612236282175E-5</v>
      </c>
      <c r="AK142" s="5">
        <f t="shared" si="138"/>
        <v>2.0242593777919398E-5</v>
      </c>
      <c r="AL142" s="5">
        <f t="shared" si="139"/>
        <v>7.8674486567465524E-8</v>
      </c>
      <c r="AM142" s="5">
        <f t="shared" si="140"/>
        <v>3.6946291579455417E-3</v>
      </c>
      <c r="AN142" s="5">
        <f t="shared" si="141"/>
        <v>1.1195918164432429E-3</v>
      </c>
      <c r="AO142" s="5">
        <f t="shared" si="142"/>
        <v>1.6963621812367513E-4</v>
      </c>
      <c r="AP142" s="5">
        <f t="shared" si="143"/>
        <v>1.7135082075847418E-5</v>
      </c>
      <c r="AQ142" s="5">
        <f t="shared" si="144"/>
        <v>1.2981206533912189E-6</v>
      </c>
      <c r="AR142" s="5">
        <f t="shared" si="145"/>
        <v>5.0677820018846635E-6</v>
      </c>
      <c r="AS142" s="5">
        <f t="shared" si="146"/>
        <v>5.7392794648182739E-6</v>
      </c>
      <c r="AT142" s="5">
        <f t="shared" si="147"/>
        <v>3.2498762538557203E-6</v>
      </c>
      <c r="AU142" s="5">
        <f t="shared" si="148"/>
        <v>1.2268317803211324E-6</v>
      </c>
      <c r="AV142" s="5">
        <f t="shared" si="149"/>
        <v>3.4734773718388984E-7</v>
      </c>
      <c r="AW142" s="5">
        <f t="shared" si="150"/>
        <v>7.4999734561690422E-10</v>
      </c>
      <c r="AX142" s="5">
        <f t="shared" si="151"/>
        <v>6.9736323992198571E-4</v>
      </c>
      <c r="AY142" s="5">
        <f t="shared" si="152"/>
        <v>2.1132355728474691E-4</v>
      </c>
      <c r="AZ142" s="5">
        <f t="shared" si="153"/>
        <v>3.2018927373111596E-5</v>
      </c>
      <c r="BA142" s="5">
        <f t="shared" si="154"/>
        <v>3.2342559542259293E-6</v>
      </c>
      <c r="BB142" s="5">
        <f t="shared" si="155"/>
        <v>2.4502097124192318E-7</v>
      </c>
      <c r="BC142" s="5">
        <f t="shared" si="156"/>
        <v>1.4849851637720226E-8</v>
      </c>
      <c r="BD142" s="5">
        <f t="shared" si="157"/>
        <v>2.5595023723497131E-7</v>
      </c>
      <c r="BE142" s="5">
        <f t="shared" si="158"/>
        <v>2.8986446931453233E-7</v>
      </c>
      <c r="BF142" s="5">
        <f t="shared" si="159"/>
        <v>1.6413622327269206E-7</v>
      </c>
      <c r="BG142" s="5">
        <f t="shared" si="160"/>
        <v>6.1961600776004034E-8</v>
      </c>
      <c r="BH142" s="5">
        <f t="shared" si="161"/>
        <v>1.7542928188739088E-8</v>
      </c>
      <c r="BI142" s="5">
        <f t="shared" si="162"/>
        <v>3.9734845527675975E-9</v>
      </c>
      <c r="BJ142" s="8">
        <f t="shared" si="163"/>
        <v>0.57413029893369871</v>
      </c>
      <c r="BK142" s="8">
        <f t="shared" si="164"/>
        <v>0.32715341447996465</v>
      </c>
      <c r="BL142" s="8">
        <f t="shared" si="165"/>
        <v>9.7646377102225984E-2</v>
      </c>
      <c r="BM142" s="8">
        <f t="shared" si="166"/>
        <v>0.17497634634972561</v>
      </c>
      <c r="BN142" s="8">
        <f t="shared" si="167"/>
        <v>0.82484617003692229</v>
      </c>
    </row>
    <row r="143" spans="1:66" x14ac:dyDescent="0.25">
      <c r="A143" t="s">
        <v>32</v>
      </c>
      <c r="B143" t="s">
        <v>310</v>
      </c>
      <c r="C143" t="s">
        <v>311</v>
      </c>
      <c r="D143" t="s">
        <v>441</v>
      </c>
      <c r="E143">
        <f>VLOOKUP(A143,home!$A$2:$E$405,3,FALSE)</f>
        <v>1.2741935483871001</v>
      </c>
      <c r="F143">
        <f>VLOOKUP(B143,home!$B$2:$E$405,3,FALSE)</f>
        <v>0.56000000000000005</v>
      </c>
      <c r="G143">
        <f>VLOOKUP(C143,away!$B$2:$E$405,4,FALSE)</f>
        <v>1.01</v>
      </c>
      <c r="H143">
        <f>VLOOKUP(A143,away!$A$2:$E$405,3,FALSE)</f>
        <v>1.12903225806452</v>
      </c>
      <c r="I143">
        <f>VLOOKUP(C143,away!$B$2:$E$405,3,FALSE)</f>
        <v>0.78</v>
      </c>
      <c r="J143">
        <f>VLOOKUP(B143,home!$B$2:$E$405,4,FALSE)</f>
        <v>1.27</v>
      </c>
      <c r="K143" s="3">
        <f t="shared" si="168"/>
        <v>0.72068387096774389</v>
      </c>
      <c r="L143" s="3">
        <f t="shared" si="169"/>
        <v>1.1184193548387136</v>
      </c>
      <c r="M143" s="5">
        <f t="shared" si="114"/>
        <v>0.15895991335603313</v>
      </c>
      <c r="N143" s="5">
        <f t="shared" si="115"/>
        <v>0.11455984568612314</v>
      </c>
      <c r="O143" s="5">
        <f t="shared" si="116"/>
        <v>0.17778384374087239</v>
      </c>
      <c r="P143" s="5">
        <f t="shared" si="117"/>
        <v>0.12812594870269642</v>
      </c>
      <c r="Q143" s="5">
        <f t="shared" si="118"/>
        <v>4.1280716523271296E-2</v>
      </c>
      <c r="R143" s="5">
        <f t="shared" si="119"/>
        <v>9.941844590870659E-2</v>
      </c>
      <c r="S143" s="5">
        <f t="shared" si="120"/>
        <v>2.5818236787468234E-2</v>
      </c>
      <c r="T143" s="5">
        <f t="shared" si="121"/>
        <v>4.6169152341236905E-2</v>
      </c>
      <c r="U143" s="5">
        <f t="shared" si="122"/>
        <v>7.1649270443083932E-2</v>
      </c>
      <c r="V143" s="5">
        <f t="shared" si="123"/>
        <v>2.3122433912813032E-3</v>
      </c>
      <c r="W143" s="5">
        <f t="shared" si="124"/>
        <v>9.9167821934377561E-3</v>
      </c>
      <c r="X143" s="5">
        <f t="shared" si="125"/>
        <v>1.10911211428607E-2</v>
      </c>
      <c r="Y143" s="5">
        <f t="shared" si="126"/>
        <v>6.20226227651814E-3</v>
      </c>
      <c r="Z143" s="5">
        <f t="shared" si="127"/>
        <v>3.706383804409439E-2</v>
      </c>
      <c r="AA143" s="5">
        <f t="shared" si="128"/>
        <v>2.671131027453948E-2</v>
      </c>
      <c r="AB143" s="5">
        <f t="shared" si="129"/>
        <v>9.6252052436377883E-3</v>
      </c>
      <c r="AC143" s="5">
        <f t="shared" si="130"/>
        <v>1.1648313239982849E-4</v>
      </c>
      <c r="AD143" s="5">
        <f t="shared" si="131"/>
        <v>1.786716244677679E-3</v>
      </c>
      <c r="AE143" s="5">
        <f t="shared" si="132"/>
        <v>1.9982980296522589E-3</v>
      </c>
      <c r="AF143" s="5">
        <f t="shared" si="133"/>
        <v>1.117467596549576E-3</v>
      </c>
      <c r="AG143" s="5">
        <f t="shared" si="134"/>
        <v>4.1659912946204826E-4</v>
      </c>
      <c r="AH143" s="5">
        <f t="shared" si="135"/>
        <v>1.0363228458280659E-2</v>
      </c>
      <c r="AI143" s="5">
        <f t="shared" si="136"/>
        <v>7.4686116010367906E-3</v>
      </c>
      <c r="AJ143" s="5">
        <f t="shared" si="137"/>
        <v>2.6912539596948958E-3</v>
      </c>
      <c r="AK143" s="5">
        <f t="shared" si="138"/>
        <v>6.4651444047672882E-4</v>
      </c>
      <c r="AL143" s="5">
        <f t="shared" si="139"/>
        <v>3.7555410119436583E-6</v>
      </c>
      <c r="AM143" s="5">
        <f t="shared" si="140"/>
        <v>2.5753151590705213E-4</v>
      </c>
      <c r="AN143" s="5">
        <f t="shared" si="141"/>
        <v>2.8802823187140116E-4</v>
      </c>
      <c r="AO143" s="5">
        <f t="shared" si="142"/>
        <v>1.6106817463247398E-4</v>
      </c>
      <c r="AP143" s="5">
        <f t="shared" si="143"/>
        <v>6.0047254652500268E-5</v>
      </c>
      <c r="AQ143" s="5">
        <f t="shared" si="144"/>
        <v>1.6789502952071329E-5</v>
      </c>
      <c r="AR143" s="5">
        <f t="shared" si="145"/>
        <v>2.3180870572712896E-3</v>
      </c>
      <c r="AS143" s="5">
        <f t="shared" si="146"/>
        <v>1.6706079536744993E-3</v>
      </c>
      <c r="AT143" s="5">
        <f t="shared" si="147"/>
        <v>6.0199010346181957E-4</v>
      </c>
      <c r="AU143" s="5">
        <f t="shared" si="148"/>
        <v>1.4461485268237896E-4</v>
      </c>
      <c r="AV143" s="5">
        <f t="shared" si="149"/>
        <v>2.6055397957641721E-5</v>
      </c>
      <c r="AW143" s="5">
        <f t="shared" si="150"/>
        <v>8.4085185183594323E-8</v>
      </c>
      <c r="AX143" s="5">
        <f t="shared" si="151"/>
        <v>3.0933134963347562E-5</v>
      </c>
      <c r="AY143" s="5">
        <f t="shared" si="152"/>
        <v>3.4596216848846034E-5</v>
      </c>
      <c r="AZ143" s="5">
        <f t="shared" si="153"/>
        <v>1.934653926397331E-5</v>
      </c>
      <c r="BA143" s="5">
        <f t="shared" si="154"/>
        <v>7.2125146539916237E-6</v>
      </c>
      <c r="BB143" s="5">
        <f t="shared" si="155"/>
        <v>2.0166539965205205E-6</v>
      </c>
      <c r="BC143" s="5">
        <f t="shared" si="156"/>
        <v>4.5109297234427869E-7</v>
      </c>
      <c r="BD143" s="5">
        <f t="shared" si="157"/>
        <v>4.3209890517555469E-4</v>
      </c>
      <c r="BE143" s="5">
        <f t="shared" si="158"/>
        <v>3.1140671162284287E-4</v>
      </c>
      <c r="BF143" s="5">
        <f t="shared" si="159"/>
        <v>1.1221289718884313E-4</v>
      </c>
      <c r="BG143" s="5">
        <f t="shared" si="160"/>
        <v>2.6956675039520318E-5</v>
      </c>
      <c r="BH143" s="5">
        <f t="shared" si="161"/>
        <v>4.8568102289752653E-6</v>
      </c>
      <c r="BI143" s="5">
        <f t="shared" si="162"/>
        <v>7.0004495927472603E-7</v>
      </c>
      <c r="BJ143" s="8">
        <f t="shared" si="163"/>
        <v>0.23541698199650396</v>
      </c>
      <c r="BK143" s="8">
        <f t="shared" si="164"/>
        <v>0.31537117712773971</v>
      </c>
      <c r="BL143" s="8">
        <f t="shared" si="165"/>
        <v>0.41200727147959193</v>
      </c>
      <c r="BM143" s="8">
        <f t="shared" si="166"/>
        <v>0.27969604259856345</v>
      </c>
      <c r="BN143" s="8">
        <f t="shared" si="167"/>
        <v>0.72012871391770295</v>
      </c>
    </row>
    <row r="144" spans="1:66" x14ac:dyDescent="0.25">
      <c r="A144" t="s">
        <v>32</v>
      </c>
      <c r="B144" t="s">
        <v>312</v>
      </c>
      <c r="C144" t="s">
        <v>313</v>
      </c>
      <c r="D144" t="s">
        <v>441</v>
      </c>
      <c r="E144">
        <f>VLOOKUP(A144,home!$A$2:$E$405,3,FALSE)</f>
        <v>1.2741935483871001</v>
      </c>
      <c r="F144">
        <f>VLOOKUP(B144,home!$B$2:$E$405,3,FALSE)</f>
        <v>0.56000000000000005</v>
      </c>
      <c r="G144">
        <f>VLOOKUP(C144,away!$B$2:$E$405,4,FALSE)</f>
        <v>1.28</v>
      </c>
      <c r="H144">
        <f>VLOOKUP(A144,away!$A$2:$E$405,3,FALSE)</f>
        <v>1.12903225806452</v>
      </c>
      <c r="I144">
        <f>VLOOKUP(C144,away!$B$2:$E$405,3,FALSE)</f>
        <v>1.08</v>
      </c>
      <c r="J144">
        <f>VLOOKUP(B144,home!$B$2:$E$405,4,FALSE)</f>
        <v>0.76</v>
      </c>
      <c r="K144" s="3">
        <f t="shared" si="168"/>
        <v>0.91334193548387343</v>
      </c>
      <c r="L144" s="3">
        <f t="shared" si="169"/>
        <v>0.92670967741935817</v>
      </c>
      <c r="M144" s="5">
        <f t="shared" si="114"/>
        <v>0.15880922929000812</v>
      </c>
      <c r="N144" s="5">
        <f t="shared" si="115"/>
        <v>0.14504712885243826</v>
      </c>
      <c r="O144" s="5">
        <f t="shared" si="116"/>
        <v>0.14717004964656033</v>
      </c>
      <c r="P144" s="5">
        <f t="shared" si="117"/>
        <v>0.13441657798944714</v>
      </c>
      <c r="Q144" s="5">
        <f t="shared" si="118"/>
        <v>6.6238812701232372E-2</v>
      </c>
      <c r="R144" s="5">
        <f t="shared" si="119"/>
        <v>6.8191954616877423E-2</v>
      </c>
      <c r="S144" s="5">
        <f t="shared" si="120"/>
        <v>2.8442642343850709E-2</v>
      </c>
      <c r="T144" s="5">
        <f t="shared" si="121"/>
        <v>6.1384148751000338E-2</v>
      </c>
      <c r="U144" s="5">
        <f t="shared" si="122"/>
        <v>6.228257181420728E-2</v>
      </c>
      <c r="V144" s="5">
        <f t="shared" si="123"/>
        <v>2.6748813794670204E-3</v>
      </c>
      <c r="W144" s="5">
        <f t="shared" si="124"/>
        <v>2.0166228465565785E-2</v>
      </c>
      <c r="X144" s="5">
        <f t="shared" si="125"/>
        <v>1.868823907608955E-2</v>
      </c>
      <c r="Y144" s="5">
        <f t="shared" si="126"/>
        <v>8.6592860028693944E-3</v>
      </c>
      <c r="Z144" s="5">
        <f t="shared" si="127"/>
        <v>2.1064714755200664E-2</v>
      </c>
      <c r="AA144" s="5">
        <f t="shared" si="128"/>
        <v>1.9239287344930682E-2</v>
      </c>
      <c r="AB144" s="5">
        <f t="shared" si="129"/>
        <v>8.7860239704746906E-3</v>
      </c>
      <c r="AC144" s="5">
        <f t="shared" si="130"/>
        <v>1.4150169481769471E-4</v>
      </c>
      <c r="AD144" s="5">
        <f t="shared" si="131"/>
        <v>4.6046655345374585E-3</v>
      </c>
      <c r="AE144" s="5">
        <f t="shared" si="132"/>
        <v>4.2671881121352454E-3</v>
      </c>
      <c r="AF144" s="5">
        <f t="shared" si="133"/>
        <v>1.9772222594422865E-3</v>
      </c>
      <c r="AG144" s="5">
        <f t="shared" si="134"/>
        <v>6.1077033407804524E-4</v>
      </c>
      <c r="AH144" s="5">
        <f t="shared" si="135"/>
        <v>4.8802187539306987E-3</v>
      </c>
      <c r="AI144" s="5">
        <f t="shared" si="136"/>
        <v>4.457308442299762E-3</v>
      </c>
      <c r="AJ144" s="5">
        <f t="shared" si="137"/>
        <v>2.0355233598693366E-3</v>
      </c>
      <c r="AK144" s="5">
        <f t="shared" si="138"/>
        <v>6.1970961507523236E-4</v>
      </c>
      <c r="AL144" s="5">
        <f t="shared" si="139"/>
        <v>4.7906972868354136E-6</v>
      </c>
      <c r="AM144" s="5">
        <f t="shared" si="140"/>
        <v>8.4112682631406577E-4</v>
      </c>
      <c r="AN144" s="5">
        <f t="shared" si="141"/>
        <v>7.7948036988227643E-4</v>
      </c>
      <c r="AO144" s="5">
        <f t="shared" si="142"/>
        <v>3.6117600106416319E-4</v>
      </c>
      <c r="AP144" s="5">
        <f t="shared" si="143"/>
        <v>1.1156843181259482E-4</v>
      </c>
      <c r="AQ144" s="5">
        <f t="shared" si="144"/>
        <v>2.5847886363808344E-5</v>
      </c>
      <c r="AR144" s="5">
        <f t="shared" si="145"/>
        <v>9.0450918943820444E-4</v>
      </c>
      <c r="AS144" s="5">
        <f t="shared" si="146"/>
        <v>8.2612617374443914E-4</v>
      </c>
      <c r="AT144" s="5">
        <f t="shared" si="147"/>
        <v>3.7726783924081636E-4</v>
      </c>
      <c r="AU144" s="5">
        <f t="shared" si="148"/>
        <v>1.1485817949600869E-4</v>
      </c>
      <c r="AV144" s="5">
        <f t="shared" si="149"/>
        <v>2.6226197991759675E-5</v>
      </c>
      <c r="AW144" s="5">
        <f t="shared" si="150"/>
        <v>1.1263499020503018E-7</v>
      </c>
      <c r="AX144" s="5">
        <f t="shared" si="151"/>
        <v>1.2803940058884938E-4</v>
      </c>
      <c r="AY144" s="5">
        <f t="shared" si="152"/>
        <v>1.1865535161666057E-4</v>
      </c>
      <c r="AZ144" s="5">
        <f t="shared" si="153"/>
        <v>5.4979531310378014E-5</v>
      </c>
      <c r="BA144" s="5">
        <f t="shared" si="154"/>
        <v>1.698335457510264E-5</v>
      </c>
      <c r="BB144" s="5">
        <f t="shared" si="155"/>
        <v>3.9346597599479858E-6</v>
      </c>
      <c r="BC144" s="5">
        <f t="shared" si="156"/>
        <v>7.2925745537926576E-7</v>
      </c>
      <c r="BD144" s="5">
        <f t="shared" si="157"/>
        <v>1.3970290319452054E-4</v>
      </c>
      <c r="BE144" s="5">
        <f t="shared" si="158"/>
        <v>1.2759651999639959E-4</v>
      </c>
      <c r="BF144" s="5">
        <f t="shared" si="159"/>
        <v>5.8269626267259176E-5</v>
      </c>
      <c r="BG144" s="5">
        <f t="shared" si="160"/>
        <v>1.7740031078286818E-5</v>
      </c>
      <c r="BH144" s="5">
        <f t="shared" si="161"/>
        <v>4.0506785801466365E-6</v>
      </c>
      <c r="BI144" s="5">
        <f t="shared" si="162"/>
        <v>7.3993092288283972E-7</v>
      </c>
      <c r="BJ144" s="8">
        <f t="shared" si="163"/>
        <v>0.33408621116013199</v>
      </c>
      <c r="BK144" s="8">
        <f t="shared" si="164"/>
        <v>0.32460827874649412</v>
      </c>
      <c r="BL144" s="8">
        <f t="shared" si="165"/>
        <v>0.32025973483417614</v>
      </c>
      <c r="BM144" s="8">
        <f t="shared" si="166"/>
        <v>0.28002664368281283</v>
      </c>
      <c r="BN144" s="8">
        <f t="shared" si="167"/>
        <v>0.71987375309656365</v>
      </c>
    </row>
    <row r="145" spans="1:66" x14ac:dyDescent="0.25">
      <c r="A145" t="s">
        <v>213</v>
      </c>
      <c r="B145" t="s">
        <v>314</v>
      </c>
      <c r="C145" t="s">
        <v>315</v>
      </c>
      <c r="D145" t="s">
        <v>441</v>
      </c>
      <c r="E145">
        <f>VLOOKUP(A145,home!$A$2:$E$405,3,FALSE)</f>
        <v>1.2554744525547401</v>
      </c>
      <c r="F145">
        <f>VLOOKUP(B145,home!$B$2:$E$405,3,FALSE)</f>
        <v>0.66</v>
      </c>
      <c r="G145">
        <f>VLOOKUP(C145,away!$B$2:$E$405,4,FALSE)</f>
        <v>0.37</v>
      </c>
      <c r="H145">
        <f>VLOOKUP(A145,away!$A$2:$E$405,3,FALSE)</f>
        <v>1.18978102189781</v>
      </c>
      <c r="I145">
        <f>VLOOKUP(C145,away!$B$2:$E$405,3,FALSE)</f>
        <v>1.65</v>
      </c>
      <c r="J145">
        <f>VLOOKUP(B145,home!$B$2:$E$405,4,FALSE)</f>
        <v>1.4</v>
      </c>
      <c r="K145" s="3">
        <f t="shared" si="168"/>
        <v>0.30658686131386753</v>
      </c>
      <c r="L145" s="3">
        <f t="shared" si="169"/>
        <v>2.748394160583941</v>
      </c>
      <c r="M145" s="5">
        <f t="shared" si="114"/>
        <v>4.7123615078624351E-2</v>
      </c>
      <c r="N145" s="5">
        <f t="shared" si="115"/>
        <v>1.444748124071828E-2</v>
      </c>
      <c r="O145" s="5">
        <f t="shared" si="116"/>
        <v>0.12951426850769651</v>
      </c>
      <c r="P145" s="5">
        <f t="shared" si="117"/>
        <v>3.9707373077136149E-2</v>
      </c>
      <c r="Q145" s="5">
        <f t="shared" si="118"/>
        <v>2.2147039637413985E-3</v>
      </c>
      <c r="R145" s="5">
        <f t="shared" si="119"/>
        <v>0.17797812963942689</v>
      </c>
      <c r="S145" s="5">
        <f t="shared" si="120"/>
        <v>8.3645719564184578E-3</v>
      </c>
      <c r="T145" s="5">
        <f t="shared" si="121"/>
        <v>6.0868794413689673E-3</v>
      </c>
      <c r="U145" s="5">
        <f t="shared" si="122"/>
        <v>5.4565756148664511E-2</v>
      </c>
      <c r="V145" s="5">
        <f t="shared" si="123"/>
        <v>7.8312983309937001E-4</v>
      </c>
      <c r="W145" s="5">
        <f t="shared" si="124"/>
        <v>2.2633304566095234E-4</v>
      </c>
      <c r="X145" s="5">
        <f t="shared" si="125"/>
        <v>6.2205242104173988E-4</v>
      </c>
      <c r="Y145" s="5">
        <f t="shared" si="126"/>
        <v>8.5482262078411062E-4</v>
      </c>
      <c r="Z145" s="5">
        <f t="shared" si="127"/>
        <v>0.16305135073755084</v>
      </c>
      <c r="AA145" s="5">
        <f t="shared" si="128"/>
        <v>4.9989401855612264E-2</v>
      </c>
      <c r="AB145" s="5">
        <f t="shared" si="129"/>
        <v>7.6630469069348933E-3</v>
      </c>
      <c r="AC145" s="5">
        <f t="shared" si="130"/>
        <v>4.1242629092161714E-5</v>
      </c>
      <c r="AD145" s="5">
        <f t="shared" si="131"/>
        <v>1.7347684520199907E-5</v>
      </c>
      <c r="AE145" s="5">
        <f t="shared" si="132"/>
        <v>4.7678274834969852E-5</v>
      </c>
      <c r="AF145" s="5">
        <f t="shared" si="133"/>
        <v>6.5519346071573709E-5</v>
      </c>
      <c r="AG145" s="5">
        <f t="shared" si="134"/>
        <v>6.0024329382797187E-5</v>
      </c>
      <c r="AH145" s="5">
        <f t="shared" si="135"/>
        <v>0.11203234506060218</v>
      </c>
      <c r="AI145" s="5">
        <f t="shared" si="136"/>
        <v>3.4347645037762192E-2</v>
      </c>
      <c r="AJ145" s="5">
        <f t="shared" si="137"/>
        <v>5.2652683428251719E-3</v>
      </c>
      <c r="AK145" s="5">
        <f t="shared" si="138"/>
        <v>5.3808736506734617E-4</v>
      </c>
      <c r="AL145" s="5">
        <f t="shared" si="139"/>
        <v>1.3900771044938443E-6</v>
      </c>
      <c r="AM145" s="5">
        <f t="shared" si="140"/>
        <v>1.0637144296222518E-6</v>
      </c>
      <c r="AN145" s="5">
        <f t="shared" si="141"/>
        <v>2.9235065269026743E-6</v>
      </c>
      <c r="AO145" s="5">
        <f t="shared" si="142"/>
        <v>4.0174741334841752E-6</v>
      </c>
      <c r="AP145" s="5">
        <f t="shared" si="143"/>
        <v>3.6805341495883117E-6</v>
      </c>
      <c r="AQ145" s="5">
        <f t="shared" si="144"/>
        <v>2.5288896411395741E-6</v>
      </c>
      <c r="AR145" s="5">
        <f t="shared" si="145"/>
        <v>6.1581808592216819E-2</v>
      </c>
      <c r="AS145" s="5">
        <f t="shared" si="146"/>
        <v>1.8880173410319112E-2</v>
      </c>
      <c r="AT145" s="5">
        <f t="shared" si="147"/>
        <v>2.8942065534656369E-3</v>
      </c>
      <c r="AU145" s="5">
        <f t="shared" si="148"/>
        <v>2.9577523440701866E-4</v>
      </c>
      <c r="AV145" s="5">
        <f t="shared" si="149"/>
        <v>2.2670200192805317E-5</v>
      </c>
      <c r="AW145" s="5">
        <f t="shared" si="150"/>
        <v>3.2536358599981517E-8</v>
      </c>
      <c r="AX145" s="5">
        <f t="shared" si="151"/>
        <v>5.4353478052026124E-8</v>
      </c>
      <c r="AY145" s="5">
        <f t="shared" si="152"/>
        <v>1.4938478168561601E-7</v>
      </c>
      <c r="AZ145" s="5">
        <f t="shared" si="153"/>
        <v>2.0528413083242697E-7</v>
      </c>
      <c r="BA145" s="5">
        <f t="shared" si="154"/>
        <v>1.8806723548013066E-7</v>
      </c>
      <c r="BB145" s="5">
        <f t="shared" si="155"/>
        <v>1.2922072294768901E-7</v>
      </c>
      <c r="BC145" s="5">
        <f t="shared" si="156"/>
        <v>7.1029896075172733E-8</v>
      </c>
      <c r="BD145" s="5">
        <f t="shared" si="157"/>
        <v>2.8208513855507801E-2</v>
      </c>
      <c r="BE145" s="5">
        <f t="shared" si="158"/>
        <v>8.6483597252888806E-3</v>
      </c>
      <c r="BF145" s="5">
        <f t="shared" si="159"/>
        <v>1.3257367318447895E-3</v>
      </c>
      <c r="BG145" s="5">
        <f t="shared" si="160"/>
        <v>1.3548448784826618E-4</v>
      </c>
      <c r="BH145" s="5">
        <f t="shared" si="161"/>
        <v>1.0384440971529187E-5</v>
      </c>
      <c r="BI145" s="5">
        <f t="shared" si="162"/>
        <v>6.3674663279205293E-7</v>
      </c>
      <c r="BJ145" s="8">
        <f t="shared" si="163"/>
        <v>2.4657853827250803E-2</v>
      </c>
      <c r="BK145" s="8">
        <f t="shared" si="164"/>
        <v>9.6021472036256675E-2</v>
      </c>
      <c r="BL145" s="8">
        <f t="shared" si="165"/>
        <v>0.69389769884328734</v>
      </c>
      <c r="BM145" s="8">
        <f t="shared" si="166"/>
        <v>0.5666426870885789</v>
      </c>
      <c r="BN145" s="8">
        <f t="shared" si="167"/>
        <v>0.41098557150734361</v>
      </c>
    </row>
    <row r="146" spans="1:66" x14ac:dyDescent="0.25">
      <c r="A146" t="s">
        <v>40</v>
      </c>
      <c r="B146" t="s">
        <v>316</v>
      </c>
      <c r="C146" t="s">
        <v>317</v>
      </c>
      <c r="D146" t="s">
        <v>441</v>
      </c>
      <c r="E146">
        <f>VLOOKUP(A146,home!$A$2:$E$405,3,FALSE)</f>
        <v>1.5473684210526299</v>
      </c>
      <c r="F146">
        <f>VLOOKUP(B146,home!$B$2:$E$405,3,FALSE)</f>
        <v>0.28999999999999998</v>
      </c>
      <c r="G146">
        <f>VLOOKUP(C146,away!$B$2:$E$405,4,FALSE)</f>
        <v>1.01</v>
      </c>
      <c r="H146">
        <f>VLOOKUP(A146,away!$A$2:$E$405,3,FALSE)</f>
        <v>1.2052631578947399</v>
      </c>
      <c r="I146">
        <f>VLOOKUP(C146,away!$B$2:$E$405,3,FALSE)</f>
        <v>0.79</v>
      </c>
      <c r="J146">
        <f>VLOOKUP(B146,home!$B$2:$E$405,4,FALSE)</f>
        <v>1.01</v>
      </c>
      <c r="K146" s="3">
        <f t="shared" si="168"/>
        <v>0.45322421052631529</v>
      </c>
      <c r="L146" s="3">
        <f t="shared" si="169"/>
        <v>0.96167947368421303</v>
      </c>
      <c r="M146" s="5">
        <f t="shared" si="114"/>
        <v>0.24294901214779868</v>
      </c>
      <c r="N146" s="5">
        <f t="shared" si="115"/>
        <v>0.11011037422883423</v>
      </c>
      <c r="O146" s="5">
        <f t="shared" si="116"/>
        <v>0.2336390781343945</v>
      </c>
      <c r="P146" s="5">
        <f t="shared" si="117"/>
        <v>0.10589088673555704</v>
      </c>
      <c r="Q146" s="5">
        <f t="shared" si="118"/>
        <v>2.4952343715310264E-2</v>
      </c>
      <c r="R146" s="5">
        <f t="shared" si="119"/>
        <v>0.1123429528461746</v>
      </c>
      <c r="S146" s="5">
        <f t="shared" si="120"/>
        <v>1.153830570714688E-2</v>
      </c>
      <c r="T146" s="5">
        <f t="shared" si="121"/>
        <v>2.3996156771327156E-2</v>
      </c>
      <c r="U146" s="5">
        <f t="shared" si="122"/>
        <v>5.091654611190255E-2</v>
      </c>
      <c r="V146" s="5">
        <f t="shared" si="123"/>
        <v>5.5878273568339242E-4</v>
      </c>
      <c r="W146" s="5">
        <f t="shared" si="124"/>
        <v>3.7696687603842541E-3</v>
      </c>
      <c r="X146" s="5">
        <f t="shared" si="125"/>
        <v>3.6252130694501496E-3</v>
      </c>
      <c r="Y146" s="5">
        <f t="shared" si="126"/>
        <v>1.7431464983109748E-3</v>
      </c>
      <c r="Z146" s="5">
        <f t="shared" si="127"/>
        <v>3.6012637255079853E-2</v>
      </c>
      <c r="AA146" s="5">
        <f t="shared" si="128"/>
        <v>1.6321799088904135E-2</v>
      </c>
      <c r="AB146" s="5">
        <f t="shared" si="129"/>
        <v>3.6987172532188545E-3</v>
      </c>
      <c r="AC146" s="5">
        <f t="shared" si="130"/>
        <v>1.5221815179175991E-5</v>
      </c>
      <c r="AD146" s="5">
        <f t="shared" si="131"/>
        <v>4.2712628696771663E-4</v>
      </c>
      <c r="AE146" s="5">
        <f t="shared" si="132"/>
        <v>4.1075858284780588E-4</v>
      </c>
      <c r="AF146" s="5">
        <f t="shared" si="133"/>
        <v>1.9750904888217558E-4</v>
      </c>
      <c r="AG146" s="5">
        <f t="shared" si="134"/>
        <v>6.3313466058960042E-5</v>
      </c>
      <c r="AH146" s="5">
        <f t="shared" si="135"/>
        <v>8.6581535103614181E-3</v>
      </c>
      <c r="AI146" s="5">
        <f t="shared" si="136"/>
        <v>3.9240847893491984E-3</v>
      </c>
      <c r="AJ146" s="5">
        <f t="shared" si="137"/>
        <v>8.8924511534555634E-4</v>
      </c>
      <c r="AK146" s="5">
        <f t="shared" si="138"/>
        <v>1.3434247178895737E-4</v>
      </c>
      <c r="AL146" s="5">
        <f t="shared" si="139"/>
        <v>2.653810349419548E-7</v>
      </c>
      <c r="AM146" s="5">
        <f t="shared" si="140"/>
        <v>3.8716794841195967E-5</v>
      </c>
      <c r="AN146" s="5">
        <f t="shared" si="141"/>
        <v>3.723314688562099E-5</v>
      </c>
      <c r="AO146" s="5">
        <f t="shared" si="142"/>
        <v>1.7903176550285494E-5</v>
      </c>
      <c r="AP146" s="5">
        <f t="shared" si="143"/>
        <v>5.7390391340513661E-6</v>
      </c>
      <c r="AQ146" s="5">
        <f t="shared" si="144"/>
        <v>1.3797790334719047E-6</v>
      </c>
      <c r="AR146" s="5">
        <f t="shared" si="145"/>
        <v>1.6652737021842987E-3</v>
      </c>
      <c r="AS146" s="5">
        <f t="shared" si="146"/>
        <v>7.54742358982713E-4</v>
      </c>
      <c r="AT146" s="5">
        <f t="shared" si="147"/>
        <v>1.7103375490035448E-4</v>
      </c>
      <c r="AU146" s="5">
        <f t="shared" si="148"/>
        <v>2.5838879512688162E-5</v>
      </c>
      <c r="AV146" s="5">
        <f t="shared" si="149"/>
        <v>2.9277014420056678E-6</v>
      </c>
      <c r="AW146" s="5">
        <f t="shared" si="150"/>
        <v>3.2130007747043741E-9</v>
      </c>
      <c r="AX146" s="5">
        <f t="shared" si="151"/>
        <v>2.9245647960017259E-6</v>
      </c>
      <c r="AY146" s="5">
        <f t="shared" si="152"/>
        <v>2.8124939337743178E-6</v>
      </c>
      <c r="AZ146" s="5">
        <f t="shared" si="153"/>
        <v>1.3523588429860638E-6</v>
      </c>
      <c r="BA146" s="5">
        <f t="shared" si="154"/>
        <v>4.3351191345167643E-7</v>
      </c>
      <c r="BB146" s="5">
        <f t="shared" si="155"/>
        <v>1.0422487719101105E-7</v>
      </c>
      <c r="BC146" s="5">
        <f t="shared" si="156"/>
        <v>2.004618500837066E-8</v>
      </c>
      <c r="BD146" s="5">
        <f t="shared" si="157"/>
        <v>2.6690992290945937E-4</v>
      </c>
      <c r="BE146" s="5">
        <f t="shared" si="158"/>
        <v>1.209700390922794E-4</v>
      </c>
      <c r="BF146" s="5">
        <f t="shared" si="159"/>
        <v>2.7413275232467913E-5</v>
      </c>
      <c r="BG146" s="5">
        <f t="shared" si="160"/>
        <v>4.141453341725289E-6</v>
      </c>
      <c r="BH146" s="5">
        <f t="shared" si="161"/>
        <v>4.6925173030875338E-7</v>
      </c>
      <c r="BI146" s="5">
        <f t="shared" si="162"/>
        <v>4.2535249001458452E-8</v>
      </c>
      <c r="BJ146" s="8">
        <f t="shared" si="163"/>
        <v>0.16940422956536677</v>
      </c>
      <c r="BK146" s="8">
        <f t="shared" si="164"/>
        <v>0.36095528701633384</v>
      </c>
      <c r="BL146" s="8">
        <f t="shared" si="165"/>
        <v>0.43356468219601701</v>
      </c>
      <c r="BM146" s="8">
        <f t="shared" si="166"/>
        <v>0.17004937894379527</v>
      </c>
      <c r="BN146" s="8">
        <f t="shared" si="167"/>
        <v>0.82988464780806925</v>
      </c>
    </row>
    <row r="147" spans="1:66" x14ac:dyDescent="0.25">
      <c r="A147" t="s">
        <v>40</v>
      </c>
      <c r="B147" t="s">
        <v>318</v>
      </c>
      <c r="C147" t="s">
        <v>319</v>
      </c>
      <c r="D147" t="s">
        <v>441</v>
      </c>
      <c r="E147">
        <f>VLOOKUP(A147,home!$A$2:$E$405,3,FALSE)</f>
        <v>1.5473684210526299</v>
      </c>
      <c r="F147">
        <f>VLOOKUP(B147,home!$B$2:$E$405,3,FALSE)</f>
        <v>1.1499999999999999</v>
      </c>
      <c r="G147">
        <f>VLOOKUP(C147,away!$B$2:$E$405,4,FALSE)</f>
        <v>1.36</v>
      </c>
      <c r="H147">
        <f>VLOOKUP(A147,away!$A$2:$E$405,3,FALSE)</f>
        <v>1.2052631578947399</v>
      </c>
      <c r="I147">
        <f>VLOOKUP(C147,away!$B$2:$E$405,3,FALSE)</f>
        <v>0.56999999999999995</v>
      </c>
      <c r="J147">
        <f>VLOOKUP(B147,home!$B$2:$E$405,4,FALSE)</f>
        <v>0.83</v>
      </c>
      <c r="K147" s="3">
        <f t="shared" si="168"/>
        <v>2.4200842105263134</v>
      </c>
      <c r="L147" s="3">
        <f t="shared" si="169"/>
        <v>0.57021000000000144</v>
      </c>
      <c r="M147" s="5">
        <f t="shared" si="114"/>
        <v>5.0272643806589065E-2</v>
      </c>
      <c r="N147" s="5">
        <f t="shared" si="115"/>
        <v>0.12166403149773963</v>
      </c>
      <c r="O147" s="5">
        <f t="shared" si="116"/>
        <v>2.866596422495522E-2</v>
      </c>
      <c r="P147" s="5">
        <f t="shared" si="117"/>
        <v>6.9374047400326294E-2</v>
      </c>
      <c r="Q147" s="5">
        <f t="shared" si="118"/>
        <v>0.14721860080832794</v>
      </c>
      <c r="R147" s="5">
        <f t="shared" si="119"/>
        <v>8.1728097303558796E-3</v>
      </c>
      <c r="S147" s="5">
        <f t="shared" si="120"/>
        <v>2.3933287013999896E-2</v>
      </c>
      <c r="T147" s="5">
        <f t="shared" si="121"/>
        <v>8.3945518366916869E-2</v>
      </c>
      <c r="U147" s="5">
        <f t="shared" si="122"/>
        <v>1.9778887784070075E-2</v>
      </c>
      <c r="V147" s="5">
        <f t="shared" si="123"/>
        <v>3.6696542471766642E-3</v>
      </c>
      <c r="W147" s="5">
        <f t="shared" si="124"/>
        <v>0.1187604704373369</v>
      </c>
      <c r="X147" s="5">
        <f t="shared" si="125"/>
        <v>6.7718407848074036E-2</v>
      </c>
      <c r="Y147" s="5">
        <f t="shared" si="126"/>
        <v>1.9306856669525196E-2</v>
      </c>
      <c r="Z147" s="5">
        <f t="shared" si="127"/>
        <v>1.5534059454487461E-3</v>
      </c>
      <c r="AA147" s="5">
        <f t="shared" si="128"/>
        <v>3.7593732011182096E-3</v>
      </c>
      <c r="AB147" s="5">
        <f t="shared" si="129"/>
        <v>4.5489998627509728E-3</v>
      </c>
      <c r="AC147" s="5">
        <f t="shared" si="130"/>
        <v>3.1649763719641965E-4</v>
      </c>
      <c r="AD147" s="5">
        <f t="shared" si="131"/>
        <v>7.1852584835019009E-2</v>
      </c>
      <c r="AE147" s="5">
        <f t="shared" si="132"/>
        <v>4.0971062398776292E-2</v>
      </c>
      <c r="AF147" s="5">
        <f t="shared" si="133"/>
        <v>1.1681054745203144E-2</v>
      </c>
      <c r="AG147" s="5">
        <f t="shared" si="134"/>
        <v>2.2202180754207672E-3</v>
      </c>
      <c r="AH147" s="5">
        <f t="shared" si="135"/>
        <v>2.2144190103858287E-4</v>
      </c>
      <c r="AI147" s="5">
        <f t="shared" si="136"/>
        <v>5.3590804825240476E-4</v>
      </c>
      <c r="AJ147" s="5">
        <f t="shared" si="137"/>
        <v>6.4847130293480947E-4</v>
      </c>
      <c r="AK147" s="5">
        <f t="shared" si="138"/>
        <v>5.2311838707065259E-4</v>
      </c>
      <c r="AL147" s="5">
        <f t="shared" si="139"/>
        <v>1.7470115293262456E-5</v>
      </c>
      <c r="AM147" s="5">
        <f t="shared" si="140"/>
        <v>3.4777861208946374E-2</v>
      </c>
      <c r="AN147" s="5">
        <f t="shared" si="141"/>
        <v>1.983068423995336E-2</v>
      </c>
      <c r="AO147" s="5">
        <f t="shared" si="142"/>
        <v>5.653827230231917E-3</v>
      </c>
      <c r="AP147" s="5">
        <f t="shared" si="143"/>
        <v>1.0746229416501833E-3</v>
      </c>
      <c r="AQ147" s="5">
        <f t="shared" si="144"/>
        <v>1.531901868895881E-4</v>
      </c>
      <c r="AR147" s="5">
        <f t="shared" si="145"/>
        <v>2.5253677278242143E-5</v>
      </c>
      <c r="AS147" s="5">
        <f t="shared" si="146"/>
        <v>6.1116025638800926E-5</v>
      </c>
      <c r="AT147" s="5">
        <f t="shared" si="147"/>
        <v>7.3952964329291752E-5</v>
      </c>
      <c r="AU147" s="5">
        <f t="shared" si="148"/>
        <v>5.9657467098311535E-5</v>
      </c>
      <c r="AV147" s="5">
        <f t="shared" si="149"/>
        <v>3.6094023541154198E-5</v>
      </c>
      <c r="AW147" s="5">
        <f t="shared" si="150"/>
        <v>6.6966650618326603E-7</v>
      </c>
      <c r="AX147" s="5">
        <f t="shared" si="151"/>
        <v>1.4027558797941117E-2</v>
      </c>
      <c r="AY147" s="5">
        <f t="shared" si="152"/>
        <v>7.9986543021740245E-3</v>
      </c>
      <c r="AZ147" s="5">
        <f t="shared" si="153"/>
        <v>2.280456334821331E-3</v>
      </c>
      <c r="BA147" s="5">
        <f t="shared" si="154"/>
        <v>4.3344633555949153E-4</v>
      </c>
      <c r="BB147" s="5">
        <f t="shared" si="155"/>
        <v>6.1788858749844549E-5</v>
      </c>
      <c r="BC147" s="5">
        <f t="shared" si="156"/>
        <v>7.0465250295497933E-6</v>
      </c>
      <c r="BD147" s="5">
        <f t="shared" si="157"/>
        <v>2.399983220137747E-6</v>
      </c>
      <c r="BE147" s="5">
        <f t="shared" si="158"/>
        <v>5.8081614965834581E-6</v>
      </c>
      <c r="BF147" s="5">
        <f t="shared" si="159"/>
        <v>7.0281199650342565E-6</v>
      </c>
      <c r="BG147" s="5">
        <f t="shared" si="160"/>
        <v>5.669547385688049E-6</v>
      </c>
      <c r="BH147" s="5">
        <f t="shared" si="161"/>
        <v>3.4301955272335962E-6</v>
      </c>
      <c r="BI147" s="5">
        <f t="shared" si="162"/>
        <v>1.6602724068952012E-6</v>
      </c>
      <c r="BJ147" s="8">
        <f t="shared" si="163"/>
        <v>0.77163794264428665</v>
      </c>
      <c r="BK147" s="8">
        <f t="shared" si="164"/>
        <v>0.15558225452275565</v>
      </c>
      <c r="BL147" s="8">
        <f t="shared" si="165"/>
        <v>6.7137044880434163E-2</v>
      </c>
      <c r="BM147" s="8">
        <f t="shared" si="166"/>
        <v>0.5625445658889634</v>
      </c>
      <c r="BN147" s="8">
        <f t="shared" si="167"/>
        <v>0.42536809746829402</v>
      </c>
    </row>
    <row r="148" spans="1:66" x14ac:dyDescent="0.25">
      <c r="A148" t="s">
        <v>40</v>
      </c>
      <c r="B148" t="s">
        <v>320</v>
      </c>
      <c r="C148" t="s">
        <v>321</v>
      </c>
      <c r="D148" t="s">
        <v>441</v>
      </c>
      <c r="E148">
        <f>VLOOKUP(A148,home!$A$2:$E$405,3,FALSE)</f>
        <v>1.5473684210526299</v>
      </c>
      <c r="F148">
        <f>VLOOKUP(B148,home!$B$2:$E$405,3,FALSE)</f>
        <v>1.65</v>
      </c>
      <c r="G148">
        <f>VLOOKUP(C148,away!$B$2:$E$405,4,FALSE)</f>
        <v>0.79</v>
      </c>
      <c r="H148">
        <f>VLOOKUP(A148,away!$A$2:$E$405,3,FALSE)</f>
        <v>1.2052631578947399</v>
      </c>
      <c r="I148">
        <f>VLOOKUP(C148,away!$B$2:$E$405,3,FALSE)</f>
        <v>1.1499999999999999</v>
      </c>
      <c r="J148">
        <f>VLOOKUP(B148,home!$B$2:$E$405,4,FALSE)</f>
        <v>0.37</v>
      </c>
      <c r="K148" s="3">
        <f t="shared" si="168"/>
        <v>2.0169947368421033</v>
      </c>
      <c r="L148" s="3">
        <f t="shared" si="169"/>
        <v>0.51283947368421179</v>
      </c>
      <c r="M148" s="5">
        <f t="shared" si="114"/>
        <v>7.9672228007765855E-2</v>
      </c>
      <c r="N148" s="5">
        <f t="shared" si="115"/>
        <v>0.16069846456414774</v>
      </c>
      <c r="O148" s="5">
        <f t="shared" si="116"/>
        <v>4.0859063478751158E-2</v>
      </c>
      <c r="P148" s="5">
        <f t="shared" si="117"/>
        <v>8.2412515988938478E-2</v>
      </c>
      <c r="Q148" s="5">
        <f t="shared" si="118"/>
        <v>0.16206397862224664</v>
      </c>
      <c r="R148" s="5">
        <f t="shared" si="119"/>
        <v>1.0477070304836269E-2</v>
      </c>
      <c r="S148" s="5">
        <f t="shared" si="120"/>
        <v>2.1311763714468437E-2</v>
      </c>
      <c r="T148" s="5">
        <f t="shared" si="121"/>
        <v>8.3112805499802309E-2</v>
      </c>
      <c r="U148" s="5">
        <f t="shared" si="122"/>
        <v>2.1132195662379446E-2</v>
      </c>
      <c r="V148" s="5">
        <f t="shared" si="123"/>
        <v>2.449419064681851E-3</v>
      </c>
      <c r="W148" s="5">
        <f t="shared" si="124"/>
        <v>0.10896073063758756</v>
      </c>
      <c r="X148" s="5">
        <f t="shared" si="125"/>
        <v>5.5879363752427566E-2</v>
      </c>
      <c r="Y148" s="5">
        <f t="shared" si="126"/>
        <v>1.4328571748301785E-2</v>
      </c>
      <c r="Z148" s="5">
        <f t="shared" si="127"/>
        <v>1.7910184069615722E-3</v>
      </c>
      <c r="AA148" s="5">
        <f t="shared" si="128"/>
        <v>3.6124747004288192E-3</v>
      </c>
      <c r="AB148" s="5">
        <f t="shared" si="129"/>
        <v>3.6431712288700919E-3</v>
      </c>
      <c r="AC148" s="5">
        <f t="shared" si="130"/>
        <v>1.583541034932741E-4</v>
      </c>
      <c r="AD148" s="5">
        <f t="shared" si="131"/>
        <v>5.4943305054621042E-2</v>
      </c>
      <c r="AE148" s="5">
        <f t="shared" si="132"/>
        <v>2.8177095646682946E-2</v>
      </c>
      <c r="AF148" s="5">
        <f t="shared" si="133"/>
        <v>7.2251634506972874E-3</v>
      </c>
      <c r="AG148" s="5">
        <f t="shared" si="134"/>
        <v>1.235116340446E-3</v>
      </c>
      <c r="AH148" s="5">
        <f t="shared" si="135"/>
        <v>2.2962623429622701E-4</v>
      </c>
      <c r="AI148" s="5">
        <f t="shared" si="136"/>
        <v>4.6315490601636156E-4</v>
      </c>
      <c r="AJ148" s="5">
        <f t="shared" si="137"/>
        <v>4.6709050388880018E-4</v>
      </c>
      <c r="AK148" s="5">
        <f t="shared" si="138"/>
        <v>3.1403969599087871E-4</v>
      </c>
      <c r="AL148" s="5">
        <f t="shared" si="139"/>
        <v>6.5520246702685036E-6</v>
      </c>
      <c r="AM148" s="5">
        <f t="shared" si="140"/>
        <v>2.2164071423976153E-2</v>
      </c>
      <c r="AN148" s="5">
        <f t="shared" si="141"/>
        <v>1.1366610723771209E-2</v>
      </c>
      <c r="AO148" s="5">
        <f t="shared" si="142"/>
        <v>2.9146233305760716E-3</v>
      </c>
      <c r="AP148" s="5">
        <f t="shared" si="143"/>
        <v>4.982446316134523E-4</v>
      </c>
      <c r="AQ148" s="5">
        <f t="shared" si="144"/>
        <v>6.3879878660656715E-5</v>
      </c>
      <c r="AR148" s="5">
        <f t="shared" si="145"/>
        <v>2.3552279428112926E-5</v>
      </c>
      <c r="AS148" s="5">
        <f t="shared" si="146"/>
        <v>4.7504823647138311E-5</v>
      </c>
      <c r="AT148" s="5">
        <f t="shared" si="147"/>
        <v>4.7908489635445141E-5</v>
      </c>
      <c r="AU148" s="5">
        <f t="shared" si="148"/>
        <v>3.2210390481582437E-5</v>
      </c>
      <c r="AV148" s="5">
        <f t="shared" si="149"/>
        <v>1.6242047018245184E-5</v>
      </c>
      <c r="AW148" s="5">
        <f t="shared" si="150"/>
        <v>1.8826051136169159E-7</v>
      </c>
      <c r="AX148" s="5">
        <f t="shared" si="151"/>
        <v>7.4508025681920649E-3</v>
      </c>
      <c r="AY148" s="5">
        <f t="shared" si="152"/>
        <v>3.8210656675965915E-3</v>
      </c>
      <c r="AZ148" s="5">
        <f t="shared" si="153"/>
        <v>9.7979665294152356E-4</v>
      </c>
      <c r="BA148" s="5">
        <f t="shared" si="154"/>
        <v>1.6749279993736108E-4</v>
      </c>
      <c r="BB148" s="5">
        <f t="shared" si="155"/>
        <v>2.1474229841442809E-5</v>
      </c>
      <c r="BC148" s="5">
        <f t="shared" si="156"/>
        <v>2.2025665459318658E-6</v>
      </c>
      <c r="BD148" s="5">
        <f t="shared" si="157"/>
        <v>2.0130897643294852E-6</v>
      </c>
      <c r="BE148" s="5">
        <f t="shared" si="158"/>
        <v>4.0603914594432817E-6</v>
      </c>
      <c r="BF148" s="5">
        <f t="shared" si="159"/>
        <v>4.0948941016078639E-6</v>
      </c>
      <c r="BG148" s="5">
        <f t="shared" si="160"/>
        <v>2.7531266169562781E-6</v>
      </c>
      <c r="BH148" s="5">
        <f t="shared" si="161"/>
        <v>1.3882604740651793E-6</v>
      </c>
      <c r="BI148" s="5">
        <f t="shared" si="162"/>
        <v>5.6002281391107795E-7</v>
      </c>
      <c r="BJ148" s="8">
        <f t="shared" si="163"/>
        <v>0.72607485979061326</v>
      </c>
      <c r="BK148" s="8">
        <f t="shared" si="164"/>
        <v>0.18983189857161475</v>
      </c>
      <c r="BL148" s="8">
        <f t="shared" si="165"/>
        <v>8.1380174530898908E-2</v>
      </c>
      <c r="BM148" s="8">
        <f t="shared" si="166"/>
        <v>0.45907375292631708</v>
      </c>
      <c r="BN148" s="8">
        <f t="shared" si="167"/>
        <v>0.53618332096668608</v>
      </c>
    </row>
    <row r="149" spans="1:66" x14ac:dyDescent="0.25">
      <c r="A149" t="s">
        <v>16</v>
      </c>
      <c r="B149" t="s">
        <v>322</v>
      </c>
      <c r="C149" t="s">
        <v>323</v>
      </c>
      <c r="D149" t="s">
        <v>442</v>
      </c>
      <c r="E149">
        <f>VLOOKUP(A149,home!$A$2:$E$405,3,FALSE)</f>
        <v>1.6458333333333299</v>
      </c>
      <c r="F149">
        <f>VLOOKUP(B149,home!$B$2:$E$405,3,FALSE)</f>
        <v>1.55</v>
      </c>
      <c r="G149">
        <f>VLOOKUP(C149,away!$B$2:$E$405,4,FALSE)</f>
        <v>0.88</v>
      </c>
      <c r="H149">
        <f>VLOOKUP(A149,away!$A$2:$E$405,3,FALSE)</f>
        <v>1.31944444444444</v>
      </c>
      <c r="I149">
        <f>VLOOKUP(C149,away!$B$2:$E$405,3,FALSE)</f>
        <v>0.74</v>
      </c>
      <c r="J149">
        <f>VLOOKUP(B149,home!$B$2:$E$405,4,FALSE)</f>
        <v>0.76</v>
      </c>
      <c r="K149" s="3">
        <f t="shared" si="168"/>
        <v>2.2449166666666622</v>
      </c>
      <c r="L149" s="3">
        <f t="shared" si="169"/>
        <v>0.74205555555555303</v>
      </c>
      <c r="M149" s="5">
        <f t="shared" si="114"/>
        <v>5.0439926643305301E-2</v>
      </c>
      <c r="N149" s="5">
        <f t="shared" si="115"/>
        <v>0.11323343198699989</v>
      </c>
      <c r="O149" s="5">
        <f t="shared" si="116"/>
        <v>3.7429227787479258E-2</v>
      </c>
      <c r="P149" s="5">
        <f t="shared" si="117"/>
        <v>8.4025497280575137E-2</v>
      </c>
      <c r="Q149" s="5">
        <f t="shared" si="118"/>
        <v>0.12709980934574103</v>
      </c>
      <c r="R149" s="5">
        <f t="shared" si="119"/>
        <v>1.388728320992663E-2</v>
      </c>
      <c r="S149" s="5">
        <f t="shared" si="120"/>
        <v>3.4993529249040971E-2</v>
      </c>
      <c r="T149" s="5">
        <f t="shared" si="121"/>
        <v>9.4315119635058731E-2</v>
      </c>
      <c r="U149" s="5">
        <f t="shared" si="122"/>
        <v>3.1175793532684397E-2</v>
      </c>
      <c r="V149" s="5">
        <f t="shared" si="123"/>
        <v>6.4771190699917042E-3</v>
      </c>
      <c r="W149" s="5">
        <f t="shared" si="124"/>
        <v>9.5109493443469709E-2</v>
      </c>
      <c r="X149" s="5">
        <f t="shared" si="125"/>
        <v>7.057652799580115E-2</v>
      </c>
      <c r="Y149" s="5">
        <f t="shared" si="126"/>
        <v>2.618585234555313E-2</v>
      </c>
      <c r="Z149" s="5">
        <f t="shared" si="127"/>
        <v>3.4350452191664704E-3</v>
      </c>
      <c r="AA149" s="5">
        <f t="shared" si="128"/>
        <v>7.7113902632604467E-3</v>
      </c>
      <c r="AB149" s="5">
        <f t="shared" si="129"/>
        <v>8.6557142625821992E-3</v>
      </c>
      <c r="AC149" s="5">
        <f t="shared" si="130"/>
        <v>6.7437046777726721E-4</v>
      </c>
      <c r="AD149" s="5">
        <f t="shared" si="131"/>
        <v>5.3378221747367227E-2</v>
      </c>
      <c r="AE149" s="5">
        <f t="shared" si="132"/>
        <v>3.9609605993310093E-2</v>
      </c>
      <c r="AF149" s="5">
        <f t="shared" si="133"/>
        <v>1.4696264090351142E-2</v>
      </c>
      <c r="AG149" s="5">
        <f t="shared" si="134"/>
        <v>3.6351481380522141E-3</v>
      </c>
      <c r="AH149" s="5">
        <f t="shared" si="135"/>
        <v>6.3724859711675522E-4</v>
      </c>
      <c r="AI149" s="5">
        <f t="shared" si="136"/>
        <v>1.4305699964773527E-3</v>
      </c>
      <c r="AJ149" s="5">
        <f t="shared" si="137"/>
        <v>1.6057552139626388E-3</v>
      </c>
      <c r="AK149" s="5">
        <f t="shared" si="138"/>
        <v>1.2015955474705398E-3</v>
      </c>
      <c r="AL149" s="5">
        <f t="shared" si="139"/>
        <v>4.4936079552240824E-5</v>
      </c>
      <c r="AM149" s="5">
        <f t="shared" si="140"/>
        <v>2.3965931927538708E-2</v>
      </c>
      <c r="AN149" s="5">
        <f t="shared" si="141"/>
        <v>1.7784052930896303E-2</v>
      </c>
      <c r="AO149" s="5">
        <f t="shared" si="142"/>
        <v>6.5983776388328086E-3</v>
      </c>
      <c r="AP149" s="5">
        <f t="shared" si="143"/>
        <v>1.6321209281831394E-3</v>
      </c>
      <c r="AQ149" s="5">
        <f t="shared" si="144"/>
        <v>3.0278110052419602E-4</v>
      </c>
      <c r="AR149" s="5">
        <f t="shared" si="145"/>
        <v>9.4574772352094152E-5</v>
      </c>
      <c r="AS149" s="5">
        <f t="shared" si="146"/>
        <v>2.1231248269942159E-4</v>
      </c>
      <c r="AT149" s="5">
        <f t="shared" si="147"/>
        <v>2.3831191547665447E-4</v>
      </c>
      <c r="AU149" s="5">
        <f t="shared" si="148"/>
        <v>1.7833013030626614E-4</v>
      </c>
      <c r="AV149" s="5">
        <f t="shared" si="149"/>
        <v>1.0008407042334368E-4</v>
      </c>
      <c r="AW149" s="5">
        <f t="shared" si="150"/>
        <v>2.0793582702612072E-6</v>
      </c>
      <c r="AX149" s="5">
        <f t="shared" si="151"/>
        <v>8.9669200027217219E-3</v>
      </c>
      <c r="AY149" s="5">
        <f t="shared" si="152"/>
        <v>6.6539528042418687E-3</v>
      </c>
      <c r="AZ149" s="5">
        <f t="shared" si="153"/>
        <v>2.4688013223960648E-3</v>
      </c>
      <c r="BA149" s="5">
        <f t="shared" si="154"/>
        <v>6.1066257894896536E-4</v>
      </c>
      <c r="BB149" s="5">
        <f t="shared" si="155"/>
        <v>1.1328638981974028E-4</v>
      </c>
      <c r="BC149" s="5">
        <f t="shared" si="156"/>
        <v>1.681295898691407E-5</v>
      </c>
      <c r="BD149" s="5">
        <f t="shared" si="157"/>
        <v>1.1696622539878859E-5</v>
      </c>
      <c r="BE149" s="5">
        <f t="shared" si="158"/>
        <v>2.6257942883482997E-5</v>
      </c>
      <c r="BF149" s="5">
        <f t="shared" si="159"/>
        <v>2.9473446805756128E-5</v>
      </c>
      <c r="BG149" s="5">
        <f t="shared" si="160"/>
        <v>2.2055143986118406E-5</v>
      </c>
      <c r="BH149" s="5">
        <f t="shared" si="161"/>
        <v>1.237799008004256E-5</v>
      </c>
      <c r="BI149" s="5">
        <f t="shared" si="162"/>
        <v>5.5575112461044299E-6</v>
      </c>
      <c r="BJ149" s="8">
        <f t="shared" si="163"/>
        <v>0.70695317530479473</v>
      </c>
      <c r="BK149" s="8">
        <f t="shared" si="164"/>
        <v>0.18330933159448451</v>
      </c>
      <c r="BL149" s="8">
        <f t="shared" si="165"/>
        <v>0.10466561043975942</v>
      </c>
      <c r="BM149" s="8">
        <f t="shared" si="166"/>
        <v>0.56559611285820599</v>
      </c>
      <c r="BN149" s="8">
        <f t="shared" si="167"/>
        <v>0.42611517625402717</v>
      </c>
    </row>
    <row r="150" spans="1:66" x14ac:dyDescent="0.25">
      <c r="A150" t="s">
        <v>69</v>
      </c>
      <c r="B150" t="s">
        <v>324</v>
      </c>
      <c r="C150" t="s">
        <v>325</v>
      </c>
      <c r="D150" t="s">
        <v>442</v>
      </c>
      <c r="E150">
        <f>VLOOKUP(A150,home!$A$2:$E$405,3,FALSE)</f>
        <v>1.36871508379888</v>
      </c>
      <c r="F150">
        <f>VLOOKUP(B150,home!$B$2:$E$405,3,FALSE)</f>
        <v>0.88</v>
      </c>
      <c r="G150">
        <f>VLOOKUP(C150,away!$B$2:$E$405,4,FALSE)</f>
        <v>1.22</v>
      </c>
      <c r="H150">
        <f>VLOOKUP(A150,away!$A$2:$E$405,3,FALSE)</f>
        <v>1.36871508379888</v>
      </c>
      <c r="I150">
        <f>VLOOKUP(C150,away!$B$2:$E$405,3,FALSE)</f>
        <v>0.65</v>
      </c>
      <c r="J150">
        <f>VLOOKUP(B150,home!$B$2:$E$405,4,FALSE)</f>
        <v>0.8</v>
      </c>
      <c r="K150" s="3">
        <f t="shared" si="168"/>
        <v>1.4694525139664774</v>
      </c>
      <c r="L150" s="3">
        <f t="shared" si="169"/>
        <v>0.71173184357541763</v>
      </c>
      <c r="M150" s="5">
        <f t="shared" si="114"/>
        <v>0.11290772830163345</v>
      </c>
      <c r="N150" s="5">
        <f t="shared" si="115"/>
        <v>0.16591254519907925</v>
      </c>
      <c r="O150" s="5">
        <f t="shared" si="116"/>
        <v>8.0360025618033931E-2</v>
      </c>
      <c r="P150" s="5">
        <f t="shared" si="117"/>
        <v>0.11808524166683049</v>
      </c>
      <c r="Q150" s="5">
        <f t="shared" si="118"/>
        <v>0.12190030332068193</v>
      </c>
      <c r="R150" s="5">
        <f t="shared" si="119"/>
        <v>2.8597394591445537E-2</v>
      </c>
      <c r="S150" s="5">
        <f t="shared" si="120"/>
        <v>3.0875043961255635E-2</v>
      </c>
      <c r="T150" s="5">
        <f t="shared" si="121"/>
        <v>8.6760327614831559E-2</v>
      </c>
      <c r="U150" s="5">
        <f t="shared" si="122"/>
        <v>4.202251337529099E-2</v>
      </c>
      <c r="V150" s="5">
        <f t="shared" si="123"/>
        <v>3.5878727233296247E-3</v>
      </c>
      <c r="W150" s="5">
        <f t="shared" si="124"/>
        <v>5.9708902389284044E-2</v>
      </c>
      <c r="X150" s="5">
        <f t="shared" si="125"/>
        <v>4.2496727175389791E-2</v>
      </c>
      <c r="Y150" s="5">
        <f t="shared" si="126"/>
        <v>1.5123136989230863E-2</v>
      </c>
      <c r="Z150" s="5">
        <f t="shared" si="127"/>
        <v>6.7845587913410712E-3</v>
      </c>
      <c r="AA150" s="5">
        <f t="shared" si="128"/>
        <v>9.9695869720895017E-3</v>
      </c>
      <c r="AB150" s="5">
        <f t="shared" si="129"/>
        <v>7.3249173196721813E-3</v>
      </c>
      <c r="AC150" s="5">
        <f t="shared" si="130"/>
        <v>2.3452492135456337E-4</v>
      </c>
      <c r="AD150" s="5">
        <f t="shared" si="131"/>
        <v>2.1934849180528113E-2</v>
      </c>
      <c r="AE150" s="5">
        <f t="shared" si="132"/>
        <v>1.5611730645806012E-2</v>
      </c>
      <c r="AF150" s="5">
        <f t="shared" si="133"/>
        <v>5.5556829169711788E-3</v>
      </c>
      <c r="AG150" s="5">
        <f t="shared" si="134"/>
        <v>1.3180521482721174E-3</v>
      </c>
      <c r="AH150" s="5">
        <f t="shared" si="135"/>
        <v>1.2071966341017466E-3</v>
      </c>
      <c r="AI150" s="5">
        <f t="shared" si="136"/>
        <v>1.7739181288326813E-3</v>
      </c>
      <c r="AJ150" s="5">
        <f t="shared" si="137"/>
        <v>1.3033442269919468E-3</v>
      </c>
      <c r="AK150" s="5">
        <f t="shared" si="138"/>
        <v>6.3840081697233691E-4</v>
      </c>
      <c r="AL150" s="5">
        <f t="shared" si="139"/>
        <v>9.8111732231698319E-6</v>
      </c>
      <c r="AM150" s="5">
        <f t="shared" si="140"/>
        <v>6.4464438543605073E-3</v>
      </c>
      <c r="AN150" s="5">
        <f t="shared" si="141"/>
        <v>4.5881393689694251E-3</v>
      </c>
      <c r="AO150" s="5">
        <f t="shared" si="142"/>
        <v>1.6327624458287809E-3</v>
      </c>
      <c r="AP150" s="5">
        <f t="shared" si="143"/>
        <v>3.873630085634755E-4</v>
      </c>
      <c r="AQ150" s="5">
        <f t="shared" si="144"/>
        <v>6.8924647054450662E-5</v>
      </c>
      <c r="AR150" s="5">
        <f t="shared" si="145"/>
        <v>1.7184005718945506E-4</v>
      </c>
      <c r="AS150" s="5">
        <f t="shared" si="146"/>
        <v>2.5251080403718796E-4</v>
      </c>
      <c r="AT150" s="5">
        <f t="shared" si="147"/>
        <v>1.8552631789807124E-4</v>
      </c>
      <c r="AU150" s="5">
        <f t="shared" si="148"/>
        <v>9.0874038080754842E-5</v>
      </c>
      <c r="AV150" s="5">
        <f t="shared" si="149"/>
        <v>3.3383770928012653E-5</v>
      </c>
      <c r="AW150" s="5">
        <f t="shared" si="150"/>
        <v>2.8502988396912338E-7</v>
      </c>
      <c r="AX150" s="5">
        <f t="shared" si="151"/>
        <v>1.5787905213223027E-3</v>
      </c>
      <c r="AY150" s="5">
        <f t="shared" si="152"/>
        <v>1.1236754883601173E-3</v>
      </c>
      <c r="AZ150" s="5">
        <f t="shared" si="153"/>
        <v>3.9987781345552693E-4</v>
      </c>
      <c r="BA150" s="5">
        <f t="shared" si="154"/>
        <v>9.4868591125203068E-5</v>
      </c>
      <c r="BB150" s="5">
        <f t="shared" si="155"/>
        <v>1.6880249314735816E-5</v>
      </c>
      <c r="BC150" s="5">
        <f t="shared" si="156"/>
        <v>2.4028421929579213E-6</v>
      </c>
      <c r="BD150" s="5">
        <f t="shared" si="157"/>
        <v>2.0384006783926004E-5</v>
      </c>
      <c r="BE150" s="5">
        <f t="shared" si="158"/>
        <v>2.9953330013349794E-5</v>
      </c>
      <c r="BF150" s="5">
        <f t="shared" si="159"/>
        <v>2.2007498044892201E-5</v>
      </c>
      <c r="BG150" s="5">
        <f t="shared" si="160"/>
        <v>1.0779657776059723E-5</v>
      </c>
      <c r="BH150" s="5">
        <f t="shared" si="161"/>
        <v>3.9600488046823119E-6</v>
      </c>
      <c r="BI150" s="5">
        <f t="shared" si="162"/>
        <v>1.1638207342940725E-6</v>
      </c>
      <c r="BJ150" s="8">
        <f t="shared" si="163"/>
        <v>0.55266238641062226</v>
      </c>
      <c r="BK150" s="8">
        <f t="shared" si="164"/>
        <v>0.26682389823598707</v>
      </c>
      <c r="BL150" s="8">
        <f t="shared" si="165"/>
        <v>0.17401968103372151</v>
      </c>
      <c r="BM150" s="8">
        <f t="shared" si="166"/>
        <v>0.37140389531549128</v>
      </c>
      <c r="BN150" s="8">
        <f t="shared" si="167"/>
        <v>0.62776323869770456</v>
      </c>
    </row>
    <row r="151" spans="1:66" x14ac:dyDescent="0.25">
      <c r="A151" t="s">
        <v>24</v>
      </c>
      <c r="B151" t="s">
        <v>326</v>
      </c>
      <c r="C151" t="s">
        <v>327</v>
      </c>
      <c r="D151" t="s">
        <v>442</v>
      </c>
      <c r="E151">
        <f>VLOOKUP(A151,home!$A$2:$E$405,3,FALSE)</f>
        <v>1.62011173184358</v>
      </c>
      <c r="F151">
        <f>VLOOKUP(B151,home!$B$2:$E$405,3,FALSE)</f>
        <v>0.82</v>
      </c>
      <c r="G151">
        <f>VLOOKUP(C151,away!$B$2:$E$405,4,FALSE)</f>
        <v>0.48</v>
      </c>
      <c r="H151">
        <f>VLOOKUP(A151,away!$A$2:$E$405,3,FALSE)</f>
        <v>1.4748603351955301</v>
      </c>
      <c r="I151">
        <f>VLOOKUP(C151,away!$B$2:$E$405,3,FALSE)</f>
        <v>1.3</v>
      </c>
      <c r="J151">
        <f>VLOOKUP(B151,home!$B$2:$E$405,4,FALSE)</f>
        <v>1.36</v>
      </c>
      <c r="K151" s="3">
        <f t="shared" si="168"/>
        <v>0.63767597765363304</v>
      </c>
      <c r="L151" s="3">
        <f t="shared" si="169"/>
        <v>2.6075530726256972</v>
      </c>
      <c r="M151" s="5">
        <f t="shared" si="114"/>
        <v>3.8959639618880069E-2</v>
      </c>
      <c r="N151" s="5">
        <f t="shared" si="115"/>
        <v>2.4843626283002563E-2</v>
      </c>
      <c r="O151" s="5">
        <f t="shared" si="116"/>
        <v>0.10158932799660056</v>
      </c>
      <c r="P151" s="5">
        <f t="shared" si="117"/>
        <v>6.4781074049407861E-2</v>
      </c>
      <c r="Q151" s="5">
        <f t="shared" si="118"/>
        <v>7.9210918392375734E-3</v>
      </c>
      <c r="R151" s="5">
        <f t="shared" si="119"/>
        <v>0.13244978218175782</v>
      </c>
      <c r="S151" s="5">
        <f t="shared" si="120"/>
        <v>2.692907067447034E-2</v>
      </c>
      <c r="T151" s="5">
        <f t="shared" si="121"/>
        <v>2.0654667363954271E-2</v>
      </c>
      <c r="U151" s="5">
        <f t="shared" si="122"/>
        <v>8.4460044342763149E-2</v>
      </c>
      <c r="V151" s="5">
        <f t="shared" si="123"/>
        <v>4.9752174829301773E-3</v>
      </c>
      <c r="W151" s="5">
        <f t="shared" si="124"/>
        <v>1.6836966608900121E-3</v>
      </c>
      <c r="X151" s="5">
        <f t="shared" si="125"/>
        <v>4.3903284014733777E-3</v>
      </c>
      <c r="Y151" s="5">
        <f t="shared" si="126"/>
        <v>5.7240071565488864E-3</v>
      </c>
      <c r="Z151" s="5">
        <f t="shared" si="127"/>
        <v>0.11512327883221564</v>
      </c>
      <c r="AA151" s="5">
        <f t="shared" si="128"/>
        <v>7.3411349380024901E-2</v>
      </c>
      <c r="AB151" s="5">
        <f t="shared" si="129"/>
        <v>2.3406326993389896E-2</v>
      </c>
      <c r="AC151" s="5">
        <f t="shared" si="130"/>
        <v>5.1704137815198736E-4</v>
      </c>
      <c r="AD151" s="5">
        <f t="shared" si="131"/>
        <v>2.684132285762989E-4</v>
      </c>
      <c r="AE151" s="5">
        <f t="shared" si="132"/>
        <v>6.9990173890751173E-4</v>
      </c>
      <c r="AF151" s="5">
        <f t="shared" si="133"/>
        <v>9.1251546491217563E-4</v>
      </c>
      <c r="AG151" s="5">
        <f t="shared" si="134"/>
        <v>7.9314416811673675E-4</v>
      </c>
      <c r="AH151" s="5">
        <f t="shared" si="135"/>
        <v>7.5047514862422199E-2</v>
      </c>
      <c r="AI151" s="5">
        <f t="shared" si="136"/>
        <v>4.7855997410370631E-2</v>
      </c>
      <c r="AJ151" s="5">
        <f t="shared" si="137"/>
        <v>1.5258309967623907E-2</v>
      </c>
      <c r="AK151" s="5">
        <f t="shared" si="138"/>
        <v>3.2432859086489177E-3</v>
      </c>
      <c r="AL151" s="5">
        <f t="shared" si="139"/>
        <v>3.4388917487255356E-5</v>
      </c>
      <c r="AM151" s="5">
        <f t="shared" si="140"/>
        <v>3.4232133589511903E-5</v>
      </c>
      <c r="AN151" s="5">
        <f t="shared" si="141"/>
        <v>8.9262105123865098E-5</v>
      </c>
      <c r="AO151" s="5">
        <f t="shared" si="142"/>
        <v>1.1637783824238624E-4</v>
      </c>
      <c r="AP151" s="5">
        <f t="shared" si="143"/>
        <v>1.0115379656482354E-4</v>
      </c>
      <c r="AQ151" s="5">
        <f t="shared" si="144"/>
        <v>6.5940973260090083E-5</v>
      </c>
      <c r="AR151" s="5">
        <f t="shared" si="145"/>
        <v>3.9138075594486316E-2</v>
      </c>
      <c r="AS151" s="5">
        <f t="shared" si="146"/>
        <v>2.4957410618195858E-2</v>
      </c>
      <c r="AT151" s="5">
        <f t="shared" si="147"/>
        <v>7.9573706078306002E-3</v>
      </c>
      <c r="AU151" s="5">
        <f t="shared" si="148"/>
        <v>1.6914080273002215E-3</v>
      </c>
      <c r="AV151" s="5">
        <f t="shared" si="149"/>
        <v>2.6964256685496781E-4</v>
      </c>
      <c r="AW151" s="5">
        <f t="shared" si="150"/>
        <v>1.5883610092775799E-6</v>
      </c>
      <c r="AX151" s="5">
        <f t="shared" si="151"/>
        <v>3.6381682089769619E-6</v>
      </c>
      <c r="AY151" s="5">
        <f t="shared" si="152"/>
        <v>9.4867166920470062E-6</v>
      </c>
      <c r="AZ151" s="5">
        <f t="shared" si="153"/>
        <v>1.2368558629738333E-5</v>
      </c>
      <c r="BA151" s="5">
        <f t="shared" si="154"/>
        <v>1.0750557686308426E-5</v>
      </c>
      <c r="BB151" s="5">
        <f t="shared" si="155"/>
        <v>7.0081624318433355E-6</v>
      </c>
      <c r="BC151" s="5">
        <f t="shared" si="156"/>
        <v>3.654831096522612E-6</v>
      </c>
      <c r="BD151" s="5">
        <f t="shared" si="157"/>
        <v>1.7009101545509928E-2</v>
      </c>
      <c r="BE151" s="5">
        <f t="shared" si="158"/>
        <v>1.0846295457042965E-2</v>
      </c>
      <c r="BF151" s="5">
        <f t="shared" si="159"/>
        <v>3.4582110297450147E-3</v>
      </c>
      <c r="BG151" s="5">
        <f t="shared" si="160"/>
        <v>7.3507269977507667E-4</v>
      </c>
      <c r="BH151" s="5">
        <f t="shared" si="161"/>
        <v>1.1718455061889185E-4</v>
      </c>
      <c r="BI151" s="5">
        <f t="shared" si="162"/>
        <v>1.4945154576360706E-5</v>
      </c>
      <c r="BJ151" s="8">
        <f t="shared" si="163"/>
        <v>6.8345266147145506E-2</v>
      </c>
      <c r="BK151" s="8">
        <f t="shared" si="164"/>
        <v>0.13620591883801972</v>
      </c>
      <c r="BL151" s="8">
        <f t="shared" si="165"/>
        <v>0.66291665689553825</v>
      </c>
      <c r="BM151" s="8">
        <f t="shared" si="166"/>
        <v>0.61203868038834996</v>
      </c>
      <c r="BN151" s="8">
        <f t="shared" si="167"/>
        <v>0.37054454196888642</v>
      </c>
    </row>
    <row r="152" spans="1:66" x14ac:dyDescent="0.25">
      <c r="A152" t="s">
        <v>27</v>
      </c>
      <c r="B152" t="s">
        <v>328</v>
      </c>
      <c r="C152" t="s">
        <v>329</v>
      </c>
      <c r="D152" t="s">
        <v>442</v>
      </c>
      <c r="E152">
        <f>VLOOKUP(A152,home!$A$2:$E$405,3,FALSE)</f>
        <v>1.32768361581921</v>
      </c>
      <c r="F152">
        <f>VLOOKUP(B152,home!$B$2:$E$405,3,FALSE)</f>
        <v>1.42</v>
      </c>
      <c r="G152">
        <f>VLOOKUP(C152,away!$B$2:$E$405,4,FALSE)</f>
        <v>1.67</v>
      </c>
      <c r="H152">
        <f>VLOOKUP(A152,away!$A$2:$E$405,3,FALSE)</f>
        <v>1.10734463276836</v>
      </c>
      <c r="I152">
        <f>VLOOKUP(C152,away!$B$2:$E$405,3,FALSE)</f>
        <v>0.5</v>
      </c>
      <c r="J152">
        <f>VLOOKUP(B152,home!$B$2:$E$405,4,FALSE)</f>
        <v>0.6</v>
      </c>
      <c r="K152" s="3">
        <f t="shared" si="168"/>
        <v>3.1484689265536745</v>
      </c>
      <c r="L152" s="3">
        <f t="shared" si="169"/>
        <v>0.33220338983050801</v>
      </c>
      <c r="M152" s="5">
        <f t="shared" ref="M152:M155" si="170">_xlfn.POISSON.DIST(0,K152,FALSE) * _xlfn.POISSON.DIST(0,L152,FALSE)</f>
        <v>3.0786705666617873E-2</v>
      </c>
      <c r="N152" s="5">
        <f t="shared" ref="N152:N155" si="171">_xlfn.POISSON.DIST(1,K152,FALSE) * _xlfn.POISSON.DIST(0,L152,FALSE)</f>
        <v>9.6930986142300321E-2</v>
      </c>
      <c r="O152" s="5">
        <f t="shared" ref="O152:O155" si="172">_xlfn.POISSON.DIST(0,K152,FALSE) * _xlfn.POISSON.DIST(1,L152,FALSE)</f>
        <v>1.0227447984164568E-2</v>
      </c>
      <c r="P152" s="5">
        <f t="shared" ref="P152:P155" si="173">_xlfn.POISSON.DIST(1,K152,FALSE) * _xlfn.POISSON.DIST(1,L152,FALSE)</f>
        <v>3.220080217608616E-2</v>
      </c>
      <c r="Q152" s="5">
        <f t="shared" ref="Q152:Q155" si="174">_xlfn.POISSON.DIST(2,K152,FALSE) * _xlfn.POISSON.DIST(0,L152,FALSE)</f>
        <v>0.1525920989446187</v>
      </c>
      <c r="R152" s="5">
        <f t="shared" ref="R152:R155" si="175">_xlfn.POISSON.DIST(0,K152,FALSE) * _xlfn.POISSON.DIST(2,L152,FALSE)</f>
        <v>1.6987964448273326E-3</v>
      </c>
      <c r="S152" s="5">
        <f t="shared" ref="S152:S155" si="176">_xlfn.POISSON.DIST(2,K152,FALSE) * _xlfn.POISSON.DIST(2,L152,FALSE)</f>
        <v>8.419962759345671E-3</v>
      </c>
      <c r="T152" s="5">
        <f t="shared" ref="T152:T155" si="177">_xlfn.POISSON.DIST(2,K152,FALSE) * _xlfn.POISSON.DIST(1,L152,FALSE)</f>
        <v>5.0691612530754618E-2</v>
      </c>
      <c r="U152" s="5">
        <f t="shared" ref="U152:U155" si="178">_xlfn.POISSON.DIST(1,K152,FALSE) * _xlfn.POISSON.DIST(2,L152,FALSE)</f>
        <v>5.3486078190787103E-3</v>
      </c>
      <c r="V152" s="5">
        <f t="shared" ref="V152:V155" si="179">_xlfn.POISSON.DIST(3,K152,FALSE) * _xlfn.POISSON.DIST(3,L152,FALSE)</f>
        <v>9.7852321236640942E-4</v>
      </c>
      <c r="W152" s="5">
        <f t="shared" ref="W152:W155" si="180">_xlfn.POISSON.DIST(3,K152,FALSE) * _xlfn.POISSON.DIST(0,L152,FALSE)</f>
        <v>0.16014382732157859</v>
      </c>
      <c r="X152" s="5">
        <f t="shared" ref="X152:X155" si="181">_xlfn.POISSON.DIST(3,K152,FALSE) * _xlfn.POISSON.DIST(1,L152,FALSE)</f>
        <v>5.3200322296659934E-2</v>
      </c>
      <c r="Y152" s="5">
        <f t="shared" ref="Y152:Y155" si="182">_xlfn.POISSON.DIST(3,K152,FALSE) * _xlfn.POISSON.DIST(2,L152,FALSE)</f>
        <v>8.8366637035129925E-3</v>
      </c>
      <c r="Z152" s="5">
        <f t="shared" ref="Z152:Z155" si="183">_xlfn.POISSON.DIST(0,K152,FALSE) * _xlfn.POISSON.DIST(3,L152,FALSE)</f>
        <v>1.8811531253455188E-4</v>
      </c>
      <c r="AA152" s="5">
        <f t="shared" ref="AA152:AA155" si="184">_xlfn.POISSON.DIST(1,K152,FALSE) * _xlfn.POISSON.DIST(3,L152,FALSE)</f>
        <v>5.922752161239696E-4</v>
      </c>
      <c r="AB152" s="5">
        <f t="shared" ref="AB152:AB155" si="185">_xlfn.POISSON.DIST(2,K152,FALSE) * _xlfn.POISSON.DIST(3,L152,FALSE)</f>
        <v>9.3238005696709024E-4</v>
      </c>
      <c r="AC152" s="5">
        <f t="shared" ref="AC152:AC155" si="186">_xlfn.POISSON.DIST(4,K152,FALSE) * _xlfn.POISSON.DIST(4,L152,FALSE)</f>
        <v>6.3966799353520648E-5</v>
      </c>
      <c r="AD152" s="5">
        <f t="shared" ref="AD152:AD155" si="187">_xlfn.POISSON.DIST(4,K152,FALSE) * _xlfn.POISSON.DIST(0,L152,FALSE)</f>
        <v>0.12605196602534188</v>
      </c>
      <c r="AE152" s="5">
        <f t="shared" ref="AE152:AE155" si="188">_xlfn.POISSON.DIST(4,K152,FALSE) * _xlfn.POISSON.DIST(1,L152,FALSE)</f>
        <v>4.1874890408418595E-2</v>
      </c>
      <c r="AF152" s="5">
        <f t="shared" ref="AF152:AF155" si="189">_xlfn.POISSON.DIST(4,K152,FALSE) * _xlfn.POISSON.DIST(2,L152,FALSE)</f>
        <v>6.9554902712288414E-3</v>
      </c>
      <c r="AG152" s="5">
        <f t="shared" ref="AG152:AG155" si="190">_xlfn.POISSON.DIST(4,K152,FALSE) * _xlfn.POISSON.DIST(3,L152,FALSE)</f>
        <v>7.7021248201178058E-4</v>
      </c>
      <c r="AH152" s="5">
        <f t="shared" ref="AH152:AH155" si="191">_xlfn.POISSON.DIST(0,K152,FALSE) * _xlfn.POISSON.DIST(4,L152,FALSE)</f>
        <v>1.5623136125750892E-5</v>
      </c>
      <c r="AI152" s="5">
        <f t="shared" ref="AI152:AI155" si="192">_xlfn.POISSON.DIST(1,K152,FALSE) * _xlfn.POISSON.DIST(4,L152,FALSE)</f>
        <v>4.918895862724485E-5</v>
      </c>
      <c r="AJ152" s="5">
        <f t="shared" ref="AJ152:AJ155" si="193">_xlfn.POISSON.DIST(2,K152,FALSE) * _xlfn.POISSON.DIST(4,L152,FALSE)</f>
        <v>7.7434953883707364E-5</v>
      </c>
      <c r="AK152" s="5">
        <f t="shared" ref="AK152:AK155" si="194">_xlfn.POISSON.DIST(3,K152,FALSE) * _xlfn.POISSON.DIST(4,L152,FALSE)</f>
        <v>8.1267182043989807E-5</v>
      </c>
      <c r="AL152" s="5">
        <f t="shared" ref="AL152:AL155" si="195">_xlfn.POISSON.DIST(5,K152,FALSE) * _xlfn.POISSON.DIST(5,L152,FALSE)</f>
        <v>2.6761970236439337E-6</v>
      </c>
      <c r="AM152" s="5">
        <f t="shared" ref="AM152:AM155" si="196">_xlfn.POISSON.DIST(5,K152,FALSE) * _xlfn.POISSON.DIST(0,L152,FALSE)</f>
        <v>7.937413963235769E-2</v>
      </c>
      <c r="AN152" s="5">
        <f t="shared" ref="AN152:AN155" si="197">_xlfn.POISSON.DIST(5,K152,FALSE) * _xlfn.POISSON.DIST(1,L152,FALSE)</f>
        <v>2.6368358250749298E-2</v>
      </c>
      <c r="AO152" s="5">
        <f t="shared" ref="AO152:AO155" si="198">_xlfn.POISSON.DIST(5,K152,FALSE) * _xlfn.POISSON.DIST(2,L152,FALSE)</f>
        <v>4.37982899758208E-3</v>
      </c>
      <c r="AP152" s="5">
        <f t="shared" ref="AP152:AP155" si="199">_xlfn.POISSON.DIST(5,K152,FALSE) * _xlfn.POISSON.DIST(3,L152,FALSE)</f>
        <v>4.8499801329157443E-4</v>
      </c>
      <c r="AQ152" s="5">
        <f t="shared" ref="AQ152:AQ155" si="200">_xlfn.POISSON.DIST(5,K152,FALSE) * _xlfn.POISSON.DIST(4,L152,FALSE)</f>
        <v>4.0279496019130695E-5</v>
      </c>
      <c r="AR152" s="5">
        <f t="shared" ref="AR152:AR155" si="201">_xlfn.POISSON.DIST(0,K152,FALSE) * _xlfn.POISSON.DIST(5,L152,FALSE)</f>
        <v>1.0380117561515832E-6</v>
      </c>
      <c r="AS152" s="5">
        <f t="shared" ref="AS152:AS155" si="202">_xlfn.POISSON.DIST(1,K152,FALSE) * _xlfn.POISSON.DIST(5,L152,FALSE)</f>
        <v>3.2681477596406701E-6</v>
      </c>
      <c r="AT152" s="5">
        <f t="shared" ref="AT152:AT155" si="203">_xlfn.POISSON.DIST(2,K152,FALSE) * _xlfn.POISSON.DIST(5,L152,FALSE)</f>
        <v>5.1448308343073291E-6</v>
      </c>
      <c r="AU152" s="5">
        <f t="shared" ref="AU152:AU155" si="204">_xlfn.POISSON.DIST(3,K152,FALSE) * _xlfn.POISSON.DIST(5,L152,FALSE)</f>
        <v>5.3994466713972804E-6</v>
      </c>
      <c r="AV152" s="5">
        <f t="shared" ref="AV152:AV155" si="205">_xlfn.POISSON.DIST(4,K152,FALSE) * _xlfn.POISSON.DIST(5,L152,FALSE)</f>
        <v>4.2499975163695019E-6</v>
      </c>
      <c r="AW152" s="5">
        <f t="shared" ref="AW152:AW155" si="206">_xlfn.POISSON.DIST(6,K152,FALSE) * _xlfn.POISSON.DIST(6,L152,FALSE)</f>
        <v>7.7753339989385827E-8</v>
      </c>
      <c r="AX152" s="5">
        <f t="shared" ref="AX152:AX155" si="207">_xlfn.POISSON.DIST(6,K152,FALSE) * _xlfn.POISSON.DIST(0,L152,FALSE)</f>
        <v>4.1651168700735097E-2</v>
      </c>
      <c r="AY152" s="5">
        <f t="shared" ref="AY152:AY155" si="208">_xlfn.POISSON.DIST(6,K152,FALSE) * _xlfn.POISSON.DIST(1,L152,FALSE)</f>
        <v>1.3836659432786556E-2</v>
      </c>
      <c r="AZ152" s="5">
        <f t="shared" ref="AZ152:AZ155" si="209">_xlfn.POISSON.DIST(6,K152,FALSE) * _xlfn.POISSON.DIST(2,L152,FALSE)</f>
        <v>2.2982925837509837E-3</v>
      </c>
      <c r="BA152" s="5">
        <f t="shared" ref="BA152:BA155" si="210">_xlfn.POISSON.DIST(6,K152,FALSE) * _xlfn.POISSON.DIST(3,L152,FALSE)</f>
        <v>2.5450019571479794E-4</v>
      </c>
      <c r="BB152" s="5">
        <f t="shared" ref="BB152:BB155" si="211">_xlfn.POISSON.DIST(6,K152,FALSE) * _xlfn.POISSON.DIST(4,L152,FALSE)</f>
        <v>2.1136456932245895E-5</v>
      </c>
      <c r="BC152" s="5">
        <f t="shared" ref="BC152:BC155" si="212">_xlfn.POISSON.DIST(6,K152,FALSE) * _xlfn.POISSON.DIST(5,L152,FALSE)</f>
        <v>1.4043205283797253E-6</v>
      </c>
      <c r="BD152" s="5">
        <f t="shared" ref="BD152:BD155" si="213">_xlfn.POISSON.DIST(0,K152,FALSE) * _xlfn.POISSON.DIST(6,L152,FALSE)</f>
        <v>5.7471837346245778E-8</v>
      </c>
      <c r="BE152" s="5">
        <f t="shared" ref="BE152:BE155" si="214">_xlfn.POISSON.DIST(1,K152,FALSE) * _xlfn.POISSON.DIST(6,L152,FALSE)</f>
        <v>1.8094829403660185E-7</v>
      </c>
      <c r="BF152" s="5">
        <f t="shared" ref="BF152:BF155" si="215">_xlfn.POISSON.DIST(2,K152,FALSE) * _xlfn.POISSON.DIST(6,L152,FALSE)</f>
        <v>2.8485504054356929E-7</v>
      </c>
      <c r="BG152" s="5">
        <f t="shared" ref="BG152:BG155" si="216">_xlfn.POISSON.DIST(3,K152,FALSE) * _xlfn.POISSON.DIST(6,L152,FALSE)</f>
        <v>2.989524145745383E-7</v>
      </c>
      <c r="BH152" s="5">
        <f t="shared" ref="BH152:BH155" si="217">_xlfn.POISSON.DIST(4,K152,FALSE) * _xlfn.POISSON.DIST(6,L152,FALSE)</f>
        <v>2.3531059695153143E-7</v>
      </c>
      <c r="BI152" s="5">
        <f t="shared" ref="BI152:BI155" si="218">_xlfn.POISSON.DIST(5,K152,FALSE) * _xlfn.POISSON.DIST(6,L152,FALSE)</f>
        <v>1.4817362051813851E-7</v>
      </c>
      <c r="BJ152" s="8">
        <f t="shared" ref="BJ152:BJ155" si="219">SUM(N152,Q152,T152,W152,X152,Y152,AD152,AE152,AF152,AG152,AM152,AN152,AO152,AP152,AQ152,AX152,AY152,AZ152,BA152,BB152,BC152)</f>
        <v>0.86675883620687433</v>
      </c>
      <c r="BK152" s="8">
        <f t="shared" ref="BK152:BK155" si="220">SUM(M152,P152,S152,V152,AC152,AL152,AY152)</f>
        <v>8.6289296243579838E-2</v>
      </c>
      <c r="BL152" s="8">
        <f t="shared" ref="BL152:BL155" si="221">SUM(O152,R152,U152,AA152,AB152,AH152,AI152,AJ152,AK152,AR152,AS152,AT152,AU152,AV152,BD152,BE152,BF152,BG152,BH152,BI152)</f>
        <v>1.9043327898184199E-2</v>
      </c>
      <c r="BM152" s="8">
        <f t="shared" ref="BM152:BM155" si="222">SUM(S152:BI152)</f>
        <v>0.63400615662311122</v>
      </c>
      <c r="BN152" s="8">
        <f t="shared" ref="BN152:BN155" si="223">SUM(M152:R152)</f>
        <v>0.324436837358615</v>
      </c>
    </row>
    <row r="153" spans="1:66" x14ac:dyDescent="0.25">
      <c r="A153" t="s">
        <v>32</v>
      </c>
      <c r="B153" t="s">
        <v>330</v>
      </c>
      <c r="C153" t="s">
        <v>331</v>
      </c>
      <c r="D153" t="s">
        <v>442</v>
      </c>
      <c r="E153">
        <f>VLOOKUP(A153,home!$A$2:$E$405,3,FALSE)</f>
        <v>1.2741935483871001</v>
      </c>
      <c r="F153">
        <f>VLOOKUP(B153,home!$B$2:$E$405,3,FALSE)</f>
        <v>0.67</v>
      </c>
      <c r="G153">
        <f>VLOOKUP(C153,away!$B$2:$E$405,4,FALSE)</f>
        <v>0.45</v>
      </c>
      <c r="H153">
        <f>VLOOKUP(A153,away!$A$2:$E$405,3,FALSE)</f>
        <v>1.12903225806452</v>
      </c>
      <c r="I153">
        <f>VLOOKUP(C153,away!$B$2:$E$405,3,FALSE)</f>
        <v>0.11</v>
      </c>
      <c r="J153">
        <f>VLOOKUP(B153,home!$B$2:$E$405,4,FALSE)</f>
        <v>0.63</v>
      </c>
      <c r="K153" s="3">
        <f t="shared" si="168"/>
        <v>0.38416935483871073</v>
      </c>
      <c r="L153" s="3">
        <f t="shared" si="169"/>
        <v>7.8241935483871233E-2</v>
      </c>
      <c r="M153" s="5">
        <f t="shared" si="170"/>
        <v>0.62976327113038333</v>
      </c>
      <c r="N153" s="5">
        <f t="shared" si="171"/>
        <v>0.24193574957127539</v>
      </c>
      <c r="O153" s="5">
        <f t="shared" si="172"/>
        <v>4.9273897229895156E-2</v>
      </c>
      <c r="P153" s="5">
        <f t="shared" si="173"/>
        <v>1.8929521309197755E-2</v>
      </c>
      <c r="Q153" s="5">
        <f t="shared" si="174"/>
        <v>4.6472150412608375E-2</v>
      </c>
      <c r="R153" s="5">
        <f t="shared" si="175"/>
        <v>1.9276425440501793E-3</v>
      </c>
      <c r="S153" s="5">
        <f t="shared" si="176"/>
        <v>1.4224661607853027E-4</v>
      </c>
      <c r="T153" s="5">
        <f t="shared" si="177"/>
        <v>3.6360709943800643E-3</v>
      </c>
      <c r="U153" s="5">
        <f t="shared" si="178"/>
        <v>7.4054119250740829E-4</v>
      </c>
      <c r="V153" s="5">
        <f t="shared" si="179"/>
        <v>4.7507451938367301E-7</v>
      </c>
      <c r="W153" s="5">
        <f t="shared" si="180"/>
        <v>5.9510586806597607E-3</v>
      </c>
      <c r="X153" s="5">
        <f t="shared" si="181"/>
        <v>4.6562234935291282E-4</v>
      </c>
      <c r="Y153" s="5">
        <f t="shared" si="182"/>
        <v>1.8215596908959582E-5</v>
      </c>
      <c r="Z153" s="5">
        <f t="shared" si="183"/>
        <v>5.0274161189179822E-5</v>
      </c>
      <c r="AA153" s="5">
        <f t="shared" si="184"/>
        <v>1.9313792069104559E-5</v>
      </c>
      <c r="AB153" s="5">
        <f t="shared" si="185"/>
        <v>3.7098835193384531E-6</v>
      </c>
      <c r="AC153" s="5">
        <f t="shared" si="186"/>
        <v>8.9249143789264736E-10</v>
      </c>
      <c r="AD153" s="5">
        <f t="shared" si="187"/>
        <v>5.7155359348909243E-4</v>
      </c>
      <c r="AE153" s="5">
        <f t="shared" si="188"/>
        <v>4.4719459387348335E-5</v>
      </c>
      <c r="AF153" s="5">
        <f t="shared" si="189"/>
        <v>1.7494685281292542E-6</v>
      </c>
      <c r="AG153" s="5">
        <f t="shared" si="190"/>
        <v>4.5627267902984071E-8</v>
      </c>
      <c r="AH153" s="5">
        <f t="shared" si="191"/>
        <v>9.833869190673881E-7</v>
      </c>
      <c r="AI153" s="5">
        <f t="shared" si="192"/>
        <v>3.7778711825494588E-7</v>
      </c>
      <c r="AJ153" s="5">
        <f t="shared" si="193"/>
        <v>7.2567116743189131E-8</v>
      </c>
      <c r="AK153" s="5">
        <f t="shared" si="194"/>
        <v>9.2926874739121236E-9</v>
      </c>
      <c r="AL153" s="5">
        <f t="shared" si="195"/>
        <v>1.0730657989336882E-12</v>
      </c>
      <c r="AM153" s="5">
        <f t="shared" si="196"/>
        <v>4.3914675053290305E-5</v>
      </c>
      <c r="AN153" s="5">
        <f t="shared" si="197"/>
        <v>3.4359691723147098E-6</v>
      </c>
      <c r="AO153" s="5">
        <f t="shared" si="198"/>
        <v>1.3441843915240898E-7</v>
      </c>
      <c r="AP153" s="5">
        <f t="shared" si="199"/>
        <v>3.5057196146684832E-9</v>
      </c>
      <c r="AQ153" s="5">
        <f t="shared" si="200"/>
        <v>6.8573571978858371E-11</v>
      </c>
      <c r="AR153" s="5">
        <f t="shared" si="201"/>
        <v>1.5388419175470707E-8</v>
      </c>
      <c r="AS153" s="5">
        <f t="shared" si="202"/>
        <v>5.9117590666282258E-9</v>
      </c>
      <c r="AT153" s="5">
        <f t="shared" si="203"/>
        <v>1.1355583332942321E-9</v>
      </c>
      <c r="AU153" s="5">
        <f t="shared" si="204"/>
        <v>1.4541557076112224E-10</v>
      </c>
      <c r="AV153" s="5">
        <f t="shared" si="205"/>
        <v>1.3966051500700808E-11</v>
      </c>
      <c r="AW153" s="5">
        <f t="shared" si="206"/>
        <v>8.9595491398902505E-16</v>
      </c>
      <c r="AX153" s="5">
        <f t="shared" si="207"/>
        <v>2.8117787305290238E-6</v>
      </c>
      <c r="AY153" s="5">
        <f t="shared" si="208"/>
        <v>2.1999901002897323E-7</v>
      </c>
      <c r="AZ153" s="5">
        <f t="shared" si="209"/>
        <v>8.6065741746012312E-9</v>
      </c>
      <c r="BA153" s="5">
        <f t="shared" si="210"/>
        <v>2.2446500710210053E-10</v>
      </c>
      <c r="BB153" s="5">
        <f t="shared" si="211"/>
        <v>4.3906441510173133E-12</v>
      </c>
      <c r="BC153" s="5">
        <f t="shared" si="212"/>
        <v>6.8706499279306702E-14</v>
      </c>
      <c r="BD153" s="5">
        <f t="shared" si="213"/>
        <v>2.0066995005432398E-10</v>
      </c>
      <c r="BE153" s="5">
        <f t="shared" si="214"/>
        <v>7.7091245247885935E-11</v>
      </c>
      <c r="BF153" s="5">
        <f t="shared" si="215"/>
        <v>1.4808046975296583E-11</v>
      </c>
      <c r="BG153" s="5">
        <f t="shared" si="216"/>
        <v>1.8962659509736696E-12</v>
      </c>
      <c r="BH153" s="5">
        <f t="shared" si="217"/>
        <v>1.8212181674704228E-13</v>
      </c>
      <c r="BI153" s="5">
        <f t="shared" si="218"/>
        <v>1.3993124168353036E-14</v>
      </c>
      <c r="BJ153" s="8">
        <f t="shared" si="219"/>
        <v>0.29914746500405498</v>
      </c>
      <c r="BK153" s="8">
        <f t="shared" si="220"/>
        <v>0.64883573502275349</v>
      </c>
      <c r="BL153" s="8">
        <f t="shared" si="221"/>
        <v>5.1966570565662562E-2</v>
      </c>
      <c r="BM153" s="8">
        <f t="shared" si="222"/>
        <v>1.1697592557240908E-2</v>
      </c>
      <c r="BN153" s="8">
        <f t="shared" si="223"/>
        <v>0.9883022321974102</v>
      </c>
    </row>
    <row r="154" spans="1:66" x14ac:dyDescent="0.25">
      <c r="A154" t="s">
        <v>40</v>
      </c>
      <c r="B154" t="s">
        <v>332</v>
      </c>
      <c r="C154" t="s">
        <v>333</v>
      </c>
      <c r="D154" t="s">
        <v>442</v>
      </c>
      <c r="E154">
        <f>VLOOKUP(A154,home!$A$2:$E$405,3,FALSE)</f>
        <v>1.5473684210526299</v>
      </c>
      <c r="F154">
        <f>VLOOKUP(B154,home!$B$2:$E$405,3,FALSE)</f>
        <v>1.22</v>
      </c>
      <c r="G154">
        <f>VLOOKUP(C154,away!$B$2:$E$405,4,FALSE)</f>
        <v>1.22</v>
      </c>
      <c r="H154">
        <f>VLOOKUP(A154,away!$A$2:$E$405,3,FALSE)</f>
        <v>1.2052631578947399</v>
      </c>
      <c r="I154">
        <f>VLOOKUP(C154,away!$B$2:$E$405,3,FALSE)</f>
        <v>0.56999999999999995</v>
      </c>
      <c r="J154">
        <f>VLOOKUP(B154,home!$B$2:$E$405,4,FALSE)</f>
        <v>1.29</v>
      </c>
      <c r="K154" s="3">
        <f t="shared" si="168"/>
        <v>2.3031031578947343</v>
      </c>
      <c r="L154" s="3">
        <f t="shared" si="169"/>
        <v>0.88623000000000229</v>
      </c>
      <c r="M154" s="5">
        <f t="shared" si="170"/>
        <v>4.119933523231821E-2</v>
      </c>
      <c r="N154" s="5">
        <f t="shared" si="171"/>
        <v>9.4886319076715853E-2</v>
      </c>
      <c r="O154" s="5">
        <f t="shared" si="172"/>
        <v>3.6512086862937457E-2</v>
      </c>
      <c r="P154" s="5">
        <f t="shared" si="173"/>
        <v>8.4091102555358108E-2</v>
      </c>
      <c r="Q154" s="5">
        <f t="shared" si="174"/>
        <v>0.10926649055329585</v>
      </c>
      <c r="R154" s="5">
        <f t="shared" si="175"/>
        <v>1.6179053370270573E-2</v>
      </c>
      <c r="S154" s="5">
        <f t="shared" si="176"/>
        <v>4.290914822473136E-2</v>
      </c>
      <c r="T154" s="5">
        <f t="shared" si="177"/>
        <v>9.6835241923047641E-2</v>
      </c>
      <c r="U154" s="5">
        <f t="shared" si="178"/>
        <v>3.72620289088176E-2</v>
      </c>
      <c r="V154" s="5">
        <f t="shared" si="179"/>
        <v>9.7312184598834315E-3</v>
      </c>
      <c r="W154" s="5">
        <f t="shared" si="180"/>
        <v>8.3883999815123608E-2</v>
      </c>
      <c r="X154" s="5">
        <f t="shared" si="181"/>
        <v>7.4340517156157193E-2</v>
      </c>
      <c r="Y154" s="5">
        <f t="shared" si="182"/>
        <v>3.2941398259650673E-2</v>
      </c>
      <c r="Z154" s="5">
        <f t="shared" si="183"/>
        <v>4.7794541561116425E-3</v>
      </c>
      <c r="AA154" s="5">
        <f t="shared" si="184"/>
        <v>1.1007575959953836E-2</v>
      </c>
      <c r="AB154" s="5">
        <f t="shared" si="185"/>
        <v>1.2675791477067924E-2</v>
      </c>
      <c r="AC154" s="5">
        <f t="shared" si="186"/>
        <v>1.2413866705680808E-3</v>
      </c>
      <c r="AD154" s="5">
        <f t="shared" si="187"/>
        <v>4.8298376217763124E-2</v>
      </c>
      <c r="AE154" s="5">
        <f t="shared" si="188"/>
        <v>4.2803469955468326E-2</v>
      </c>
      <c r="AF154" s="5">
        <f t="shared" si="189"/>
        <v>1.8966859589317396E-2</v>
      </c>
      <c r="AG154" s="5">
        <f t="shared" si="190"/>
        <v>5.6029999912802662E-3</v>
      </c>
      <c r="AH154" s="5">
        <f t="shared" si="191"/>
        <v>1.0589239141927079E-3</v>
      </c>
      <c r="AI154" s="5">
        <f t="shared" si="192"/>
        <v>2.4388110107474784E-3</v>
      </c>
      <c r="AJ154" s="5">
        <f t="shared" si="193"/>
        <v>2.8084166701804838E-3</v>
      </c>
      <c r="AK154" s="5">
        <f t="shared" si="194"/>
        <v>2.1560244339256288E-3</v>
      </c>
      <c r="AL154" s="5">
        <f t="shared" si="195"/>
        <v>1.0135073610965269E-4</v>
      </c>
      <c r="AM154" s="5">
        <f t="shared" si="196"/>
        <v>2.2247228557663624E-2</v>
      </c>
      <c r="AN154" s="5">
        <f t="shared" si="197"/>
        <v>1.9716161364658286E-2</v>
      </c>
      <c r="AO154" s="5">
        <f t="shared" si="198"/>
        <v>8.7365268431005786E-3</v>
      </c>
      <c r="AP154" s="5">
        <f t="shared" si="199"/>
        <v>2.5808573947203482E-3</v>
      </c>
      <c r="AQ154" s="5">
        <f t="shared" si="200"/>
        <v>5.7180831223075507E-4</v>
      </c>
      <c r="AR154" s="5">
        <f t="shared" si="201"/>
        <v>1.8769002809500125E-4</v>
      </c>
      <c r="AS154" s="5">
        <f t="shared" si="202"/>
        <v>4.322694964109488E-4</v>
      </c>
      <c r="AT154" s="5">
        <f t="shared" si="203"/>
        <v>4.9778062112281146E-4</v>
      </c>
      <c r="AU154" s="5">
        <f t="shared" si="204"/>
        <v>3.821467068155831E-4</v>
      </c>
      <c r="AV154" s="5">
        <f t="shared" si="205"/>
        <v>2.2003082181151068E-4</v>
      </c>
      <c r="AW154" s="5">
        <f t="shared" si="206"/>
        <v>5.7462464005786115E-6</v>
      </c>
      <c r="AX154" s="5">
        <f t="shared" si="207"/>
        <v>8.5396103909268391E-3</v>
      </c>
      <c r="AY154" s="5">
        <f t="shared" si="208"/>
        <v>7.5680589167511124E-3</v>
      </c>
      <c r="AZ154" s="5">
        <f t="shared" si="209"/>
        <v>3.3535204268961777E-3</v>
      </c>
      <c r="BA154" s="5">
        <f t="shared" si="210"/>
        <v>9.9066346930940245E-4</v>
      </c>
      <c r="BB154" s="5">
        <f t="shared" si="211"/>
        <v>2.1948892160151849E-4</v>
      </c>
      <c r="BC154" s="5">
        <f t="shared" si="212"/>
        <v>3.8903533398182858E-5</v>
      </c>
      <c r="BD154" s="5">
        <f t="shared" si="213"/>
        <v>2.7722755599772221E-5</v>
      </c>
      <c r="BE154" s="5">
        <f t="shared" si="214"/>
        <v>6.3848365967379328E-5</v>
      </c>
      <c r="BF154" s="5">
        <f t="shared" si="215"/>
        <v>7.3524686642945027E-5</v>
      </c>
      <c r="BG154" s="5">
        <f t="shared" si="216"/>
        <v>5.6444979330195827E-5</v>
      </c>
      <c r="BH154" s="5">
        <f t="shared" si="217"/>
        <v>3.2499652535669252E-5</v>
      </c>
      <c r="BI154" s="5">
        <f t="shared" si="218"/>
        <v>1.4970010477076286E-5</v>
      </c>
      <c r="BJ154" s="8">
        <f t="shared" si="219"/>
        <v>0.68238850066907686</v>
      </c>
      <c r="BK154" s="8">
        <f t="shared" si="220"/>
        <v>0.18684160079571993</v>
      </c>
      <c r="BL154" s="8">
        <f t="shared" si="221"/>
        <v>0.12408764073290257</v>
      </c>
      <c r="BM154" s="8">
        <f t="shared" si="222"/>
        <v>0.60840049603256463</v>
      </c>
      <c r="BN154" s="8">
        <f t="shared" si="223"/>
        <v>0.38213438765089608</v>
      </c>
    </row>
    <row r="155" spans="1:66" s="11" customFormat="1" x14ac:dyDescent="0.25">
      <c r="A155" s="11" t="s">
        <v>40</v>
      </c>
      <c r="B155" s="11" t="s">
        <v>334</v>
      </c>
      <c r="C155" s="11" t="s">
        <v>335</v>
      </c>
      <c r="D155" s="11" t="s">
        <v>442</v>
      </c>
      <c r="E155" s="11">
        <f>VLOOKUP(A155,home!$A$2:$E$405,3,FALSE)</f>
        <v>1.5473684210526299</v>
      </c>
      <c r="F155" s="11">
        <f>VLOOKUP(B155,home!$B$2:$E$405,3,FALSE)</f>
        <v>0.79</v>
      </c>
      <c r="G155" s="11">
        <f>VLOOKUP(C155,away!$B$2:$E$405,4,FALSE)</f>
        <v>1.29</v>
      </c>
      <c r="H155" s="11">
        <f>VLOOKUP(A155,away!$A$2:$E$405,3,FALSE)</f>
        <v>1.2052631578947399</v>
      </c>
      <c r="I155" s="11">
        <f>VLOOKUP(C155,away!$B$2:$E$405,3,FALSE)</f>
        <v>0.71</v>
      </c>
      <c r="J155" s="11">
        <f>VLOOKUP(B155,home!$B$2:$E$405,4,FALSE)</f>
        <v>1.2</v>
      </c>
      <c r="K155" s="12">
        <f t="shared" si="168"/>
        <v>1.5769231578947354</v>
      </c>
      <c r="L155" s="12">
        <f t="shared" si="169"/>
        <v>1.0268842105263183</v>
      </c>
      <c r="M155" s="13">
        <f t="shared" si="170"/>
        <v>7.3991328992467326E-2</v>
      </c>
      <c r="N155" s="13">
        <f t="shared" si="171"/>
        <v>0.11667864017162985</v>
      </c>
      <c r="O155" s="13">
        <f t="shared" si="172"/>
        <v>7.5980527458222882E-2</v>
      </c>
      <c r="P155" s="13">
        <f t="shared" si="173"/>
        <v>0.11981545329792848</v>
      </c>
      <c r="Q155" s="13">
        <f t="shared" si="174"/>
        <v>9.1996624859155052E-2</v>
      </c>
      <c r="R155" s="13">
        <f t="shared" si="175"/>
        <v>3.9011601977155232E-2</v>
      </c>
      <c r="S155" s="13">
        <f t="shared" si="176"/>
        <v>4.8504814835970744E-2</v>
      </c>
      <c r="T155" s="13">
        <f t="shared" si="177"/>
        <v>9.4469881489579299E-2</v>
      </c>
      <c r="U155" s="13">
        <f t="shared" si="178"/>
        <v>6.1518298584348124E-2</v>
      </c>
      <c r="V155" s="13">
        <f t="shared" si="179"/>
        <v>8.727188345866211E-3</v>
      </c>
      <c r="W155" s="13">
        <f t="shared" si="180"/>
        <v>4.8357202729518704E-2</v>
      </c>
      <c r="X155" s="13">
        <f t="shared" si="181"/>
        <v>4.9657247948162939E-2</v>
      </c>
      <c r="Y155" s="13">
        <f t="shared" si="182"/>
        <v>2.5496121928079468E-2</v>
      </c>
      <c r="Z155" s="13">
        <f t="shared" si="183"/>
        <v>1.3353466032559335E-2</v>
      </c>
      <c r="AA155" s="13">
        <f t="shared" si="184"/>
        <v>2.1057389824903548E-2</v>
      </c>
      <c r="AB155" s="13">
        <f t="shared" si="185"/>
        <v>1.6602942829853688E-2</v>
      </c>
      <c r="AC155" s="13">
        <f t="shared" si="186"/>
        <v>8.8325554655770144E-4</v>
      </c>
      <c r="AD155" s="13">
        <f t="shared" si="187"/>
        <v>1.9063898208797139E-2</v>
      </c>
      <c r="AE155" s="13">
        <f t="shared" si="188"/>
        <v>1.9576416061694739E-2</v>
      </c>
      <c r="AF155" s="13">
        <f t="shared" si="189"/>
        <v>1.0051356276224071E-2</v>
      </c>
      <c r="AG155" s="13">
        <f t="shared" si="190"/>
        <v>3.4405263514763695E-3</v>
      </c>
      <c r="AH155" s="13">
        <f t="shared" si="191"/>
        <v>3.428115856158675E-3</v>
      </c>
      <c r="AI155" s="13">
        <f t="shared" si="192"/>
        <v>5.4058752815227514E-3</v>
      </c>
      <c r="AJ155" s="13">
        <f t="shared" si="193"/>
        <v>4.2623249600619749E-3</v>
      </c>
      <c r="AK155" s="13">
        <f t="shared" si="194"/>
        <v>2.2404529786648275E-3</v>
      </c>
      <c r="AL155" s="13">
        <f t="shared" si="195"/>
        <v>5.7210846259833676E-5</v>
      </c>
      <c r="AM155" s="13">
        <f t="shared" si="196"/>
        <v>6.0124605130400305E-3</v>
      </c>
      <c r="AN155" s="13">
        <f t="shared" si="197"/>
        <v>6.1741007672537736E-3</v>
      </c>
      <c r="AO155" s="13">
        <f t="shared" si="198"/>
        <v>3.1700432960456637E-3</v>
      </c>
      <c r="AP155" s="13">
        <f t="shared" si="199"/>
        <v>1.085089135798033E-3</v>
      </c>
      <c r="AQ155" s="13">
        <f t="shared" si="200"/>
        <v>2.7856522514116199E-4</v>
      </c>
      <c r="AR155" s="13">
        <f t="shared" si="201"/>
        <v>7.0405560890885116E-4</v>
      </c>
      <c r="AS155" s="13">
        <f t="shared" si="202"/>
        <v>1.1102415941340463E-3</v>
      </c>
      <c r="AT155" s="13">
        <f t="shared" si="203"/>
        <v>8.753828403239728E-4</v>
      </c>
      <c r="AU155" s="13">
        <f t="shared" si="204"/>
        <v>4.6013715764351408E-4</v>
      </c>
      <c r="AV155" s="13">
        <f t="shared" si="205"/>
        <v>1.8140023492397946E-4</v>
      </c>
      <c r="AW155" s="13">
        <f t="shared" si="206"/>
        <v>2.5734034467733646E-6</v>
      </c>
      <c r="AX155" s="13">
        <f t="shared" si="207"/>
        <v>1.5801980364900808E-3</v>
      </c>
      <c r="AY155" s="13">
        <f t="shared" si="208"/>
        <v>1.6226804131763549E-3</v>
      </c>
      <c r="AZ155" s="13">
        <f t="shared" si="209"/>
        <v>8.331524475105606E-4</v>
      </c>
      <c r="BA155" s="13">
        <f t="shared" si="210"/>
        <v>2.8518369776998393E-4</v>
      </c>
      <c r="BB155" s="13">
        <f t="shared" si="211"/>
        <v>7.3212659084876522E-5</v>
      </c>
      <c r="BC155" s="13">
        <f t="shared" si="212"/>
        <v>1.5036184724981188E-5</v>
      </c>
      <c r="BD155" s="13">
        <f t="shared" si="213"/>
        <v>1.2049726468683194E-4</v>
      </c>
      <c r="BE155" s="13">
        <f t="shared" si="214"/>
        <v>1.9001492714763678E-4</v>
      </c>
      <c r="BF155" s="13">
        <f t="shared" si="215"/>
        <v>1.4981946948239476E-4</v>
      </c>
      <c r="BG155" s="13">
        <f t="shared" si="216"/>
        <v>7.8751263643430633E-5</v>
      </c>
      <c r="BH155" s="13">
        <f t="shared" si="217"/>
        <v>3.1046172838199875E-5</v>
      </c>
      <c r="BI155" s="13">
        <f t="shared" si="218"/>
        <v>9.7914857825119743E-6</v>
      </c>
      <c r="BJ155" s="14">
        <f t="shared" si="219"/>
        <v>0.49991763840035308</v>
      </c>
      <c r="BK155" s="14">
        <f t="shared" si="220"/>
        <v>0.25360193227822664</v>
      </c>
      <c r="BL155" s="14">
        <f t="shared" si="221"/>
        <v>0.23341866777040707</v>
      </c>
      <c r="BM155" s="14">
        <f t="shared" si="222"/>
        <v>0.48119742071525773</v>
      </c>
      <c r="BN155" s="14">
        <f t="shared" si="223"/>
        <v>0.51747417675655882</v>
      </c>
    </row>
    <row r="156" spans="1:66" x14ac:dyDescent="0.25">
      <c r="A156" t="s">
        <v>10</v>
      </c>
      <c r="B156" t="s">
        <v>45</v>
      </c>
      <c r="C156" t="s">
        <v>47</v>
      </c>
      <c r="D156" s="10">
        <v>44215</v>
      </c>
      <c r="E156">
        <f>VLOOKUP(A156,home!$A$2:$E$405,3,FALSE)</f>
        <v>1.55555555555556</v>
      </c>
      <c r="F156">
        <f>VLOOKUP(B156,home!$B$2:$E$405,3,FALSE)</f>
        <v>0.71</v>
      </c>
      <c r="G156">
        <f>VLOOKUP(C156,away!$B$2:$E$405,4,FALSE)</f>
        <v>1.34</v>
      </c>
      <c r="H156">
        <f>VLOOKUP(A156,away!$A$2:$E$405,3,FALSE)</f>
        <v>1.4074074074074101</v>
      </c>
      <c r="I156">
        <f>VLOOKUP(C156,away!$B$2:$E$405,3,FALSE)</f>
        <v>0.94</v>
      </c>
      <c r="J156">
        <f>VLOOKUP(B156,home!$B$2:$E$405,4,FALSE)</f>
        <v>0.78</v>
      </c>
      <c r="K156" s="3">
        <f t="shared" ref="K156:K167" si="224">E156*F156*G156</f>
        <v>1.4799555555555599</v>
      </c>
      <c r="L156" s="3">
        <f t="shared" ref="L156:L167" si="225">H156*I156*J156</f>
        <v>1.031911111111113</v>
      </c>
      <c r="M156" s="5">
        <f t="shared" ref="M156:M164" si="226">_xlfn.POISSON.DIST(0,K156,FALSE) * _xlfn.POISSON.DIST(0,L156,FALSE)</f>
        <v>8.1116680026916202E-2</v>
      </c>
      <c r="N156" s="5">
        <f t="shared" ref="N156:N164" si="227">_xlfn.POISSON.DIST(1,K156,FALSE) * _xlfn.POISSON.DIST(0,L156,FALSE)</f>
        <v>0.12004908125405735</v>
      </c>
      <c r="O156" s="5">
        <f t="shared" ref="O156:O164" si="228">_xlfn.POISSON.DIST(0,K156,FALSE) * _xlfn.POISSON.DIST(1,L156,FALSE)</f>
        <v>8.3705203416219717E-2</v>
      </c>
      <c r="P156" s="5">
        <f t="shared" ref="P156:P164" si="229">_xlfn.POISSON.DIST(1,K156,FALSE) * _xlfn.POISSON.DIST(1,L156,FALSE)</f>
        <v>0.12387998082474259</v>
      </c>
      <c r="Q156" s="5">
        <f t="shared" ref="Q156:Q164" si="230">_xlfn.POISSON.DIST(2,K156,FALSE) * _xlfn.POISSON.DIST(0,L156,FALSE)</f>
        <v>8.8833652370641517E-2</v>
      </c>
      <c r="R156" s="5">
        <f t="shared" ref="R156:R164" si="231">_xlfn.POISSON.DIST(0,K156,FALSE) * _xlfn.POISSON.DIST(2,L156,FALSE)</f>
        <v>4.3188164731506516E-2</v>
      </c>
      <c r="S156" s="5">
        <f t="shared" ref="S156:S164" si="232">_xlfn.POISSON.DIST(2,K156,FALSE) * _xlfn.POISSON.DIST(2,L156,FALSE)</f>
        <v>4.7296837235098851E-2</v>
      </c>
      <c r="T156" s="5">
        <f t="shared" ref="T156:T164" si="233">_xlfn.POISSON.DIST(2,K156,FALSE) * _xlfn.POISSON.DIST(1,L156,FALSE)</f>
        <v>9.1668432921847037E-2</v>
      </c>
      <c r="U156" s="5">
        <f t="shared" ref="U156:U164" si="234">_xlfn.POISSON.DIST(1,K156,FALSE) * _xlfn.POISSON.DIST(2,L156,FALSE)</f>
        <v>6.3916564328641762E-2</v>
      </c>
      <c r="V156" s="5">
        <f t="shared" ref="V156:V164" si="235">_xlfn.POISSON.DIST(3,K156,FALSE) * _xlfn.POISSON.DIST(3,L156,FALSE)</f>
        <v>8.0256562218095906E-3</v>
      </c>
      <c r="W156" s="5">
        <f t="shared" ref="W156:W164" si="236">_xlfn.POISSON.DIST(3,K156,FALSE) * _xlfn.POISSON.DIST(0,L156,FALSE)</f>
        <v>4.382328578207409E-2</v>
      </c>
      <c r="X156" s="5">
        <f t="shared" ref="X156:X164" si="237">_xlfn.POISSON.DIST(3,K156,FALSE) * _xlfn.POISSON.DIST(1,L156,FALSE)</f>
        <v>4.5221735523919906E-2</v>
      </c>
      <c r="Y156" s="5">
        <f t="shared" ref="Y156:Y164" si="238">_xlfn.POISSON.DIST(3,K156,FALSE) * _xlfn.POISSON.DIST(2,L156,FALSE)</f>
        <v>2.3332405675430542E-2</v>
      </c>
      <c r="Z156" s="5">
        <f t="shared" ref="Z156:Z164" si="239">_xlfn.POISSON.DIST(0,K156,FALSE) * _xlfn.POISSON.DIST(3,L156,FALSE)</f>
        <v>1.4855449018312893E-2</v>
      </c>
      <c r="AA156" s="5">
        <f t="shared" ref="AA156:AA164" si="240">_xlfn.POISSON.DIST(1,K156,FALSE) * _xlfn.POISSON.DIST(3,L156,FALSE)</f>
        <v>2.1985404304924551E-2</v>
      </c>
      <c r="AB156" s="5">
        <f t="shared" ref="AB156:AB164" si="241">_xlfn.POISSON.DIST(2,K156,FALSE) * _xlfn.POISSON.DIST(3,L156,FALSE)</f>
        <v>1.6268710621104108E-2</v>
      </c>
      <c r="AC156" s="5">
        <f t="shared" ref="AC156:AC164" si="242">_xlfn.POISSON.DIST(4,K156,FALSE) * _xlfn.POISSON.DIST(4,L156,FALSE)</f>
        <v>7.6604014930548644E-4</v>
      </c>
      <c r="AD156" s="5">
        <f t="shared" ref="AD156:AD164" si="243">_xlfn.POISSON.DIST(4,K156,FALSE) * _xlfn.POISSON.DIST(0,L156,FALSE)</f>
        <v>1.6214128813969882E-2</v>
      </c>
      <c r="AE156" s="5">
        <f t="shared" ref="AE156:AE164" si="244">_xlfn.POISSON.DIST(4,K156,FALSE) * _xlfn.POISSON.DIST(1,L156,FALSE)</f>
        <v>1.6731539680122372E-2</v>
      </c>
      <c r="AF156" s="5">
        <f t="shared" ref="AF156:AF164" si="245">_xlfn.POISSON.DIST(4,K156,FALSE) * _xlfn.POISSON.DIST(2,L156,FALSE)</f>
        <v>8.6327308509573774E-3</v>
      </c>
      <c r="AG156" s="5">
        <f t="shared" ref="AG156:AG164" si="246">_xlfn.POISSON.DIST(4,K156,FALSE) * _xlfn.POISSON.DIST(3,L156,FALSE)</f>
        <v>2.9694036281115374E-3</v>
      </c>
      <c r="AH156" s="5">
        <f t="shared" ref="AH156:AH164" si="247">_xlfn.POISSON.DIST(0,K156,FALSE) * _xlfn.POISSON.DIST(4,L156,FALSE)</f>
        <v>3.8323757256354361E-3</v>
      </c>
      <c r="AI156" s="5">
        <f t="shared" ref="AI156:AI164" si="248">_xlfn.POISSON.DIST(1,K156,FALSE) * _xlfn.POISSON.DIST(4,L156,FALSE)</f>
        <v>5.6717457461304332E-3</v>
      </c>
      <c r="AJ156" s="5">
        <f t="shared" ref="AJ156:AJ164" si="249">_xlfn.POISSON.DIST(2,K156,FALSE) * _xlfn.POISSON.DIST(4,L156,FALSE)</f>
        <v>4.1969658133421753E-3</v>
      </c>
      <c r="AK156" s="5">
        <f t="shared" ref="AK156:AK164" si="250">_xlfn.POISSON.DIST(3,K156,FALSE) * _xlfn.POISSON.DIST(4,L156,FALSE)</f>
        <v>2.0704409573108376E-3</v>
      </c>
      <c r="AL156" s="5">
        <f t="shared" ref="AL156:AL164" si="251">_xlfn.POISSON.DIST(5,K156,FALSE) * _xlfn.POISSON.DIST(5,L156,FALSE)</f>
        <v>4.6795326916958553E-5</v>
      </c>
      <c r="AM156" s="5">
        <f t="shared" ref="AM156:AM164" si="252">_xlfn.POISSON.DIST(5,K156,FALSE) * _xlfn.POISSON.DIST(0,L156,FALSE)</f>
        <v>4.7992380033456397E-3</v>
      </c>
      <c r="AN156" s="5">
        <f t="shared" ref="AN156:AN164" si="253">_xlfn.POISSON.DIST(5,K156,FALSE) * _xlfn.POISSON.DIST(1,L156,FALSE)</f>
        <v>4.9523870205190786E-3</v>
      </c>
      <c r="AO156" s="5">
        <f t="shared" ref="AO156:AO164" si="254">_xlfn.POISSON.DIST(5,K156,FALSE) * _xlfn.POISSON.DIST(2,L156,FALSE)</f>
        <v>2.5552115964980484E-3</v>
      </c>
      <c r="AP156" s="5">
        <f t="shared" ref="AP156:AP164" si="255">_xlfn.POISSON.DIST(5,K156,FALSE) * _xlfn.POISSON.DIST(3,L156,FALSE)</f>
        <v>8.7891707922210089E-4</v>
      </c>
      <c r="AQ156" s="5">
        <f t="shared" ref="AQ156:AQ164" si="256">_xlfn.POISSON.DIST(5,K156,FALSE) * _xlfn.POISSON.DIST(4,L156,FALSE)</f>
        <v>2.2674107494865297E-4</v>
      </c>
      <c r="AR156" s="5">
        <f t="shared" ref="AR156:AR164" si="257">_xlfn.POISSON.DIST(0,K156,FALSE) * _xlfn.POISSON.DIST(5,L156,FALSE)</f>
        <v>7.9093421864714453E-4</v>
      </c>
      <c r="AS156" s="5">
        <f t="shared" ref="AS156:AS164" si="258">_xlfn.POISSON.DIST(1,K156,FALSE) * _xlfn.POISSON.DIST(5,L156,FALSE)</f>
        <v>1.1705474909658375E-3</v>
      </c>
      <c r="AT156" s="5">
        <f t="shared" ref="AT156:AT164" si="259">_xlfn.POISSON.DIST(2,K156,FALSE) * _xlfn.POISSON.DIST(5,L156,FALSE)</f>
        <v>8.6617913114825644E-4</v>
      </c>
      <c r="AU156" s="5">
        <f t="shared" ref="AU156:AU164" si="260">_xlfn.POISSON.DIST(3,K156,FALSE) * _xlfn.POISSON.DIST(5,L156,FALSE)</f>
        <v>4.2730220574971675E-4</v>
      </c>
      <c r="AV156" s="5">
        <f t="shared" ref="AV156:AV164" si="261">_xlfn.POISSON.DIST(4,K156,FALSE) * _xlfn.POISSON.DIST(5,L156,FALSE)</f>
        <v>1.5809706832510957E-4</v>
      </c>
      <c r="AW156" s="5">
        <f t="shared" ref="AW156:AW164" si="262">_xlfn.POISSON.DIST(6,K156,FALSE) * _xlfn.POISSON.DIST(6,L156,FALSE)</f>
        <v>1.9851391159407054E-6</v>
      </c>
      <c r="AX156" s="5">
        <f t="shared" ref="AX156:AX164" si="263">_xlfn.POISSON.DIST(6,K156,FALSE) * _xlfn.POISSON.DIST(0,L156,FALSE)</f>
        <v>1.1837764909141269E-3</v>
      </c>
      <c r="AY156" s="5">
        <f t="shared" ref="AY156:AY164" si="264">_xlfn.POISSON.DIST(6,K156,FALSE) * _xlfn.POISSON.DIST(1,L156,FALSE)</f>
        <v>1.2215521140464109E-3</v>
      </c>
      <c r="AZ156" s="5">
        <f t="shared" ref="AZ156:AZ164" si="265">_xlfn.POISSON.DIST(6,K156,FALSE) * _xlfn.POISSON.DIST(2,L156,FALSE)</f>
        <v>6.3026659964288047E-4</v>
      </c>
      <c r="BA156" s="5">
        <f t="shared" ref="BA156:BA164" si="266">_xlfn.POISSON.DIST(6,K156,FALSE) * _xlfn.POISSON.DIST(3,L156,FALSE)</f>
        <v>2.1679303571123598E-4</v>
      </c>
      <c r="BB156" s="5">
        <f t="shared" ref="BB156:BB164" si="267">_xlfn.POISSON.DIST(6,K156,FALSE) * _xlfn.POISSON.DIST(4,L156,FALSE)</f>
        <v>5.5927785590483157E-5</v>
      </c>
      <c r="BC156" s="5">
        <f t="shared" ref="BC156:BC164" si="268">_xlfn.POISSON.DIST(6,K156,FALSE) * _xlfn.POISSON.DIST(5,L156,FALSE)</f>
        <v>1.154250067413192E-5</v>
      </c>
      <c r="BD156" s="5">
        <f t="shared" ref="BD156:BD164" si="269">_xlfn.POISSON.DIST(0,K156,FALSE) * _xlfn.POISSON.DIST(6,L156,FALSE)</f>
        <v>1.3602896806332908E-4</v>
      </c>
      <c r="BE156" s="5">
        <f t="shared" ref="BE156:BE164" si="270">_xlfn.POISSON.DIST(1,K156,FALSE) * _xlfn.POISSON.DIST(6,L156,FALSE)</f>
        <v>2.0131682700181368E-4</v>
      </c>
      <c r="BF156" s="5">
        <f t="shared" ref="BF156:BF164" si="271">_xlfn.POISSON.DIST(2,K156,FALSE) * _xlfn.POISSON.DIST(6,L156,FALSE)</f>
        <v>1.4896997827407586E-4</v>
      </c>
      <c r="BG156" s="5">
        <f t="shared" ref="BG156:BG164" si="272">_xlfn.POISSON.DIST(3,K156,FALSE) * _xlfn.POISSON.DIST(6,L156,FALSE)</f>
        <v>7.3489648985903226E-5</v>
      </c>
      <c r="BH156" s="5">
        <f t="shared" ref="BH156:BH164" si="273">_xlfn.POISSON.DIST(4,K156,FALSE) * _xlfn.POISSON.DIST(6,L156,FALSE)</f>
        <v>2.7190353573128877E-5</v>
      </c>
      <c r="BI156" s="5">
        <f t="shared" ref="BI156:BI164" si="274">_xlfn.POISSON.DIST(5,K156,FALSE) * _xlfn.POISSON.DIST(6,L156,FALSE)</f>
        <v>8.0481029656144078E-6</v>
      </c>
      <c r="BJ156" s="8">
        <f t="shared" ref="BJ156:BJ164" si="275">SUM(N156,Q156,T156,W156,X156,Y156,AD156,AE156,AF156,AG156,AM156,AN156,AO156,AP156,AQ156,AX156,AY156,AZ156,BA156,BB156,BC156)</f>
        <v>0.47420874980224442</v>
      </c>
      <c r="BK156" s="8">
        <f t="shared" ref="BK156:BK164" si="276">SUM(M156,P156,S156,V156,AC156,AL156,AY156)</f>
        <v>0.26235354189883608</v>
      </c>
      <c r="BL156" s="8">
        <f t="shared" ref="BL156:BL164" si="277">SUM(O156,R156,U156,AA156,AB156,AH156,AI156,AJ156,AK156,AR156,AS156,AT156,AU156,AV156,BD156,BE156,BF156,BG156,BH156,BI156)</f>
        <v>0.24884367963851547</v>
      </c>
      <c r="BM156" s="8">
        <f t="shared" ref="BM156:BM164" si="278">SUM(S156:BI156)</f>
        <v>0.45826909075889449</v>
      </c>
      <c r="BN156" s="8">
        <f t="shared" ref="BN156:BN164" si="279">SUM(M156:R156)</f>
        <v>0.54077276262408391</v>
      </c>
    </row>
    <row r="157" spans="1:66" x14ac:dyDescent="0.25">
      <c r="A157" t="s">
        <v>10</v>
      </c>
      <c r="B157" t="s">
        <v>12</v>
      </c>
      <c r="C157" t="s">
        <v>49</v>
      </c>
      <c r="D157" s="10">
        <v>44215</v>
      </c>
      <c r="E157">
        <f>VLOOKUP(A157,home!$A$2:$E$405,3,FALSE)</f>
        <v>1.55555555555556</v>
      </c>
      <c r="F157">
        <f>VLOOKUP(B157,home!$B$2:$E$405,3,FALSE)</f>
        <v>0.96</v>
      </c>
      <c r="G157">
        <f>VLOOKUP(C157,away!$B$2:$E$405,4,FALSE)</f>
        <v>1.1100000000000001</v>
      </c>
      <c r="H157">
        <f>VLOOKUP(A157,away!$A$2:$E$405,3,FALSE)</f>
        <v>1.4074074074074101</v>
      </c>
      <c r="I157">
        <f>VLOOKUP(C157,away!$B$2:$E$405,3,FALSE)</f>
        <v>1.23</v>
      </c>
      <c r="J157">
        <f>VLOOKUP(B157,home!$B$2:$E$405,4,FALSE)</f>
        <v>0.43</v>
      </c>
      <c r="K157" s="3">
        <f t="shared" si="224"/>
        <v>1.6576000000000048</v>
      </c>
      <c r="L157" s="3">
        <f t="shared" si="225"/>
        <v>0.74437777777777914</v>
      </c>
      <c r="M157" s="5">
        <f t="shared" si="226"/>
        <v>9.0538710646835524E-2</v>
      </c>
      <c r="N157" s="5">
        <f t="shared" si="227"/>
        <v>0.15007696676819496</v>
      </c>
      <c r="O157" s="5">
        <f t="shared" si="228"/>
        <v>6.7395004234156772E-2</v>
      </c>
      <c r="P157" s="5">
        <f t="shared" si="229"/>
        <v>0.11171395901853858</v>
      </c>
      <c r="Q157" s="5">
        <f t="shared" si="230"/>
        <v>0.12438379005748038</v>
      </c>
      <c r="R157" s="5">
        <f t="shared" si="231"/>
        <v>2.5083671742572814E-2</v>
      </c>
      <c r="S157" s="5">
        <f t="shared" si="232"/>
        <v>3.446042181966924E-2</v>
      </c>
      <c r="T157" s="5">
        <f t="shared" si="233"/>
        <v>9.2588529234565065E-2</v>
      </c>
      <c r="U157" s="5">
        <f t="shared" si="234"/>
        <v>4.1578694280488812E-2</v>
      </c>
      <c r="V157" s="5">
        <f t="shared" si="235"/>
        <v>4.7244495671404686E-3</v>
      </c>
      <c r="W157" s="5">
        <f t="shared" si="236"/>
        <v>6.8726190133093376E-2</v>
      </c>
      <c r="X157" s="5">
        <f t="shared" si="237"/>
        <v>5.1158248686405179E-2</v>
      </c>
      <c r="Y157" s="5">
        <f t="shared" si="238"/>
        <v>1.9040531736094636E-2</v>
      </c>
      <c r="Z157" s="5">
        <f t="shared" si="239"/>
        <v>6.223909276747876E-3</v>
      </c>
      <c r="AA157" s="5">
        <f t="shared" si="240"/>
        <v>1.0316752017137307E-2</v>
      </c>
      <c r="AB157" s="5">
        <f t="shared" si="241"/>
        <v>8.5505240718034281E-3</v>
      </c>
      <c r="AC157" s="5">
        <f t="shared" si="242"/>
        <v>3.6433791797316271E-4</v>
      </c>
      <c r="AD157" s="5">
        <f t="shared" si="243"/>
        <v>2.8480133191153983E-2</v>
      </c>
      <c r="AE157" s="5">
        <f t="shared" si="244"/>
        <v>2.119997825564637E-2</v>
      </c>
      <c r="AF157" s="5">
        <f t="shared" si="245"/>
        <v>7.8903963514376421E-3</v>
      </c>
      <c r="AG157" s="5">
        <f t="shared" si="246"/>
        <v>1.9578119006230161E-3</v>
      </c>
      <c r="AH157" s="5">
        <f t="shared" si="247"/>
        <v>1.1582349391290221E-3</v>
      </c>
      <c r="AI157" s="5">
        <f t="shared" si="248"/>
        <v>1.9198902351002722E-3</v>
      </c>
      <c r="AJ157" s="5">
        <f t="shared" si="249"/>
        <v>1.5912050268511106E-3</v>
      </c>
      <c r="AK157" s="5">
        <f t="shared" si="250"/>
        <v>8.7919381750280309E-4</v>
      </c>
      <c r="AL157" s="5">
        <f t="shared" si="251"/>
        <v>1.7981979618030333E-5</v>
      </c>
      <c r="AM157" s="5">
        <f t="shared" si="252"/>
        <v>9.4417337555313882E-3</v>
      </c>
      <c r="AN157" s="5">
        <f t="shared" si="253"/>
        <v>7.0282167913119E-3</v>
      </c>
      <c r="AO157" s="5">
        <f t="shared" si="254"/>
        <v>2.6158241984286122E-3</v>
      </c>
      <c r="AP157" s="5">
        <f t="shared" si="255"/>
        <v>6.4905380129454365E-4</v>
      </c>
      <c r="AQ157" s="5">
        <f t="shared" si="256"/>
        <v>1.2078530656646315E-4</v>
      </c>
      <c r="AR157" s="5">
        <f t="shared" si="257"/>
        <v>1.7243287002668858E-4</v>
      </c>
      <c r="AS157" s="5">
        <f t="shared" si="258"/>
        <v>2.8582472535623976E-4</v>
      </c>
      <c r="AT157" s="5">
        <f t="shared" si="259"/>
        <v>2.3689153237525229E-4</v>
      </c>
      <c r="AU157" s="5">
        <f t="shared" si="260"/>
        <v>1.3089046802173981E-4</v>
      </c>
      <c r="AV157" s="5">
        <f t="shared" si="261"/>
        <v>5.4241009948209145E-5</v>
      </c>
      <c r="AW157" s="5">
        <f t="shared" si="262"/>
        <v>6.1632266333897356E-7</v>
      </c>
      <c r="AX157" s="5">
        <f t="shared" si="263"/>
        <v>2.6084363121948125E-3</v>
      </c>
      <c r="AY157" s="5">
        <f t="shared" si="264"/>
        <v>1.94166202554644E-3</v>
      </c>
      <c r="AZ157" s="5">
        <f t="shared" si="265"/>
        <v>7.2266503188588005E-4</v>
      </c>
      <c r="BA157" s="5">
        <f t="shared" si="266"/>
        <v>1.7931193017097313E-4</v>
      </c>
      <c r="BB157" s="5">
        <f t="shared" si="267"/>
        <v>3.3368954027428322E-5</v>
      </c>
      <c r="BC157" s="5">
        <f t="shared" si="268"/>
        <v>4.9678215691411952E-6</v>
      </c>
      <c r="BD157" s="5">
        <f t="shared" si="269"/>
        <v>2.1392532767718506E-5</v>
      </c>
      <c r="BE157" s="5">
        <f t="shared" si="270"/>
        <v>3.5460262315770291E-5</v>
      </c>
      <c r="BF157" s="5">
        <f t="shared" si="271"/>
        <v>2.9389465407310512E-5</v>
      </c>
      <c r="BG157" s="5">
        <f t="shared" si="272"/>
        <v>1.6238659286386019E-5</v>
      </c>
      <c r="BH157" s="5">
        <f t="shared" si="273"/>
        <v>6.7293004082783866E-6</v>
      </c>
      <c r="BI157" s="5">
        <f t="shared" si="274"/>
        <v>2.2308976713524553E-6</v>
      </c>
      <c r="BJ157" s="8">
        <f t="shared" si="275"/>
        <v>0.59084860224322211</v>
      </c>
      <c r="BK157" s="8">
        <f t="shared" si="276"/>
        <v>0.24376152297532142</v>
      </c>
      <c r="BL157" s="8">
        <f t="shared" si="277"/>
        <v>0.15946489208832729</v>
      </c>
      <c r="BM157" s="8">
        <f t="shared" si="278"/>
        <v>0.42916577841295683</v>
      </c>
      <c r="BN157" s="8">
        <f t="shared" si="279"/>
        <v>0.56919210246777907</v>
      </c>
    </row>
    <row r="158" spans="1:66" x14ac:dyDescent="0.25">
      <c r="A158" t="s">
        <v>13</v>
      </c>
      <c r="B158" t="s">
        <v>62</v>
      </c>
      <c r="C158" t="s">
        <v>57</v>
      </c>
      <c r="D158" s="10">
        <v>44215</v>
      </c>
      <c r="E158">
        <f>VLOOKUP(A158,home!$A$2:$E$405,3,FALSE)</f>
        <v>1.625</v>
      </c>
      <c r="F158">
        <f>VLOOKUP(B158,home!$B$2:$E$405,3,FALSE)</f>
        <v>1</v>
      </c>
      <c r="G158">
        <f>VLOOKUP(C158,away!$B$2:$E$405,4,FALSE)</f>
        <v>0.92</v>
      </c>
      <c r="H158">
        <f>VLOOKUP(A158,away!$A$2:$E$405,3,FALSE)</f>
        <v>1.4652777777777799</v>
      </c>
      <c r="I158">
        <f>VLOOKUP(C158,away!$B$2:$E$405,3,FALSE)</f>
        <v>0.85</v>
      </c>
      <c r="J158">
        <f>VLOOKUP(B158,home!$B$2:$E$405,4,FALSE)</f>
        <v>0.77</v>
      </c>
      <c r="K158" s="3">
        <f t="shared" si="224"/>
        <v>1.4950000000000001</v>
      </c>
      <c r="L158" s="3">
        <f t="shared" si="225"/>
        <v>0.95902430555555696</v>
      </c>
      <c r="M158" s="5">
        <f t="shared" si="226"/>
        <v>8.5947012567243686E-2</v>
      </c>
      <c r="N158" s="5">
        <f t="shared" si="227"/>
        <v>0.12849078378802933</v>
      </c>
      <c r="O158" s="5">
        <f t="shared" si="228"/>
        <v>8.2425274041875593E-2</v>
      </c>
      <c r="P158" s="5">
        <f t="shared" si="229"/>
        <v>0.12322578469260403</v>
      </c>
      <c r="Q158" s="5">
        <f t="shared" si="230"/>
        <v>9.604686088155194E-2</v>
      </c>
      <c r="R158" s="5">
        <f t="shared" si="231"/>
        <v>3.9523920599118106E-2</v>
      </c>
      <c r="S158" s="5">
        <f t="shared" si="232"/>
        <v>4.4168475318521985E-2</v>
      </c>
      <c r="T158" s="5">
        <f t="shared" si="233"/>
        <v>9.2111274057721529E-2</v>
      </c>
      <c r="U158" s="5">
        <f t="shared" si="234"/>
        <v>5.9088261295681579E-2</v>
      </c>
      <c r="V158" s="5">
        <f t="shared" si="235"/>
        <v>7.0362409830934444E-3</v>
      </c>
      <c r="W158" s="5">
        <f t="shared" si="236"/>
        <v>4.7863352339306713E-2</v>
      </c>
      <c r="X158" s="5">
        <f t="shared" si="237"/>
        <v>4.5902118238764562E-2</v>
      </c>
      <c r="Y158" s="5">
        <f t="shared" si="238"/>
        <v>2.2010623533730123E-2</v>
      </c>
      <c r="Z158" s="5">
        <f t="shared" si="239"/>
        <v>1.2634800168467407E-2</v>
      </c>
      <c r="AA158" s="5">
        <f t="shared" si="240"/>
        <v>1.8889026251858777E-2</v>
      </c>
      <c r="AB158" s="5">
        <f t="shared" si="241"/>
        <v>1.4119547123264437E-2</v>
      </c>
      <c r="AC158" s="5">
        <f t="shared" si="242"/>
        <v>6.3050934707415253E-4</v>
      </c>
      <c r="AD158" s="5">
        <f t="shared" si="243"/>
        <v>1.7888927936815877E-2</v>
      </c>
      <c r="AE158" s="5">
        <f t="shared" si="244"/>
        <v>1.715591669173825E-2</v>
      </c>
      <c r="AF158" s="5">
        <f t="shared" si="245"/>
        <v>8.2264705457316314E-3</v>
      </c>
      <c r="AG158" s="5">
        <f t="shared" si="246"/>
        <v>2.6297950674311738E-3</v>
      </c>
      <c r="AH158" s="5">
        <f t="shared" si="247"/>
        <v>3.0292701143494216E-3</v>
      </c>
      <c r="AI158" s="5">
        <f t="shared" si="248"/>
        <v>4.5287588209523858E-3</v>
      </c>
      <c r="AJ158" s="5">
        <f t="shared" si="249"/>
        <v>3.385247218661909E-3</v>
      </c>
      <c r="AK158" s="5">
        <f t="shared" si="250"/>
        <v>1.6869815306331847E-3</v>
      </c>
      <c r="AL158" s="5">
        <f t="shared" si="251"/>
        <v>3.615949256569982E-5</v>
      </c>
      <c r="AM158" s="5">
        <f t="shared" si="252"/>
        <v>5.348789453107951E-3</v>
      </c>
      <c r="AN158" s="5">
        <f t="shared" si="253"/>
        <v>5.1296190908297398E-3</v>
      </c>
      <c r="AO158" s="5">
        <f t="shared" si="254"/>
        <v>2.4597146931737593E-3</v>
      </c>
      <c r="AP158" s="5">
        <f t="shared" si="255"/>
        <v>7.863087251619215E-4</v>
      </c>
      <c r="AQ158" s="5">
        <f t="shared" si="256"/>
        <v>1.8852229477517174E-4</v>
      </c>
      <c r="AR158" s="5">
        <f t="shared" si="257"/>
        <v>5.8102873355083144E-4</v>
      </c>
      <c r="AS158" s="5">
        <f t="shared" si="258"/>
        <v>8.686379566584931E-4</v>
      </c>
      <c r="AT158" s="5">
        <f t="shared" si="259"/>
        <v>6.4930687260222376E-4</v>
      </c>
      <c r="AU158" s="5">
        <f t="shared" si="260"/>
        <v>3.2357125818010813E-4</v>
      </c>
      <c r="AV158" s="5">
        <f t="shared" si="261"/>
        <v>1.2093475774481537E-4</v>
      </c>
      <c r="AW158" s="5">
        <f t="shared" si="262"/>
        <v>1.4400933113710298E-6</v>
      </c>
      <c r="AX158" s="5">
        <f t="shared" si="263"/>
        <v>1.3327400387327312E-3</v>
      </c>
      <c r="AY158" s="5">
        <f t="shared" si="264"/>
        <v>1.2781300901317436E-3</v>
      </c>
      <c r="AZ158" s="5">
        <f t="shared" si="265"/>
        <v>6.1287891104912836E-4</v>
      </c>
      <c r="BA158" s="5">
        <f t="shared" si="266"/>
        <v>1.9592192401951211E-4</v>
      </c>
      <c r="BB158" s="5">
        <f t="shared" si="267"/>
        <v>4.6973471781480289E-5</v>
      </c>
      <c r="BC158" s="5">
        <f t="shared" si="268"/>
        <v>9.0097402309535388E-6</v>
      </c>
      <c r="BD158" s="5">
        <f t="shared" si="269"/>
        <v>9.2870112950235126E-5</v>
      </c>
      <c r="BE158" s="5">
        <f t="shared" si="270"/>
        <v>1.3884081886060152E-4</v>
      </c>
      <c r="BF158" s="5">
        <f t="shared" si="271"/>
        <v>1.0378351209829966E-4</v>
      </c>
      <c r="BG158" s="5">
        <f t="shared" si="272"/>
        <v>5.1718783528985998E-5</v>
      </c>
      <c r="BH158" s="5">
        <f t="shared" si="273"/>
        <v>1.932989534395851E-5</v>
      </c>
      <c r="BI158" s="5">
        <f t="shared" si="274"/>
        <v>5.7796387078435987E-6</v>
      </c>
      <c r="BJ158" s="8">
        <f t="shared" si="275"/>
        <v>0.49571473151381518</v>
      </c>
      <c r="BK158" s="8">
        <f t="shared" si="276"/>
        <v>0.26232231249123472</v>
      </c>
      <c r="BL158" s="8">
        <f t="shared" si="277"/>
        <v>0.2296320893366218</v>
      </c>
      <c r="BM158" s="8">
        <f t="shared" si="278"/>
        <v>0.44336760694289612</v>
      </c>
      <c r="BN158" s="8">
        <f t="shared" si="279"/>
        <v>0.55565963657042272</v>
      </c>
    </row>
    <row r="159" spans="1:66" x14ac:dyDescent="0.25">
      <c r="A159" t="s">
        <v>13</v>
      </c>
      <c r="B159" t="s">
        <v>54</v>
      </c>
      <c r="C159" t="s">
        <v>55</v>
      </c>
      <c r="D159" s="10">
        <v>44215</v>
      </c>
      <c r="E159">
        <f>VLOOKUP(A159,home!$A$2:$E$405,3,FALSE)</f>
        <v>1.625</v>
      </c>
      <c r="F159">
        <f>VLOOKUP(B159,home!$B$2:$E$405,3,FALSE)</f>
        <v>0.88</v>
      </c>
      <c r="G159">
        <f>VLOOKUP(C159,away!$B$2:$E$405,4,FALSE)</f>
        <v>1.31</v>
      </c>
      <c r="H159">
        <f>VLOOKUP(A159,away!$A$2:$E$405,3,FALSE)</f>
        <v>1.4652777777777799</v>
      </c>
      <c r="I159">
        <f>VLOOKUP(C159,away!$B$2:$E$405,3,FALSE)</f>
        <v>0.77</v>
      </c>
      <c r="J159">
        <f>VLOOKUP(B159,home!$B$2:$E$405,4,FALSE)</f>
        <v>1.17</v>
      </c>
      <c r="K159" s="3">
        <f t="shared" si="224"/>
        <v>1.8733</v>
      </c>
      <c r="L159" s="3">
        <f t="shared" si="225"/>
        <v>1.3200687500000019</v>
      </c>
      <c r="M159" s="5">
        <f t="shared" si="226"/>
        <v>4.1033406555733981E-2</v>
      </c>
      <c r="N159" s="5">
        <f t="shared" si="227"/>
        <v>7.6867880500856467E-2</v>
      </c>
      <c r="O159" s="5">
        <f t="shared" si="228"/>
        <v>5.4166917700269636E-2</v>
      </c>
      <c r="P159" s="5">
        <f t="shared" si="229"/>
        <v>0.10147088692791512</v>
      </c>
      <c r="Q159" s="5">
        <f t="shared" si="230"/>
        <v>7.1998300271127219E-2</v>
      </c>
      <c r="R159" s="5">
        <f t="shared" si="231"/>
        <v>3.5752027669973964E-2</v>
      </c>
      <c r="S159" s="5">
        <f t="shared" si="232"/>
        <v>6.273145321210806E-2</v>
      </c>
      <c r="T159" s="5">
        <f t="shared" si="233"/>
        <v>9.5042706241031699E-2</v>
      </c>
      <c r="U159" s="5">
        <f t="shared" si="234"/>
        <v>6.6974273434162235E-2</v>
      </c>
      <c r="V159" s="5">
        <f t="shared" si="235"/>
        <v>1.7236406273734642E-2</v>
      </c>
      <c r="W159" s="5">
        <f t="shared" si="236"/>
        <v>4.4958138632634211E-2</v>
      </c>
      <c r="X159" s="5">
        <f t="shared" si="237"/>
        <v>5.9347833867108235E-2</v>
      </c>
      <c r="Y159" s="5">
        <f t="shared" si="238"/>
        <v>3.9171610434080677E-2</v>
      </c>
      <c r="Z159" s="5">
        <f t="shared" si="239"/>
        <v>1.573171149208934E-2</v>
      </c>
      <c r="AA159" s="5">
        <f t="shared" si="240"/>
        <v>2.9470215138130966E-2</v>
      </c>
      <c r="AB159" s="5">
        <f t="shared" si="241"/>
        <v>2.7603277009130369E-2</v>
      </c>
      <c r="AC159" s="5">
        <f t="shared" si="242"/>
        <v>2.6639779311128922E-3</v>
      </c>
      <c r="AD159" s="5">
        <f t="shared" si="243"/>
        <v>2.105502027512841E-2</v>
      </c>
      <c r="AE159" s="5">
        <f t="shared" si="244"/>
        <v>2.7794074295813456E-2</v>
      </c>
      <c r="AF159" s="5">
        <f t="shared" si="245"/>
        <v>1.8345044456540831E-2</v>
      </c>
      <c r="AG159" s="5">
        <f t="shared" si="246"/>
        <v>8.0722399681467747E-3</v>
      </c>
      <c r="AH159" s="5">
        <f t="shared" si="247"/>
        <v>5.1917351811807608E-3</v>
      </c>
      <c r="AI159" s="5">
        <f t="shared" si="248"/>
        <v>9.7256775149059203E-3</v>
      </c>
      <c r="AJ159" s="5">
        <f t="shared" si="249"/>
        <v>9.1095558443366302E-3</v>
      </c>
      <c r="AK159" s="5">
        <f t="shared" si="250"/>
        <v>5.688310321065271E-3</v>
      </c>
      <c r="AL159" s="5">
        <f t="shared" si="251"/>
        <v>2.6350842020319036E-4</v>
      </c>
      <c r="AM159" s="5">
        <f t="shared" si="252"/>
        <v>7.8884738962796078E-3</v>
      </c>
      <c r="AN159" s="5">
        <f t="shared" si="253"/>
        <v>1.0413327875669466E-2</v>
      </c>
      <c r="AO159" s="5">
        <f t="shared" si="254"/>
        <v>6.873154356087585E-3</v>
      </c>
      <c r="AP159" s="5">
        <f t="shared" si="255"/>
        <v>3.0243454264658699E-3</v>
      </c>
      <c r="AQ159" s="5">
        <f t="shared" si="256"/>
        <v>9.9808597167075591E-4</v>
      </c>
      <c r="AR159" s="5">
        <f t="shared" si="257"/>
        <v>1.3706894741904638E-3</v>
      </c>
      <c r="AS159" s="5">
        <f t="shared" si="258"/>
        <v>2.5677125920009957E-3</v>
      </c>
      <c r="AT159" s="5">
        <f t="shared" si="259"/>
        <v>2.4050479992977331E-3</v>
      </c>
      <c r="AU159" s="5">
        <f t="shared" si="260"/>
        <v>1.501792139028148E-3</v>
      </c>
      <c r="AV159" s="5">
        <f t="shared" si="261"/>
        <v>7.033268035103572E-4</v>
      </c>
      <c r="AW159" s="5">
        <f t="shared" si="262"/>
        <v>1.8100721227575169E-5</v>
      </c>
      <c r="AX159" s="5">
        <f t="shared" si="263"/>
        <v>2.4629130249834339E-3</v>
      </c>
      <c r="AY159" s="5">
        <f t="shared" si="264"/>
        <v>3.2512145182486047E-3</v>
      </c>
      <c r="AZ159" s="5">
        <f t="shared" si="265"/>
        <v>2.1459133425431472E-3</v>
      </c>
      <c r="BA159" s="5">
        <f t="shared" si="266"/>
        <v>9.4425104789975308E-4</v>
      </c>
      <c r="BB159" s="5">
        <f t="shared" si="267"/>
        <v>3.1161907512180479E-4</v>
      </c>
      <c r="BC159" s="5">
        <f t="shared" si="268"/>
        <v>8.2271720594439477E-5</v>
      </c>
      <c r="BD159" s="5">
        <f t="shared" si="269"/>
        <v>3.0156739013879386E-4</v>
      </c>
      <c r="BE159" s="5">
        <f t="shared" si="270"/>
        <v>5.6492619194700255E-4</v>
      </c>
      <c r="BF159" s="5">
        <f t="shared" si="271"/>
        <v>5.2913811768716E-4</v>
      </c>
      <c r="BG159" s="5">
        <f t="shared" si="272"/>
        <v>3.3041147862111899E-4</v>
      </c>
      <c r="BH159" s="5">
        <f t="shared" si="273"/>
        <v>1.5473995572523551E-4</v>
      </c>
      <c r="BI159" s="5">
        <f t="shared" si="274"/>
        <v>5.7974871812016721E-5</v>
      </c>
      <c r="BJ159" s="8">
        <f t="shared" si="275"/>
        <v>0.50104841919803234</v>
      </c>
      <c r="BK159" s="8">
        <f t="shared" si="276"/>
        <v>0.22865085383905651</v>
      </c>
      <c r="BL159" s="8">
        <f t="shared" si="277"/>
        <v>0.2541693168271148</v>
      </c>
      <c r="BM159" s="8">
        <f t="shared" si="278"/>
        <v>0.61507776793339553</v>
      </c>
      <c r="BN159" s="8">
        <f t="shared" si="279"/>
        <v>0.38128941962587637</v>
      </c>
    </row>
    <row r="160" spans="1:66" x14ac:dyDescent="0.25">
      <c r="A160" t="s">
        <v>13</v>
      </c>
      <c r="B160" t="s">
        <v>15</v>
      </c>
      <c r="C160" t="s">
        <v>51</v>
      </c>
      <c r="D160" s="10">
        <v>44215</v>
      </c>
      <c r="E160">
        <f>VLOOKUP(A160,home!$A$2:$E$405,3,FALSE)</f>
        <v>1.625</v>
      </c>
      <c r="F160">
        <f>VLOOKUP(B160,home!$B$2:$E$405,3,FALSE)</f>
        <v>1.23</v>
      </c>
      <c r="G160">
        <f>VLOOKUP(C160,away!$B$2:$E$405,4,FALSE)</f>
        <v>0.69</v>
      </c>
      <c r="H160">
        <f>VLOOKUP(A160,away!$A$2:$E$405,3,FALSE)</f>
        <v>1.4652777777777799</v>
      </c>
      <c r="I160">
        <f>VLOOKUP(C160,away!$B$2:$E$405,3,FALSE)</f>
        <v>1.1499999999999999</v>
      </c>
      <c r="J160">
        <f>VLOOKUP(B160,home!$B$2:$E$405,4,FALSE)</f>
        <v>0.88</v>
      </c>
      <c r="K160" s="3">
        <f t="shared" si="224"/>
        <v>1.3791374999999999</v>
      </c>
      <c r="L160" s="3">
        <f t="shared" si="225"/>
        <v>1.4828611111111132</v>
      </c>
      <c r="M160" s="5">
        <f t="shared" si="226"/>
        <v>5.7154416587215671E-2</v>
      </c>
      <c r="N160" s="5">
        <f t="shared" si="227"/>
        <v>7.8823799206051134E-2</v>
      </c>
      <c r="O160" s="5">
        <f t="shared" si="228"/>
        <v>8.4752061685426081E-2</v>
      </c>
      <c r="P160" s="5">
        <f t="shared" si="229"/>
        <v>0.11688474647268429</v>
      </c>
      <c r="Q160" s="5">
        <f t="shared" si="230"/>
        <v>5.4354428688767685E-2</v>
      </c>
      <c r="R160" s="5">
        <f t="shared" si="231"/>
        <v>6.283776817990426E-2</v>
      </c>
      <c r="S160" s="5">
        <f t="shared" si="232"/>
        <v>5.9759353580032946E-2</v>
      </c>
      <c r="T160" s="5">
        <f t="shared" si="233"/>
        <v>8.0600068519235832E-2</v>
      </c>
      <c r="U160" s="5">
        <f t="shared" si="234"/>
        <v>8.6661922513212697E-2</v>
      </c>
      <c r="V160" s="5">
        <f t="shared" si="235"/>
        <v>1.3579113701786471E-2</v>
      </c>
      <c r="W160" s="5">
        <f t="shared" si="236"/>
        <v>2.4987410298585113E-2</v>
      </c>
      <c r="X160" s="5">
        <f t="shared" si="237"/>
        <v>3.7052858999149202E-2</v>
      </c>
      <c r="Y160" s="5">
        <f t="shared" si="238"/>
        <v>2.7472121832660897E-2</v>
      </c>
      <c r="Z160" s="5">
        <f t="shared" si="239"/>
        <v>3.1059894247665133E-2</v>
      </c>
      <c r="AA160" s="5">
        <f t="shared" si="240"/>
        <v>4.2835864902989268E-2</v>
      </c>
      <c r="AB160" s="5">
        <f t="shared" si="241"/>
        <v>2.9538273816323183E-2</v>
      </c>
      <c r="AC160" s="5">
        <f t="shared" si="242"/>
        <v>1.7356393402413908E-3</v>
      </c>
      <c r="AD160" s="5">
        <f t="shared" si="243"/>
        <v>8.6152686426662333E-3</v>
      </c>
      <c r="AE160" s="5">
        <f t="shared" si="244"/>
        <v>1.2775246831984785E-2</v>
      </c>
      <c r="AF160" s="5">
        <f t="shared" si="245"/>
        <v>9.4719583559978431E-3</v>
      </c>
      <c r="AG160" s="5">
        <f t="shared" si="246"/>
        <v>4.6818662307243856E-3</v>
      </c>
      <c r="AH160" s="5">
        <f t="shared" si="247"/>
        <v>1.1514377323771601E-2</v>
      </c>
      <c r="AI160" s="5">
        <f t="shared" si="248"/>
        <v>1.5879909556363054E-2</v>
      </c>
      <c r="AJ160" s="5">
        <f t="shared" si="249"/>
        <v>1.0950289382894326E-2</v>
      </c>
      <c r="AK160" s="5">
        <f t="shared" si="250"/>
        <v>5.033984907933808E-3</v>
      </c>
      <c r="AL160" s="5">
        <f t="shared" si="251"/>
        <v>1.4198011378005023E-4</v>
      </c>
      <c r="AM160" s="5">
        <f t="shared" si="252"/>
        <v>2.3763280115350199E-3</v>
      </c>
      <c r="AN160" s="5">
        <f t="shared" si="253"/>
        <v>3.5237643955492825E-3</v>
      </c>
      <c r="AO160" s="5">
        <f t="shared" si="254"/>
        <v>2.6126265934389944E-3</v>
      </c>
      <c r="AP160" s="5">
        <f t="shared" si="255"/>
        <v>1.2913874577551302E-3</v>
      </c>
      <c r="AQ160" s="5">
        <f t="shared" si="256"/>
        <v>4.7873706012043209E-4</v>
      </c>
      <c r="AR160" s="5">
        <f t="shared" si="257"/>
        <v>3.4148444704161095E-3</v>
      </c>
      <c r="AS160" s="5">
        <f t="shared" si="258"/>
        <v>4.7095400658184964E-3</v>
      </c>
      <c r="AT160" s="5">
        <f t="shared" si="259"/>
        <v>3.247551656261379E-3</v>
      </c>
      <c r="AU160" s="5">
        <f t="shared" si="260"/>
        <v>1.4929400907790591E-3</v>
      </c>
      <c r="AV160" s="5">
        <f t="shared" si="261"/>
        <v>5.147424161117013E-4</v>
      </c>
      <c r="AW160" s="5">
        <f t="shared" si="262"/>
        <v>8.0655328116537127E-6</v>
      </c>
      <c r="AX160" s="5">
        <f t="shared" si="263"/>
        <v>5.4621384550139636E-4</v>
      </c>
      <c r="AY160" s="5">
        <f t="shared" si="264"/>
        <v>8.0995926984447463E-4</v>
      </c>
      <c r="AZ160" s="5">
        <f t="shared" si="265"/>
        <v>6.005285514181618E-4</v>
      </c>
      <c r="BA160" s="5">
        <f t="shared" si="266"/>
        <v>2.9683347833662756E-4</v>
      </c>
      <c r="BB160" s="5">
        <f t="shared" si="267"/>
        <v>1.1004070537530706E-4</v>
      </c>
      <c r="BC160" s="5">
        <f t="shared" si="268"/>
        <v>3.2635016528055666E-5</v>
      </c>
      <c r="BD160" s="5">
        <f t="shared" si="269"/>
        <v>8.4395667761214736E-4</v>
      </c>
      <c r="BE160" s="5">
        <f t="shared" si="270"/>
        <v>1.1639323024703228E-3</v>
      </c>
      <c r="BF160" s="5">
        <f t="shared" si="271"/>
        <v>8.0261134289908245E-4</v>
      </c>
      <c r="BG160" s="5">
        <f t="shared" si="272"/>
        <v>3.6897046697249446E-4</v>
      </c>
      <c r="BH160" s="5">
        <f t="shared" si="273"/>
        <v>1.2721525184856966E-4</v>
      </c>
      <c r="BI160" s="5">
        <f t="shared" si="274"/>
        <v>3.5089464879261336E-5</v>
      </c>
      <c r="BJ160" s="8">
        <f t="shared" si="275"/>
        <v>0.35151408199122597</v>
      </c>
      <c r="BK160" s="8">
        <f t="shared" si="276"/>
        <v>0.25006520906558533</v>
      </c>
      <c r="BL160" s="8">
        <f t="shared" si="277"/>
        <v>0.36672584647488687</v>
      </c>
      <c r="BM160" s="8">
        <f t="shared" si="278"/>
        <v>0.54375591722228112</v>
      </c>
      <c r="BN160" s="8">
        <f t="shared" si="279"/>
        <v>0.45480722082004915</v>
      </c>
    </row>
    <row r="161" spans="1:66" x14ac:dyDescent="0.25">
      <c r="A161" t="s">
        <v>13</v>
      </c>
      <c r="B161" t="s">
        <v>52</v>
      </c>
      <c r="C161" t="s">
        <v>59</v>
      </c>
      <c r="D161" s="10">
        <v>44215</v>
      </c>
      <c r="E161">
        <f>VLOOKUP(A161,home!$A$2:$E$405,3,FALSE)</f>
        <v>1.625</v>
      </c>
      <c r="F161">
        <f>VLOOKUP(B161,home!$B$2:$E$405,3,FALSE)</f>
        <v>0.46</v>
      </c>
      <c r="G161">
        <f>VLOOKUP(C161,away!$B$2:$E$405,4,FALSE)</f>
        <v>0.85</v>
      </c>
      <c r="H161">
        <f>VLOOKUP(A161,away!$A$2:$E$405,3,FALSE)</f>
        <v>1.4652777777777799</v>
      </c>
      <c r="I161">
        <f>VLOOKUP(C161,away!$B$2:$E$405,3,FALSE)</f>
        <v>0.77</v>
      </c>
      <c r="J161">
        <f>VLOOKUP(B161,home!$B$2:$E$405,4,FALSE)</f>
        <v>1.28</v>
      </c>
      <c r="K161" s="3">
        <f t="shared" si="224"/>
        <v>0.63537500000000002</v>
      </c>
      <c r="L161" s="3">
        <f t="shared" si="225"/>
        <v>1.4441777777777798</v>
      </c>
      <c r="M161" s="5">
        <f t="shared" si="226"/>
        <v>0.12498609626107018</v>
      </c>
      <c r="N161" s="5">
        <f t="shared" si="227"/>
        <v>7.941304091187748E-2</v>
      </c>
      <c r="O161" s="5">
        <f t="shared" si="228"/>
        <v>0.180502142751432</v>
      </c>
      <c r="P161" s="5">
        <f t="shared" si="229"/>
        <v>0.11468654895069112</v>
      </c>
      <c r="Q161" s="5">
        <f t="shared" si="230"/>
        <v>2.5228530434692073E-2</v>
      </c>
      <c r="R161" s="5">
        <f t="shared" si="231"/>
        <v>0.13033859170144535</v>
      </c>
      <c r="S161" s="5">
        <f t="shared" si="232"/>
        <v>2.6308935360988786E-2</v>
      </c>
      <c r="T161" s="5">
        <f t="shared" si="233"/>
        <v>3.643448301977268E-2</v>
      </c>
      <c r="U161" s="5">
        <f t="shared" si="234"/>
        <v>8.2813882702305844E-2</v>
      </c>
      <c r="V161" s="5">
        <f t="shared" si="235"/>
        <v>2.6823259132014283E-3</v>
      </c>
      <c r="W161" s="5">
        <f t="shared" si="236"/>
        <v>5.3431925083141608E-3</v>
      </c>
      <c r="X161" s="5">
        <f t="shared" si="237"/>
        <v>7.7165198828960252E-3</v>
      </c>
      <c r="Y161" s="5">
        <f t="shared" si="238"/>
        <v>5.5720132683294184E-3</v>
      </c>
      <c r="Z161" s="5">
        <f t="shared" si="239"/>
        <v>6.2744032574026248E-2</v>
      </c>
      <c r="AA161" s="5">
        <f t="shared" si="240"/>
        <v>3.9865989696721928E-2</v>
      </c>
      <c r="AB161" s="5">
        <f t="shared" si="241"/>
        <v>1.2664926601777347E-2</v>
      </c>
      <c r="AC161" s="5">
        <f t="shared" si="242"/>
        <v>1.5383046162166413E-4</v>
      </c>
      <c r="AD161" s="5">
        <f t="shared" si="243"/>
        <v>8.4873273499252717E-4</v>
      </c>
      <c r="AE161" s="5">
        <f t="shared" si="244"/>
        <v>1.2257209551487652E-3</v>
      </c>
      <c r="AF161" s="5">
        <f t="shared" si="245"/>
        <v>8.8507948259120071E-4</v>
      </c>
      <c r="AG161" s="5">
        <f t="shared" si="246"/>
        <v>4.2607070677508921E-4</v>
      </c>
      <c r="AH161" s="5">
        <f t="shared" si="247"/>
        <v>2.2653384382893469E-2</v>
      </c>
      <c r="AI161" s="5">
        <f t="shared" si="248"/>
        <v>1.4393394102280939E-2</v>
      </c>
      <c r="AJ161" s="5">
        <f t="shared" si="249"/>
        <v>4.5726013888683758E-3</v>
      </c>
      <c r="AK161" s="5">
        <f t="shared" si="250"/>
        <v>9.6843886915074829E-4</v>
      </c>
      <c r="AL161" s="5">
        <f t="shared" si="251"/>
        <v>5.6461591471836295E-6</v>
      </c>
      <c r="AM161" s="5">
        <f t="shared" si="252"/>
        <v>1.0785271229917545E-4</v>
      </c>
      <c r="AN161" s="5">
        <f t="shared" si="253"/>
        <v>1.5575849037552942E-4</v>
      </c>
      <c r="AO161" s="5">
        <f t="shared" si="254"/>
        <v>1.1247147525027689E-4</v>
      </c>
      <c r="AP161" s="5">
        <f t="shared" si="255"/>
        <v>5.4142935063444491E-5</v>
      </c>
      <c r="AQ161" s="5">
        <f t="shared" si="256"/>
        <v>1.9548005910572978E-5</v>
      </c>
      <c r="AR161" s="5">
        <f t="shared" si="257"/>
        <v>6.5431028634465802E-3</v>
      </c>
      <c r="AS161" s="5">
        <f t="shared" si="258"/>
        <v>4.157323981862371E-3</v>
      </c>
      <c r="AT161" s="5">
        <f t="shared" si="259"/>
        <v>1.3207298624879019E-3</v>
      </c>
      <c r="AU161" s="5">
        <f t="shared" si="260"/>
        <v>2.7971957879275032E-4</v>
      </c>
      <c r="AV161" s="5">
        <f t="shared" si="261"/>
        <v>4.4431706843860924E-5</v>
      </c>
      <c r="AW161" s="5">
        <f t="shared" si="262"/>
        <v>1.4391345357333313E-7</v>
      </c>
      <c r="AX161" s="5">
        <f t="shared" si="263"/>
        <v>1.1421152846181429E-5</v>
      </c>
      <c r="AY161" s="5">
        <f t="shared" si="264"/>
        <v>1.6494175137058659E-5</v>
      </c>
      <c r="AZ161" s="5">
        <f t="shared" si="265"/>
        <v>1.1910260597857442E-5</v>
      </c>
      <c r="BA161" s="5">
        <f t="shared" si="266"/>
        <v>5.7335112276560046E-6</v>
      </c>
      <c r="BB161" s="5">
        <f t="shared" si="267"/>
        <v>2.0700523759050501E-6</v>
      </c>
      <c r="BC161" s="5">
        <f t="shared" si="268"/>
        <v>5.9790472802363277E-7</v>
      </c>
      <c r="BD161" s="5">
        <f t="shared" si="269"/>
        <v>1.5749006255172866E-3</v>
      </c>
      <c r="BE161" s="5">
        <f t="shared" si="270"/>
        <v>1.000652484938046E-3</v>
      </c>
      <c r="BF161" s="5">
        <f t="shared" si="271"/>
        <v>3.1789478630875546E-4</v>
      </c>
      <c r="BG161" s="5">
        <f t="shared" si="272"/>
        <v>6.7327466616975189E-5</v>
      </c>
      <c r="BH161" s="5">
        <f t="shared" si="273"/>
        <v>1.069454727544015E-5</v>
      </c>
      <c r="BI161" s="5">
        <f t="shared" si="274"/>
        <v>1.3590095950265577E-6</v>
      </c>
      <c r="BJ161" s="8">
        <f t="shared" si="275"/>
        <v>0.16359138458120112</v>
      </c>
      <c r="BK161" s="8">
        <f t="shared" si="276"/>
        <v>0.26883987728185738</v>
      </c>
      <c r="BL161" s="8">
        <f t="shared" si="277"/>
        <v>0.50409148911056112</v>
      </c>
      <c r="BM161" s="8">
        <f t="shared" si="278"/>
        <v>0.34409548227475423</v>
      </c>
      <c r="BN161" s="8">
        <f t="shared" si="279"/>
        <v>0.65515495101120824</v>
      </c>
    </row>
    <row r="162" spans="1:66" x14ac:dyDescent="0.25">
      <c r="A162" t="s">
        <v>69</v>
      </c>
      <c r="B162" t="s">
        <v>74</v>
      </c>
      <c r="C162" t="s">
        <v>71</v>
      </c>
      <c r="D162" s="10">
        <v>44215</v>
      </c>
      <c r="E162">
        <f>VLOOKUP(A162,home!$A$2:$E$405,3,FALSE)</f>
        <v>1.36871508379888</v>
      </c>
      <c r="F162">
        <f>VLOOKUP(B162,home!$B$2:$E$405,3,FALSE)</f>
        <v>1.06</v>
      </c>
      <c r="G162">
        <f>VLOOKUP(C162,away!$B$2:$E$405,4,FALSE)</f>
        <v>1.38</v>
      </c>
      <c r="H162">
        <f>VLOOKUP(A162,away!$A$2:$E$405,3,FALSE)</f>
        <v>1.36871508379888</v>
      </c>
      <c r="I162">
        <f>VLOOKUP(C162,away!$B$2:$E$405,3,FALSE)</f>
        <v>0.73</v>
      </c>
      <c r="J162">
        <f>VLOOKUP(B162,home!$B$2:$E$405,4,FALSE)</f>
        <v>0.81</v>
      </c>
      <c r="K162" s="3">
        <f t="shared" si="224"/>
        <v>2.0021564245810017</v>
      </c>
      <c r="L162" s="3">
        <f t="shared" si="225"/>
        <v>0.80932122905027781</v>
      </c>
      <c r="M162" s="5">
        <f t="shared" si="226"/>
        <v>6.0116095961985541E-2</v>
      </c>
      <c r="N162" s="5">
        <f t="shared" si="227"/>
        <v>0.12036182775101734</v>
      </c>
      <c r="O162" s="5">
        <f t="shared" si="228"/>
        <v>4.8653232669658576E-2</v>
      </c>
      <c r="P162" s="5">
        <f t="shared" si="229"/>
        <v>9.7411382366191193E-2</v>
      </c>
      <c r="Q162" s="5">
        <f t="shared" si="230"/>
        <v>0.12049160335300567</v>
      </c>
      <c r="R162" s="5">
        <f t="shared" si="231"/>
        <v>1.9688047030738603E-2</v>
      </c>
      <c r="S162" s="5">
        <f t="shared" si="232"/>
        <v>3.9461051414968258E-2</v>
      </c>
      <c r="T162" s="5">
        <f t="shared" si="233"/>
        <v>9.7516412515893117E-2</v>
      </c>
      <c r="U162" s="5">
        <f t="shared" si="234"/>
        <v>3.9418549850046204E-2</v>
      </c>
      <c r="V162" s="5">
        <f t="shared" si="235"/>
        <v>7.1046891416127215E-3</v>
      </c>
      <c r="W162" s="5">
        <f t="shared" si="236"/>
        <v>8.0414345920428676E-2</v>
      </c>
      <c r="X162" s="5">
        <f t="shared" si="237"/>
        <v>6.5081037273595529E-2</v>
      </c>
      <c r="Y162" s="5">
        <f t="shared" si="238"/>
        <v>2.6335732537066638E-2</v>
      </c>
      <c r="Z162" s="5">
        <f t="shared" si="239"/>
        <v>5.3113181401723475E-3</v>
      </c>
      <c r="AA162" s="5">
        <f t="shared" si="240"/>
        <v>1.063408973733968E-2</v>
      </c>
      <c r="AB162" s="5">
        <f t="shared" si="241"/>
        <v>1.0645555543592772E-2</v>
      </c>
      <c r="AC162" s="5">
        <f t="shared" si="242"/>
        <v>7.19521930328983E-4</v>
      </c>
      <c r="AD162" s="5">
        <f t="shared" si="243"/>
        <v>4.025052482826634E-2</v>
      </c>
      <c r="AE162" s="5">
        <f t="shared" si="244"/>
        <v>3.2575604223931236E-2</v>
      </c>
      <c r="AF162" s="5">
        <f t="shared" si="245"/>
        <v>1.3182064023783724E-2</v>
      </c>
      <c r="AG162" s="5">
        <f t="shared" si="246"/>
        <v>3.5561747523826983E-3</v>
      </c>
      <c r="AH162" s="5">
        <f t="shared" si="247"/>
        <v>1.0746406312703296E-3</v>
      </c>
      <c r="AI162" s="5">
        <f t="shared" si="248"/>
        <v>2.1515986440136733E-3</v>
      </c>
      <c r="AJ162" s="5">
        <f t="shared" si="249"/>
        <v>2.1539185241158743E-3</v>
      </c>
      <c r="AK162" s="5">
        <f t="shared" si="250"/>
        <v>1.4374939370275423E-3</v>
      </c>
      <c r="AL162" s="5">
        <f t="shared" si="251"/>
        <v>4.6636179382279117E-5</v>
      </c>
      <c r="AM162" s="5">
        <f t="shared" si="252"/>
        <v>1.6117569375534112E-2</v>
      </c>
      <c r="AN162" s="5">
        <f t="shared" si="253"/>
        <v>1.3044291056310386E-2</v>
      </c>
      <c r="AO162" s="5">
        <f t="shared" si="254"/>
        <v>5.2785108348913342E-3</v>
      </c>
      <c r="AP162" s="5">
        <f t="shared" si="255"/>
        <v>1.4240036254831543E-3</v>
      </c>
      <c r="AQ162" s="5">
        <f t="shared" si="256"/>
        <v>2.8811909108701942E-4</v>
      </c>
      <c r="AR162" s="5">
        <f t="shared" si="257"/>
        <v>1.7394589529741398E-4</v>
      </c>
      <c r="AS162" s="5">
        <f t="shared" si="258"/>
        <v>3.4826689179921164E-4</v>
      </c>
      <c r="AT162" s="5">
        <f t="shared" si="259"/>
        <v>3.4864239744232414E-4</v>
      </c>
      <c r="AU162" s="5">
        <f t="shared" si="260"/>
        <v>2.3267887197349075E-4</v>
      </c>
      <c r="AV162" s="5">
        <f t="shared" si="261"/>
        <v>1.1646487459649622E-4</v>
      </c>
      <c r="AW162" s="5">
        <f t="shared" si="262"/>
        <v>2.0991303157339349E-6</v>
      </c>
      <c r="AX162" s="5">
        <f t="shared" si="263"/>
        <v>5.3783158456426053E-3</v>
      </c>
      <c r="AY162" s="5">
        <f t="shared" si="264"/>
        <v>4.3527851904160576E-3</v>
      </c>
      <c r="AZ162" s="5">
        <f t="shared" si="265"/>
        <v>1.7614007300496854E-3</v>
      </c>
      <c r="BA162" s="5">
        <f t="shared" si="266"/>
        <v>4.7517966789795607E-4</v>
      </c>
      <c r="BB162" s="5">
        <f t="shared" si="267"/>
        <v>9.6143248210719127E-5</v>
      </c>
      <c r="BC162" s="5">
        <f t="shared" si="268"/>
        <v>1.5562154361357034E-5</v>
      </c>
      <c r="BD162" s="5">
        <f t="shared" si="269"/>
        <v>2.3463017628392329E-5</v>
      </c>
      <c r="BE162" s="5">
        <f t="shared" si="270"/>
        <v>4.6976631484742988E-5</v>
      </c>
      <c r="BF162" s="5">
        <f t="shared" si="271"/>
        <v>4.702728226617618E-5</v>
      </c>
      <c r="BG162" s="5">
        <f t="shared" si="272"/>
        <v>3.1385325106602946E-5</v>
      </c>
      <c r="BH162" s="5">
        <f t="shared" si="273"/>
        <v>1.5709582574937128E-5</v>
      </c>
      <c r="BI162" s="5">
        <f t="shared" si="274"/>
        <v>6.2906083359792241E-6</v>
      </c>
      <c r="BJ162" s="8">
        <f t="shared" si="275"/>
        <v>0.64799720799925542</v>
      </c>
      <c r="BK162" s="8">
        <f t="shared" si="276"/>
        <v>0.20921216218488503</v>
      </c>
      <c r="BL162" s="8">
        <f t="shared" si="277"/>
        <v>0.137247977946309</v>
      </c>
      <c r="BM162" s="8">
        <f t="shared" si="278"/>
        <v>0.52869579107792453</v>
      </c>
      <c r="BN162" s="8">
        <f t="shared" si="279"/>
        <v>0.46672218913259694</v>
      </c>
    </row>
    <row r="163" spans="1:66" x14ac:dyDescent="0.25">
      <c r="A163" t="s">
        <v>69</v>
      </c>
      <c r="B163" t="s">
        <v>78</v>
      </c>
      <c r="C163" t="s">
        <v>77</v>
      </c>
      <c r="D163" s="10">
        <v>44215</v>
      </c>
      <c r="E163">
        <f>VLOOKUP(A163,home!$A$2:$E$405,3,FALSE)</f>
        <v>1.36871508379888</v>
      </c>
      <c r="F163">
        <f>VLOOKUP(B163,home!$B$2:$E$405,3,FALSE)</f>
        <v>1.06</v>
      </c>
      <c r="G163">
        <f>VLOOKUP(C163,away!$B$2:$E$405,4,FALSE)</f>
        <v>0.81</v>
      </c>
      <c r="H163">
        <f>VLOOKUP(A163,away!$A$2:$E$405,3,FALSE)</f>
        <v>1.36871508379888</v>
      </c>
      <c r="I163">
        <f>VLOOKUP(C163,away!$B$2:$E$405,3,FALSE)</f>
        <v>1.1399999999999999</v>
      </c>
      <c r="J163">
        <f>VLOOKUP(B163,home!$B$2:$E$405,4,FALSE)</f>
        <v>0.97</v>
      </c>
      <c r="K163" s="3">
        <f t="shared" si="224"/>
        <v>1.1751787709497183</v>
      </c>
      <c r="L163" s="3">
        <f t="shared" si="225"/>
        <v>1.5135251396648013</v>
      </c>
      <c r="M163" s="5">
        <f t="shared" si="226"/>
        <v>6.7968976176217472E-2</v>
      </c>
      <c r="N163" s="5">
        <f t="shared" si="227"/>
        <v>7.9875697885477936E-2</v>
      </c>
      <c r="O163" s="5">
        <f t="shared" si="228"/>
        <v>0.10287275415998309</v>
      </c>
      <c r="P163" s="5">
        <f t="shared" si="229"/>
        <v>0.12089387679794146</v>
      </c>
      <c r="Q163" s="5">
        <f t="shared" si="230"/>
        <v>4.6934112234903499E-2</v>
      </c>
      <c r="R163" s="5">
        <f t="shared" si="231"/>
        <v>7.7850249803845598E-2</v>
      </c>
      <c r="S163" s="5">
        <f t="shared" si="232"/>
        <v>5.3757354713361842E-2</v>
      </c>
      <c r="T163" s="5">
        <f t="shared" si="233"/>
        <v>7.1035958775375774E-2</v>
      </c>
      <c r="U163" s="5">
        <f t="shared" si="234"/>
        <v>9.1487960882611824E-2</v>
      </c>
      <c r="V163" s="5">
        <f t="shared" si="235"/>
        <v>1.0624021891744584E-2</v>
      </c>
      <c r="W163" s="5">
        <f t="shared" si="236"/>
        <v>1.8385324110610005E-2</v>
      </c>
      <c r="X163" s="5">
        <f t="shared" si="237"/>
        <v>2.7826650242293645E-2</v>
      </c>
      <c r="Y163" s="5">
        <f t="shared" si="238"/>
        <v>2.1058167347185536E-2</v>
      </c>
      <c r="Z163" s="5">
        <f t="shared" si="239"/>
        <v>3.9276103402435036E-2</v>
      </c>
      <c r="AA163" s="5">
        <f t="shared" si="240"/>
        <v>4.6156442924167651E-2</v>
      </c>
      <c r="AB163" s="5">
        <f t="shared" si="241"/>
        <v>2.7121035933517088E-2</v>
      </c>
      <c r="AC163" s="5">
        <f t="shared" si="242"/>
        <v>1.1810344089460952E-3</v>
      </c>
      <c r="AD163" s="5">
        <f t="shared" si="243"/>
        <v>5.4015106479547255E-3</v>
      </c>
      <c r="AE163" s="5">
        <f t="shared" si="244"/>
        <v>8.175322157846587E-3</v>
      </c>
      <c r="AF163" s="5">
        <f t="shared" si="245"/>
        <v>6.1867778053797499E-3</v>
      </c>
      <c r="AG163" s="5">
        <f t="shared" si="246"/>
        <v>3.1212812473208271E-3</v>
      </c>
      <c r="AH163" s="5">
        <f t="shared" si="247"/>
        <v>1.4861342471914918E-2</v>
      </c>
      <c r="AI163" s="5">
        <f t="shared" si="248"/>
        <v>1.7464734180807823E-2</v>
      </c>
      <c r="AJ163" s="5">
        <f t="shared" si="249"/>
        <v>1.0262092424782637E-2</v>
      </c>
      <c r="AK163" s="5">
        <f t="shared" si="250"/>
        <v>4.0199310543761572E-3</v>
      </c>
      <c r="AL163" s="5">
        <f t="shared" si="251"/>
        <v>8.4026469934804081E-5</v>
      </c>
      <c r="AM163" s="5">
        <f t="shared" si="252"/>
        <v>1.2695481289070499E-3</v>
      </c>
      <c r="AN163" s="5">
        <f t="shared" si="253"/>
        <v>1.9214930091152297E-3</v>
      </c>
      <c r="AO163" s="5">
        <f t="shared" si="254"/>
        <v>1.4541139874930339E-3</v>
      </c>
      <c r="AP163" s="5">
        <f t="shared" si="255"/>
        <v>7.3361269200297849E-4</v>
      </c>
      <c r="AQ163" s="5">
        <f t="shared" si="256"/>
        <v>2.7758531303091977E-4</v>
      </c>
      <c r="AR163" s="5">
        <f t="shared" si="257"/>
        <v>4.4986030880822935E-3</v>
      </c>
      <c r="AS163" s="5">
        <f t="shared" si="258"/>
        <v>5.2866628480431575E-3</v>
      </c>
      <c r="AT163" s="5">
        <f t="shared" si="259"/>
        <v>3.1063869740944479E-3</v>
      </c>
      <c r="AU163" s="5">
        <f t="shared" si="260"/>
        <v>1.2168533421035091E-3</v>
      </c>
      <c r="AV163" s="5">
        <f t="shared" si="261"/>
        <v>3.5750505374981492E-4</v>
      </c>
      <c r="AW163" s="5">
        <f t="shared" si="262"/>
        <v>4.1515205725491624E-6</v>
      </c>
      <c r="AX163" s="5">
        <f t="shared" si="263"/>
        <v>2.4865766829841704E-4</v>
      </c>
      <c r="AY163" s="5">
        <f t="shared" si="264"/>
        <v>3.7634963214008545E-4</v>
      </c>
      <c r="AZ163" s="5">
        <f t="shared" si="265"/>
        <v>2.8480731477380976E-4</v>
      </c>
      <c r="BA163" s="5">
        <f t="shared" si="266"/>
        <v>1.4368767695686248E-4</v>
      </c>
      <c r="BB163" s="5">
        <f t="shared" si="267"/>
        <v>5.4368727833561546E-5</v>
      </c>
      <c r="BC163" s="5">
        <f t="shared" si="268"/>
        <v>1.6457687277537763E-5</v>
      </c>
      <c r="BD163" s="5">
        <f t="shared" si="269"/>
        <v>1.134791477864377E-3</v>
      </c>
      <c r="BE163" s="5">
        <f t="shared" si="270"/>
        <v>1.3335828542408732E-3</v>
      </c>
      <c r="BF163" s="5">
        <f t="shared" si="271"/>
        <v>7.835991298032034E-4</v>
      </c>
      <c r="BG163" s="5">
        <f t="shared" si="272"/>
        <v>3.0695635409313241E-4</v>
      </c>
      <c r="BH163" s="5">
        <f t="shared" si="273"/>
        <v>9.0182147734593518E-5</v>
      </c>
      <c r="BI163" s="5">
        <f t="shared" si="274"/>
        <v>2.1196029107269104E-5</v>
      </c>
      <c r="BJ163" s="8">
        <f t="shared" si="275"/>
        <v>0.29478148429217771</v>
      </c>
      <c r="BK163" s="8">
        <f t="shared" si="276"/>
        <v>0.25488564009028636</v>
      </c>
      <c r="BL163" s="8">
        <f t="shared" si="277"/>
        <v>0.41023286313492341</v>
      </c>
      <c r="BM163" s="8">
        <f t="shared" si="278"/>
        <v>0.50240822574988597</v>
      </c>
      <c r="BN163" s="8">
        <f t="shared" si="279"/>
        <v>0.49639566705836907</v>
      </c>
    </row>
    <row r="164" spans="1:66" x14ac:dyDescent="0.25">
      <c r="A164" t="s">
        <v>80</v>
      </c>
      <c r="B164" t="s">
        <v>91</v>
      </c>
      <c r="C164" t="s">
        <v>85</v>
      </c>
      <c r="D164" s="10">
        <v>44215</v>
      </c>
      <c r="E164">
        <f>VLOOKUP(A164,home!$A$2:$E$405,3,FALSE)</f>
        <v>1.1857142857142899</v>
      </c>
      <c r="F164">
        <f>VLOOKUP(B164,home!$B$2:$E$405,3,FALSE)</f>
        <v>0.35</v>
      </c>
      <c r="G164">
        <f>VLOOKUP(C164,away!$B$2:$E$405,4,FALSE)</f>
        <v>0.7</v>
      </c>
      <c r="H164">
        <f>VLOOKUP(A164,away!$A$2:$E$405,3,FALSE)</f>
        <v>1.02142857142857</v>
      </c>
      <c r="I164">
        <f>VLOOKUP(C164,away!$B$2:$E$405,3,FALSE)</f>
        <v>1.19</v>
      </c>
      <c r="J164">
        <f>VLOOKUP(B164,home!$B$2:$E$405,4,FALSE)</f>
        <v>1.22</v>
      </c>
      <c r="K164" s="3">
        <f t="shared" si="224"/>
        <v>0.29050000000000104</v>
      </c>
      <c r="L164" s="3">
        <f t="shared" si="225"/>
        <v>1.4829099999999977</v>
      </c>
      <c r="M164" s="5">
        <f t="shared" si="226"/>
        <v>0.1697531425333188</v>
      </c>
      <c r="N164" s="5">
        <f t="shared" si="227"/>
        <v>4.931328790592928E-2</v>
      </c>
      <c r="O164" s="5">
        <f t="shared" si="228"/>
        <v>0.25172863259408335</v>
      </c>
      <c r="P164" s="5">
        <f t="shared" si="229"/>
        <v>7.3127167768581469E-2</v>
      </c>
      <c r="Q164" s="5">
        <f t="shared" si="230"/>
        <v>7.1627550683362523E-3</v>
      </c>
      <c r="R164" s="5">
        <f t="shared" si="231"/>
        <v>0.18664545328004584</v>
      </c>
      <c r="S164" s="5">
        <f t="shared" si="232"/>
        <v>7.8755282318332485E-3</v>
      </c>
      <c r="T164" s="5">
        <f t="shared" si="233"/>
        <v>1.0621721118386496E-2</v>
      </c>
      <c r="U164" s="5">
        <f t="shared" si="234"/>
        <v>5.4220504177853499E-2</v>
      </c>
      <c r="V164" s="5">
        <f t="shared" si="235"/>
        <v>3.7696246946253514E-4</v>
      </c>
      <c r="W164" s="5">
        <f t="shared" si="236"/>
        <v>6.9359344911722979E-4</v>
      </c>
      <c r="X164" s="5">
        <f t="shared" si="237"/>
        <v>1.0285366616304295E-3</v>
      </c>
      <c r="Y164" s="5">
        <f t="shared" si="238"/>
        <v>7.6261365044918907E-4</v>
      </c>
      <c r="Z164" s="5">
        <f t="shared" si="239"/>
        <v>9.2259469707837466E-2</v>
      </c>
      <c r="AA164" s="5">
        <f t="shared" si="240"/>
        <v>2.6801375950126875E-2</v>
      </c>
      <c r="AB164" s="5">
        <f t="shared" si="241"/>
        <v>3.8928998567559418E-3</v>
      </c>
      <c r="AC164" s="5">
        <f t="shared" si="242"/>
        <v>1.0149369451818441E-5</v>
      </c>
      <c r="AD164" s="5">
        <f t="shared" si="243"/>
        <v>5.0372224242138968E-5</v>
      </c>
      <c r="AE164" s="5">
        <f t="shared" si="244"/>
        <v>7.4697475050910169E-5</v>
      </c>
      <c r="AF164" s="5">
        <f t="shared" si="245"/>
        <v>5.5384816363872529E-5</v>
      </c>
      <c r="AG164" s="5">
        <f t="shared" si="246"/>
        <v>2.73768993447167E-5</v>
      </c>
      <c r="AH164" s="5">
        <f t="shared" si="247"/>
        <v>3.4203122556112249E-2</v>
      </c>
      <c r="AI164" s="5">
        <f t="shared" si="248"/>
        <v>9.9360071025506418E-3</v>
      </c>
      <c r="AJ164" s="5">
        <f t="shared" si="249"/>
        <v>1.4432050316454858E-3</v>
      </c>
      <c r="AK164" s="5">
        <f t="shared" si="250"/>
        <v>1.3975035389767176E-4</v>
      </c>
      <c r="AL164" s="5">
        <f t="shared" si="251"/>
        <v>1.7488798889311091E-7</v>
      </c>
      <c r="AM164" s="5">
        <f t="shared" si="252"/>
        <v>2.9266262284682846E-6</v>
      </c>
      <c r="AN164" s="5">
        <f t="shared" si="253"/>
        <v>4.3399233004578975E-6</v>
      </c>
      <c r="AO164" s="5">
        <f t="shared" si="254"/>
        <v>3.2178578307410059E-6</v>
      </c>
      <c r="AP164" s="5">
        <f t="shared" si="255"/>
        <v>1.5905978519280461E-6</v>
      </c>
      <c r="AQ164" s="5">
        <f t="shared" si="256"/>
        <v>5.8967836515065362E-7</v>
      </c>
      <c r="AR164" s="5">
        <f t="shared" si="257"/>
        <v>1.0144030493936869E-2</v>
      </c>
      <c r="AS164" s="5">
        <f t="shared" si="258"/>
        <v>2.9468408584886704E-3</v>
      </c>
      <c r="AT164" s="5">
        <f t="shared" si="259"/>
        <v>4.2802863469548085E-4</v>
      </c>
      <c r="AU164" s="5">
        <f t="shared" si="260"/>
        <v>4.1447439459679223E-5</v>
      </c>
      <c r="AV164" s="5">
        <f t="shared" si="261"/>
        <v>3.0101202907592129E-6</v>
      </c>
      <c r="AW164" s="5">
        <f t="shared" si="262"/>
        <v>2.0927551216820824E-9</v>
      </c>
      <c r="AX164" s="5">
        <f t="shared" si="263"/>
        <v>1.4169748656167331E-7</v>
      </c>
      <c r="AY164" s="5">
        <f t="shared" si="264"/>
        <v>2.1012461979717064E-7</v>
      </c>
      <c r="AZ164" s="5">
        <f t="shared" si="265"/>
        <v>1.5579794997171096E-7</v>
      </c>
      <c r="BA164" s="5">
        <f t="shared" si="266"/>
        <v>7.7011445997516516E-8</v>
      </c>
      <c r="BB164" s="5">
        <f t="shared" si="267"/>
        <v>2.8550260846044256E-8</v>
      </c>
      <c r="BC164" s="5">
        <f t="shared" si="268"/>
        <v>8.4674934622414855E-9</v>
      </c>
      <c r="BD164" s="5">
        <f t="shared" si="269"/>
        <v>2.5071140432939816E-3</v>
      </c>
      <c r="BE164" s="5">
        <f t="shared" si="270"/>
        <v>7.2831662957690418E-4</v>
      </c>
      <c r="BF164" s="5">
        <f t="shared" si="271"/>
        <v>1.057879904460457E-4</v>
      </c>
      <c r="BG164" s="5">
        <f t="shared" si="272"/>
        <v>1.0243803741525465E-5</v>
      </c>
      <c r="BH164" s="5">
        <f t="shared" si="273"/>
        <v>7.4395624672828919E-7</v>
      </c>
      <c r="BI164" s="5">
        <f t="shared" si="274"/>
        <v>4.3223857934913762E-8</v>
      </c>
      <c r="BJ164" s="8">
        <f t="shared" si="275"/>
        <v>6.9803625601683919E-2</v>
      </c>
      <c r="BK164" s="8">
        <f t="shared" si="276"/>
        <v>0.25114333538525657</v>
      </c>
      <c r="BL164" s="8">
        <f t="shared" si="277"/>
        <v>0.58592655809710603</v>
      </c>
      <c r="BM164" s="8">
        <f t="shared" si="278"/>
        <v>0.26140234160972442</v>
      </c>
      <c r="BN164" s="8">
        <f t="shared" si="279"/>
        <v>0.73773043915029501</v>
      </c>
    </row>
    <row r="165" spans="1:66" x14ac:dyDescent="0.25">
      <c r="A165" t="s">
        <v>80</v>
      </c>
      <c r="B165" t="s">
        <v>412</v>
      </c>
      <c r="C165" t="s">
        <v>369</v>
      </c>
      <c r="D165" s="10">
        <v>44215</v>
      </c>
      <c r="E165">
        <f>VLOOKUP(A165,home!$A$2:$E$405,3,FALSE)</f>
        <v>1.1857142857142899</v>
      </c>
      <c r="F165">
        <f>VLOOKUP(B165,home!$B$2:$E$405,3,FALSE)</f>
        <v>1.23</v>
      </c>
      <c r="G165">
        <f>VLOOKUP(C165,away!$B$2:$E$405,4,FALSE)</f>
        <v>1.27</v>
      </c>
      <c r="H165">
        <f>VLOOKUP(A165,away!$A$2:$E$405,3,FALSE)</f>
        <v>1.02142857142857</v>
      </c>
      <c r="I165">
        <f>VLOOKUP(C165,away!$B$2:$E$405,3,FALSE)</f>
        <v>0.7</v>
      </c>
      <c r="J165">
        <f>VLOOKUP(B165,home!$B$2:$E$405,4,FALSE)</f>
        <v>1.07</v>
      </c>
      <c r="K165" s="3">
        <f t="shared" si="224"/>
        <v>1.8522042857142922</v>
      </c>
      <c r="L165" s="3">
        <f t="shared" si="225"/>
        <v>0.7650499999999989</v>
      </c>
      <c r="M165" s="5">
        <f t="shared" ref="M165:M228" si="280">_xlfn.POISSON.DIST(0,K165,FALSE) * _xlfn.POISSON.DIST(0,L165,FALSE)</f>
        <v>7.3003033367741194E-2</v>
      </c>
      <c r="N165" s="5">
        <f t="shared" ref="N165:N228" si="281">_xlfn.POISSON.DIST(1,K165,FALSE) * _xlfn.POISSON.DIST(0,L165,FALSE)</f>
        <v>0.1352165312738737</v>
      </c>
      <c r="O165" s="5">
        <f t="shared" ref="O165:O228" si="282">_xlfn.POISSON.DIST(0,K165,FALSE) * _xlfn.POISSON.DIST(1,L165,FALSE)</f>
        <v>5.5850970677990316E-2</v>
      </c>
      <c r="P165" s="5">
        <f t="shared" ref="P165:P228" si="283">_xlfn.POISSON.DIST(1,K165,FALSE) * _xlfn.POISSON.DIST(1,L165,FALSE)</f>
        <v>0.10344740725107693</v>
      </c>
      <c r="Q165" s="5">
        <f t="shared" ref="Q165:Q228" si="284">_xlfn.POISSON.DIST(2,K165,FALSE) * _xlfn.POISSON.DIST(0,L165,FALSE)</f>
        <v>0.1252243193624448</v>
      </c>
      <c r="R165" s="5">
        <f t="shared" ref="R165:R228" si="285">_xlfn.POISSON.DIST(0,K165,FALSE) * _xlfn.POISSON.DIST(2,L165,FALSE)</f>
        <v>2.1364392558598212E-2</v>
      </c>
      <c r="S165" s="5">
        <f t="shared" ref="S165:S228" si="286">_xlfn.POISSON.DIST(2,K165,FALSE) * _xlfn.POISSON.DIST(2,L165,FALSE)</f>
        <v>3.6646991136189279E-2</v>
      </c>
      <c r="T165" s="5">
        <f t="shared" ref="T165:T228" si="287">_xlfn.POISSON.DIST(2,K165,FALSE) * _xlfn.POISSON.DIST(1,L165,FALSE)</f>
        <v>9.5802865528238246E-2</v>
      </c>
      <c r="U165" s="5">
        <f t="shared" ref="U165:U228" si="288">_xlfn.POISSON.DIST(1,K165,FALSE) * _xlfn.POISSON.DIST(2,L165,FALSE)</f>
        <v>3.9571219458718138E-2</v>
      </c>
      <c r="V165" s="5">
        <f t="shared" ref="V165:V228" si="289">_xlfn.POISSON.DIST(3,K165,FALSE) * _xlfn.POISSON.DIST(3,L165,FALSE)</f>
        <v>5.7699827918949245E-3</v>
      </c>
      <c r="W165" s="5">
        <f t="shared" ref="W165:W228" si="290">_xlfn.POISSON.DIST(3,K165,FALSE) * _xlfn.POISSON.DIST(0,L165,FALSE)</f>
        <v>7.7313673666258478E-2</v>
      </c>
      <c r="X165" s="5">
        <f t="shared" ref="X165:X228" si="291">_xlfn.POISSON.DIST(3,K165,FALSE) * _xlfn.POISSON.DIST(1,L165,FALSE)</f>
        <v>5.9148826038370954E-2</v>
      </c>
      <c r="Y165" s="5">
        <f t="shared" ref="Y165:Y228" si="292">_xlfn.POISSON.DIST(3,K165,FALSE) * _xlfn.POISSON.DIST(2,L165,FALSE)</f>
        <v>2.2625904680327814E-2</v>
      </c>
      <c r="Z165" s="5">
        <f t="shared" ref="Z165:Z228" si="293">_xlfn.POISSON.DIST(0,K165,FALSE) * _xlfn.POISSON.DIST(3,L165,FALSE)</f>
        <v>5.4482761756518483E-3</v>
      </c>
      <c r="AA165" s="5">
        <f t="shared" ref="AA165:AA228" si="294">_xlfn.POISSON.DIST(1,K165,FALSE) * _xlfn.POISSON.DIST(3,L165,FALSE)</f>
        <v>1.0091320482297425E-2</v>
      </c>
      <c r="AB165" s="5">
        <f t="shared" ref="AB165:AB228" si="295">_xlfn.POISSON.DIST(2,K165,FALSE) * _xlfn.POISSON.DIST(3,L165,FALSE)</f>
        <v>9.3455935229138573E-3</v>
      </c>
      <c r="AC165" s="5">
        <f t="shared" ref="AC165:AC228" si="296">_xlfn.POISSON.DIST(4,K165,FALSE) * _xlfn.POISSON.DIST(4,L165,FALSE)</f>
        <v>5.1101451899447376E-4</v>
      </c>
      <c r="AD165" s="5">
        <f t="shared" ref="AD165:AD228" si="297">_xlfn.POISSON.DIST(4,K165,FALSE) * _xlfn.POISSON.DIST(0,L165,FALSE)</f>
        <v>3.5800179427240064E-2</v>
      </c>
      <c r="AE165" s="5">
        <f t="shared" ref="AE165:AE228" si="298">_xlfn.POISSON.DIST(4,K165,FALSE) * _xlfn.POISSON.DIST(1,L165,FALSE)</f>
        <v>2.7388927270809972E-2</v>
      </c>
      <c r="AF165" s="5">
        <f t="shared" ref="AF165:AF228" si="299">_xlfn.POISSON.DIST(4,K165,FALSE) * _xlfn.POISSON.DIST(2,L165,FALSE)</f>
        <v>1.0476949404266567E-2</v>
      </c>
      <c r="AG165" s="5">
        <f t="shared" ref="AG165:AG228" si="300">_xlfn.POISSON.DIST(4,K165,FALSE) * _xlfn.POISSON.DIST(3,L165,FALSE)</f>
        <v>2.6717967139113759E-3</v>
      </c>
      <c r="AH165" s="5">
        <f t="shared" ref="AH165:AH228" si="301">_xlfn.POISSON.DIST(0,K165,FALSE) * _xlfn.POISSON.DIST(4,L165,FALSE)</f>
        <v>1.0420509220456099E-3</v>
      </c>
      <c r="AI165" s="5">
        <f t="shared" ref="AI165:AI228" si="302">_xlfn.POISSON.DIST(1,K165,FALSE) * _xlfn.POISSON.DIST(4,L165,FALSE)</f>
        <v>1.9300911837454081E-3</v>
      </c>
      <c r="AJ165" s="5">
        <f t="shared" ref="AJ165:AJ228" si="303">_xlfn.POISSON.DIST(2,K165,FALSE) * _xlfn.POISSON.DIST(4,L165,FALSE)</f>
        <v>1.7874615811763089E-3</v>
      </c>
      <c r="AK165" s="5">
        <f t="shared" ref="AK165:AK228" si="304">_xlfn.POISSON.DIST(3,K165,FALSE) * _xlfn.POISSON.DIST(4,L165,FALSE)</f>
        <v>1.1035813337348013E-3</v>
      </c>
      <c r="AL165" s="5">
        <f t="shared" ref="AL165:AL228" si="305">_xlfn.POISSON.DIST(5,K165,FALSE) * _xlfn.POISSON.DIST(5,L165,FALSE)</f>
        <v>2.8964893440164285E-5</v>
      </c>
      <c r="AM165" s="5">
        <f t="shared" ref="AM165:AM228" si="306">_xlfn.POISSON.DIST(5,K165,FALSE) * _xlfn.POISSON.DIST(0,L165,FALSE)</f>
        <v>1.3261849152894937E-2</v>
      </c>
      <c r="AN165" s="5">
        <f t="shared" ref="AN165:AN228" si="307">_xlfn.POISSON.DIST(5,K165,FALSE) * _xlfn.POISSON.DIST(1,L165,FALSE)</f>
        <v>1.0145977694422256E-2</v>
      </c>
      <c r="AO165" s="5">
        <f t="shared" ref="AO165:AO228" si="308">_xlfn.POISSON.DIST(5,K165,FALSE) * _xlfn.POISSON.DIST(2,L165,FALSE)</f>
        <v>3.8810901175588674E-3</v>
      </c>
      <c r="AP165" s="5">
        <f t="shared" ref="AP165:AP228" si="309">_xlfn.POISSON.DIST(5,K165,FALSE) * _xlfn.POISSON.DIST(3,L165,FALSE)</f>
        <v>9.8974266481280273E-4</v>
      </c>
      <c r="AQ165" s="5">
        <f t="shared" ref="AQ165:AQ228" si="310">_xlfn.POISSON.DIST(5,K165,FALSE) * _xlfn.POISSON.DIST(4,L165,FALSE)</f>
        <v>1.8930065642875835E-4</v>
      </c>
      <c r="AR165" s="5">
        <f t="shared" ref="AR165:AR228" si="311">_xlfn.POISSON.DIST(0,K165,FALSE) * _xlfn.POISSON.DIST(5,L165,FALSE)</f>
        <v>1.5944421158219858E-4</v>
      </c>
      <c r="AS165" s="5">
        <f t="shared" ref="AS165:AS228" si="312">_xlfn.POISSON.DIST(1,K165,FALSE) * _xlfn.POISSON.DIST(5,L165,FALSE)</f>
        <v>2.9532325202488458E-4</v>
      </c>
      <c r="AT165" s="5">
        <f t="shared" ref="AT165:AT228" si="313">_xlfn.POISSON.DIST(2,K165,FALSE) * _xlfn.POISSON.DIST(5,L165,FALSE)</f>
        <v>2.7349949653578674E-4</v>
      </c>
      <c r="AU165" s="5">
        <f t="shared" ref="AU165:AU228" si="314">_xlfn.POISSON.DIST(3,K165,FALSE) * _xlfn.POISSON.DIST(5,L165,FALSE)</f>
        <v>1.6885897987476174E-4</v>
      </c>
      <c r="AV165" s="5">
        <f t="shared" ref="AV165:AV228" si="315">_xlfn.POISSON.DIST(4,K165,FALSE) * _xlfn.POISSON.DIST(5,L165,FALSE)</f>
        <v>7.8190331551344331E-5</v>
      </c>
      <c r="AW165" s="5">
        <f t="shared" ref="AW165:AW228" si="316">_xlfn.POISSON.DIST(6,K165,FALSE) * _xlfn.POISSON.DIST(6,L165,FALSE)</f>
        <v>1.1401136323697968E-6</v>
      </c>
      <c r="AX165" s="5">
        <f t="shared" ref="AX165:AX228" si="317">_xlfn.POISSON.DIST(6,K165,FALSE) * _xlfn.POISSON.DIST(0,L165,FALSE)</f>
        <v>4.0939423062480761E-3</v>
      </c>
      <c r="AY165" s="5">
        <f t="shared" ref="AY165:AY228" si="318">_xlfn.POISSON.DIST(6,K165,FALSE) * _xlfn.POISSON.DIST(1,L165,FALSE)</f>
        <v>3.1320705613950861E-3</v>
      </c>
      <c r="AZ165" s="5">
        <f t="shared" ref="AZ165:AZ228" si="319">_xlfn.POISSON.DIST(6,K165,FALSE) * _xlfn.POISSON.DIST(2,L165,FALSE)</f>
        <v>1.1980952914976534E-3</v>
      </c>
      <c r="BA165" s="5">
        <f t="shared" ref="BA165:BA228" si="320">_xlfn.POISSON.DIST(6,K165,FALSE) * _xlfn.POISSON.DIST(3,L165,FALSE)</f>
        <v>3.0553426758675955E-4</v>
      </c>
      <c r="BB165" s="5">
        <f t="shared" ref="BB165:BB228" si="321">_xlfn.POISSON.DIST(6,K165,FALSE) * _xlfn.POISSON.DIST(4,L165,FALSE)</f>
        <v>5.8437247854312503E-5</v>
      </c>
      <c r="BC165" s="5">
        <f t="shared" ref="BC165:BC228" si="322">_xlfn.POISSON.DIST(6,K165,FALSE) * _xlfn.POISSON.DIST(5,L165,FALSE)</f>
        <v>8.9414832941883467E-6</v>
      </c>
      <c r="BD165" s="5">
        <f t="shared" ref="BD165:BD228" si="323">_xlfn.POISSON.DIST(0,K165,FALSE) * _xlfn.POISSON.DIST(6,L165,FALSE)</f>
        <v>2.0330465678493464E-5</v>
      </c>
      <c r="BE165" s="5">
        <f t="shared" ref="BE165:BE228" si="324">_xlfn.POISSON.DIST(1,K165,FALSE) * _xlfn.POISSON.DIST(6,L165,FALSE)</f>
        <v>3.7656175660272921E-5</v>
      </c>
      <c r="BF165" s="5">
        <f t="shared" ref="BF165:BF228" si="325">_xlfn.POISSON.DIST(2,K165,FALSE) * _xlfn.POISSON.DIST(6,L165,FALSE)</f>
        <v>3.487346497078387E-5</v>
      </c>
      <c r="BG165" s="5">
        <f t="shared" ref="BG165:BG228" si="326">_xlfn.POISSON.DIST(3,K165,FALSE) * _xlfn.POISSON.DIST(6,L165,FALSE)</f>
        <v>2.1530927092197705E-5</v>
      </c>
      <c r="BH165" s="5">
        <f t="shared" ref="BH165:BH228" si="327">_xlfn.POISSON.DIST(4,K165,FALSE) * _xlfn.POISSON.DIST(6,L165,FALSE)</f>
        <v>9.9699188588926453E-6</v>
      </c>
      <c r="BI165" s="5">
        <f t="shared" ref="BI165:BI228" si="328">_xlfn.POISSON.DIST(5,K165,FALSE) * _xlfn.POISSON.DIST(6,L165,FALSE)</f>
        <v>3.6932652877329404E-6</v>
      </c>
      <c r="BJ165" s="8">
        <f t="shared" ref="BJ165:BJ228" si="329">SUM(N165,Q165,T165,W165,X165,Y165,AD165,AE165,AF165,AG165,AM165,AN165,AO165,AP165,AQ165,AX165,AY165,AZ165,BA165,BB165,BC165)</f>
        <v>0.6289349548097356</v>
      </c>
      <c r="BK165" s="8">
        <f t="shared" ref="BK165:BK228" si="330">SUM(M165,P165,S165,V165,AC165,AL165,AY165)</f>
        <v>0.22253946452073203</v>
      </c>
      <c r="BL165" s="8">
        <f t="shared" ref="BL165:BL228" si="331">SUM(O165,R165,U165,AA165,AB165,AH165,AI165,AJ165,AK165,AR165,AS165,AT165,AU165,AV165,BD165,BE165,BF165,BG165,BH165,BI165)</f>
        <v>0.14319005221033748</v>
      </c>
      <c r="BM165" s="8">
        <f t="shared" ref="BM165:BM228" si="332">SUM(S165:BI165)</f>
        <v>0.48287516277696918</v>
      </c>
      <c r="BN165" s="8">
        <f t="shared" ref="BN165:BN228" si="333">SUM(M165:R165)</f>
        <v>0.51410665449172521</v>
      </c>
    </row>
    <row r="166" spans="1:66" x14ac:dyDescent="0.25">
      <c r="A166" t="s">
        <v>80</v>
      </c>
      <c r="B166" t="s">
        <v>83</v>
      </c>
      <c r="C166" t="s">
        <v>98</v>
      </c>
      <c r="D166" s="10">
        <v>44215</v>
      </c>
      <c r="E166">
        <f>VLOOKUP(A166,home!$A$2:$E$405,3,FALSE)</f>
        <v>1.1857142857142899</v>
      </c>
      <c r="F166">
        <f>VLOOKUP(B166,home!$B$2:$E$405,3,FALSE)</f>
        <v>1.34</v>
      </c>
      <c r="G166">
        <f>VLOOKUP(C166,away!$B$2:$E$405,4,FALSE)</f>
        <v>0.56000000000000005</v>
      </c>
      <c r="H166">
        <f>VLOOKUP(A166,away!$A$2:$E$405,3,FALSE)</f>
        <v>1.02142857142857</v>
      </c>
      <c r="I166">
        <f>VLOOKUP(C166,away!$B$2:$E$405,3,FALSE)</f>
        <v>0.98</v>
      </c>
      <c r="J166">
        <f>VLOOKUP(B166,home!$B$2:$E$405,4,FALSE)</f>
        <v>1.06</v>
      </c>
      <c r="K166" s="3">
        <f t="shared" si="224"/>
        <v>0.88976000000000321</v>
      </c>
      <c r="L166" s="3">
        <f t="shared" si="225"/>
        <v>1.0610599999999986</v>
      </c>
      <c r="M166" s="5">
        <f t="shared" si="280"/>
        <v>0.14215745466728369</v>
      </c>
      <c r="N166" s="5">
        <f t="shared" si="281"/>
        <v>0.1264860168647628</v>
      </c>
      <c r="O166" s="5">
        <f t="shared" si="282"/>
        <v>0.15083758884926782</v>
      </c>
      <c r="P166" s="5">
        <f t="shared" si="283"/>
        <v>0.134209253054525</v>
      </c>
      <c r="Q166" s="5">
        <f t="shared" si="284"/>
        <v>5.6271099182795874E-2</v>
      </c>
      <c r="R166" s="5">
        <f t="shared" si="285"/>
        <v>8.0023866012201947E-2</v>
      </c>
      <c r="S166" s="5">
        <f t="shared" si="286"/>
        <v>3.1676361341039946E-2</v>
      </c>
      <c r="T166" s="5">
        <f t="shared" si="287"/>
        <v>5.9707012498897302E-2</v>
      </c>
      <c r="U166" s="5">
        <f t="shared" si="288"/>
        <v>7.1202035023017057E-2</v>
      </c>
      <c r="V166" s="5">
        <f t="shared" si="289"/>
        <v>3.3228106937372008E-3</v>
      </c>
      <c r="W166" s="5">
        <f t="shared" si="290"/>
        <v>1.6689257736294885E-2</v>
      </c>
      <c r="X166" s="5">
        <f t="shared" si="291"/>
        <v>1.7708303813673023E-2</v>
      </c>
      <c r="Y166" s="5">
        <f t="shared" si="292"/>
        <v>9.3947864222679364E-3</v>
      </c>
      <c r="Z166" s="5">
        <f t="shared" si="293"/>
        <v>2.8303374423635626E-2</v>
      </c>
      <c r="AA166" s="5">
        <f t="shared" si="294"/>
        <v>2.5183210427174123E-2</v>
      </c>
      <c r="AB166" s="5">
        <f t="shared" si="295"/>
        <v>1.1203506654841265E-2</v>
      </c>
      <c r="AC166" s="5">
        <f t="shared" si="296"/>
        <v>1.9606426123228908E-4</v>
      </c>
      <c r="AD166" s="5">
        <f t="shared" si="297"/>
        <v>3.7123584908614459E-3</v>
      </c>
      <c r="AE166" s="5">
        <f t="shared" si="298"/>
        <v>3.9390351003134403E-3</v>
      </c>
      <c r="AF166" s="5">
        <f t="shared" si="299"/>
        <v>2.0897762917692865E-3</v>
      </c>
      <c r="AG166" s="5">
        <f t="shared" si="300"/>
        <v>7.3912601071490531E-4</v>
      </c>
      <c r="AH166" s="5">
        <f t="shared" si="301"/>
        <v>7.5078946164856943E-3</v>
      </c>
      <c r="AI166" s="5">
        <f t="shared" si="302"/>
        <v>6.6802243139643348E-3</v>
      </c>
      <c r="AJ166" s="5">
        <f t="shared" si="303"/>
        <v>2.9718981927964639E-3</v>
      </c>
      <c r="AK166" s="5">
        <f t="shared" si="304"/>
        <v>8.8142537867419728E-4</v>
      </c>
      <c r="AL166" s="5">
        <f t="shared" si="305"/>
        <v>7.4040824977513245E-6</v>
      </c>
      <c r="AM166" s="5">
        <f t="shared" si="306"/>
        <v>6.6062161816577878E-4</v>
      </c>
      <c r="AN166" s="5">
        <f t="shared" si="307"/>
        <v>7.0095917417098018E-4</v>
      </c>
      <c r="AO166" s="5">
        <f t="shared" si="308"/>
        <v>3.7187987067292962E-4</v>
      </c>
      <c r="AP166" s="5">
        <f t="shared" si="309"/>
        <v>1.3152895185873938E-4</v>
      </c>
      <c r="AQ166" s="5">
        <f t="shared" si="310"/>
        <v>3.4890027414808453E-5</v>
      </c>
      <c r="AR166" s="5">
        <f t="shared" si="311"/>
        <v>1.5932653323536606E-3</v>
      </c>
      <c r="AS166" s="5">
        <f t="shared" si="312"/>
        <v>1.4176237621149981E-3</v>
      </c>
      <c r="AT166" s="5">
        <f t="shared" si="313"/>
        <v>6.3067245928972266E-4</v>
      </c>
      <c r="AU166" s="5">
        <f t="shared" si="314"/>
        <v>1.870490424592086E-4</v>
      </c>
      <c r="AV166" s="5">
        <f t="shared" si="315"/>
        <v>4.1607189004626494E-5</v>
      </c>
      <c r="AW166" s="5">
        <f t="shared" si="316"/>
        <v>1.9416974882280477E-7</v>
      </c>
      <c r="AX166" s="5">
        <f t="shared" si="317"/>
        <v>9.7965781829864183E-5</v>
      </c>
      <c r="AY166" s="5">
        <f t="shared" si="318"/>
        <v>1.0394757246839554E-4</v>
      </c>
      <c r="AZ166" s="5">
        <f t="shared" si="319"/>
        <v>5.5147305621657809E-5</v>
      </c>
      <c r="BA166" s="5">
        <f t="shared" si="320"/>
        <v>1.950486670097205E-5</v>
      </c>
      <c r="BB166" s="5">
        <f t="shared" si="321"/>
        <v>5.1739584654333441E-6</v>
      </c>
      <c r="BC166" s="5">
        <f t="shared" si="322"/>
        <v>1.0979760738665397E-6</v>
      </c>
      <c r="BD166" s="5">
        <f t="shared" si="323"/>
        <v>2.8175835225786205E-4</v>
      </c>
      <c r="BE166" s="5">
        <f t="shared" si="324"/>
        <v>2.5069731150495619E-4</v>
      </c>
      <c r="BF166" s="5">
        <f t="shared" si="325"/>
        <v>1.1153021994232532E-4</v>
      </c>
      <c r="BG166" s="5">
        <f t="shared" si="326"/>
        <v>3.3078376165294589E-5</v>
      </c>
      <c r="BH166" s="5">
        <f t="shared" si="327"/>
        <v>7.3579539942081519E-6</v>
      </c>
      <c r="BI166" s="5">
        <f t="shared" si="328"/>
        <v>1.3093626291773344E-6</v>
      </c>
      <c r="BJ166" s="8">
        <f t="shared" si="329"/>
        <v>0.29891948951579433</v>
      </c>
      <c r="BK166" s="8">
        <f t="shared" si="330"/>
        <v>0.31167329567278435</v>
      </c>
      <c r="BL166" s="8">
        <f t="shared" si="331"/>
        <v>0.36104759883013893</v>
      </c>
      <c r="BM166" s="8">
        <f t="shared" si="332"/>
        <v>0.30985472640879647</v>
      </c>
      <c r="BN166" s="8">
        <f t="shared" si="333"/>
        <v>0.68998527863083703</v>
      </c>
    </row>
    <row r="167" spans="1:66" x14ac:dyDescent="0.25">
      <c r="A167" t="s">
        <v>80</v>
      </c>
      <c r="B167" t="s">
        <v>92</v>
      </c>
      <c r="C167" t="s">
        <v>84</v>
      </c>
      <c r="D167" s="10">
        <v>44215</v>
      </c>
      <c r="E167">
        <f>VLOOKUP(A167,home!$A$2:$E$405,3,FALSE)</f>
        <v>1.1857142857142899</v>
      </c>
      <c r="F167">
        <f>VLOOKUP(B167,home!$B$2:$E$405,3,FALSE)</f>
        <v>1.01</v>
      </c>
      <c r="G167">
        <f>VLOOKUP(C167,away!$B$2:$E$405,4,FALSE)</f>
        <v>0.42</v>
      </c>
      <c r="H167">
        <f>VLOOKUP(A167,away!$A$2:$E$405,3,FALSE)</f>
        <v>1.02142857142857</v>
      </c>
      <c r="I167">
        <f>VLOOKUP(C167,away!$B$2:$E$405,3,FALSE)</f>
        <v>0.7</v>
      </c>
      <c r="J167">
        <f>VLOOKUP(B167,home!$B$2:$E$405,4,FALSE)</f>
        <v>1.17</v>
      </c>
      <c r="K167" s="3">
        <f t="shared" si="224"/>
        <v>0.50298000000000187</v>
      </c>
      <c r="L167" s="3">
        <f t="shared" si="225"/>
        <v>0.83654999999999879</v>
      </c>
      <c r="M167" s="5">
        <f t="shared" si="280"/>
        <v>0.26196876496994415</v>
      </c>
      <c r="N167" s="5">
        <f t="shared" si="281"/>
        <v>0.131765049404583</v>
      </c>
      <c r="O167" s="5">
        <f t="shared" si="282"/>
        <v>0.2191499703356064</v>
      </c>
      <c r="P167" s="5">
        <f t="shared" si="283"/>
        <v>0.11022805207940374</v>
      </c>
      <c r="Q167" s="5">
        <f t="shared" si="284"/>
        <v>3.3137592274758695E-2</v>
      </c>
      <c r="R167" s="5">
        <f t="shared" si="285"/>
        <v>9.166495384212564E-2</v>
      </c>
      <c r="S167" s="5">
        <f t="shared" si="286"/>
        <v>1.1595107022218609E-2</v>
      </c>
      <c r="T167" s="5">
        <f t="shared" si="287"/>
        <v>2.7721252817449346E-2</v>
      </c>
      <c r="U167" s="5">
        <f t="shared" si="288"/>
        <v>4.6105638483512533E-2</v>
      </c>
      <c r="V167" s="5">
        <f t="shared" si="289"/>
        <v>5.4209433914680246E-4</v>
      </c>
      <c r="W167" s="5">
        <f t="shared" si="290"/>
        <v>5.555848720786064E-3</v>
      </c>
      <c r="X167" s="5">
        <f t="shared" si="291"/>
        <v>4.6477452473735748E-3</v>
      </c>
      <c r="Y167" s="5">
        <f t="shared" si="292"/>
        <v>1.9440356433451792E-3</v>
      </c>
      <c r="Z167" s="5">
        <f t="shared" si="293"/>
        <v>2.55607723788767E-2</v>
      </c>
      <c r="AA167" s="5">
        <f t="shared" si="294"/>
        <v>1.2856557291127453E-2</v>
      </c>
      <c r="AB167" s="5">
        <f t="shared" si="295"/>
        <v>3.2332955931456547E-3</v>
      </c>
      <c r="AC167" s="5">
        <f t="shared" si="296"/>
        <v>1.4255994186530051E-5</v>
      </c>
      <c r="AD167" s="5">
        <f t="shared" si="297"/>
        <v>6.9862019739524636E-4</v>
      </c>
      <c r="AE167" s="5">
        <f t="shared" si="298"/>
        <v>5.844307261309924E-4</v>
      </c>
      <c r="AF167" s="5">
        <f t="shared" si="299"/>
        <v>2.4445276197244048E-4</v>
      </c>
      <c r="AG167" s="5">
        <f t="shared" si="300"/>
        <v>6.8165652676014941E-5</v>
      </c>
      <c r="AH167" s="5">
        <f t="shared" si="301"/>
        <v>5.3457160333873167E-3</v>
      </c>
      <c r="AI167" s="5">
        <f t="shared" si="302"/>
        <v>2.6887882504731627E-3</v>
      </c>
      <c r="AJ167" s="5">
        <f t="shared" si="303"/>
        <v>6.7620335711149815E-4</v>
      </c>
      <c r="AK167" s="5">
        <f t="shared" si="304"/>
        <v>1.133722548533142E-4</v>
      </c>
      <c r="AL167" s="5">
        <f t="shared" si="305"/>
        <v>2.3993860028569465E-7</v>
      </c>
      <c r="AM167" s="5">
        <f t="shared" si="306"/>
        <v>7.0278397377172489E-5</v>
      </c>
      <c r="AN167" s="5">
        <f t="shared" si="307"/>
        <v>5.8791393325873546E-5</v>
      </c>
      <c r="AO167" s="5">
        <f t="shared" si="308"/>
        <v>2.4590970043379722E-5</v>
      </c>
      <c r="AP167" s="5">
        <f t="shared" si="309"/>
        <v>6.8571919965964268E-6</v>
      </c>
      <c r="AQ167" s="5">
        <f t="shared" si="310"/>
        <v>1.4340959911881827E-6</v>
      </c>
      <c r="AR167" s="5">
        <f t="shared" si="311"/>
        <v>8.9439174954603117E-4</v>
      </c>
      <c r="AS167" s="5">
        <f t="shared" si="312"/>
        <v>4.4986116218666446E-4</v>
      </c>
      <c r="AT167" s="5">
        <f t="shared" si="313"/>
        <v>1.1313558367832466E-4</v>
      </c>
      <c r="AU167" s="5">
        <f t="shared" si="314"/>
        <v>1.8968311959507985E-5</v>
      </c>
      <c r="AV167" s="5">
        <f t="shared" si="315"/>
        <v>2.3851703873483405E-6</v>
      </c>
      <c r="AW167" s="5">
        <f t="shared" si="316"/>
        <v>2.8044018202773514E-9</v>
      </c>
      <c r="AX167" s="5">
        <f t="shared" si="317"/>
        <v>5.8914380521283878E-6</v>
      </c>
      <c r="AY167" s="5">
        <f t="shared" si="318"/>
        <v>4.9284825025079951E-6</v>
      </c>
      <c r="AZ167" s="5">
        <f t="shared" si="319"/>
        <v>2.0614610187365289E-6</v>
      </c>
      <c r="BA167" s="5">
        <f t="shared" si="320"/>
        <v>5.7483840507468032E-7</v>
      </c>
      <c r="BB167" s="5">
        <f t="shared" si="321"/>
        <v>1.2022026694130574E-7</v>
      </c>
      <c r="BC167" s="5">
        <f t="shared" si="322"/>
        <v>2.0114052861949847E-8</v>
      </c>
      <c r="BD167" s="5">
        <f t="shared" si="323"/>
        <v>1.2470056968045512E-4</v>
      </c>
      <c r="BE167" s="5">
        <f t="shared" si="324"/>
        <v>6.2721892537875569E-5</v>
      </c>
      <c r="BF167" s="5">
        <f t="shared" si="325"/>
        <v>1.5773928754350383E-5</v>
      </c>
      <c r="BG167" s="5">
        <f t="shared" si="326"/>
        <v>2.6446568949543952E-6</v>
      </c>
      <c r="BH167" s="5">
        <f t="shared" si="327"/>
        <v>3.3255238125604165E-7</v>
      </c>
      <c r="BI167" s="5">
        <f t="shared" si="328"/>
        <v>3.3453439344832903E-8</v>
      </c>
      <c r="BJ167" s="8">
        <f t="shared" si="329"/>
        <v>0.20654274204950299</v>
      </c>
      <c r="BK167" s="8">
        <f t="shared" si="330"/>
        <v>0.38435344282600259</v>
      </c>
      <c r="BL167" s="8">
        <f t="shared" si="331"/>
        <v>0.38351944447278902</v>
      </c>
      <c r="BM167" s="8">
        <f t="shared" si="332"/>
        <v>0.15205709314264901</v>
      </c>
      <c r="BN167" s="8">
        <f t="shared" si="333"/>
        <v>0.84791438290642174</v>
      </c>
    </row>
    <row r="168" spans="1:66" x14ac:dyDescent="0.25">
      <c r="A168" t="s">
        <v>80</v>
      </c>
      <c r="B168" t="s">
        <v>95</v>
      </c>
      <c r="C168" t="s">
        <v>97</v>
      </c>
      <c r="D168" s="10">
        <v>44215</v>
      </c>
      <c r="E168">
        <f>VLOOKUP(A168,home!$A$2:$E$405,3,FALSE)</f>
        <v>1.1857142857142899</v>
      </c>
      <c r="F168">
        <f>VLOOKUP(B168,home!$B$2:$E$405,3,FALSE)</f>
        <v>1.55</v>
      </c>
      <c r="G168">
        <f>VLOOKUP(C168,away!$B$2:$E$405,4,FALSE)</f>
        <v>1.27</v>
      </c>
      <c r="H168">
        <f>VLOOKUP(A168,away!$A$2:$E$405,3,FALSE)</f>
        <v>1.02142857142857</v>
      </c>
      <c r="I168">
        <f>VLOOKUP(C168,away!$B$2:$E$405,3,FALSE)</f>
        <v>0.91</v>
      </c>
      <c r="J168">
        <f>VLOOKUP(B168,home!$B$2:$E$405,4,FALSE)</f>
        <v>0.73</v>
      </c>
      <c r="K168" s="3">
        <f t="shared" ref="K168:K230" si="334">E168*F168*G168</f>
        <v>2.3340785714285799</v>
      </c>
      <c r="L168" s="3">
        <f t="shared" ref="L168:L230" si="335">H168*I168*J168</f>
        <v>0.67853499999999911</v>
      </c>
      <c r="M168" s="5">
        <f t="shared" si="280"/>
        <v>4.9163019640323907E-2</v>
      </c>
      <c r="N168" s="5">
        <f t="shared" si="281"/>
        <v>0.11475035064920244</v>
      </c>
      <c r="O168" s="5">
        <f t="shared" si="282"/>
        <v>3.3358829531647143E-2</v>
      </c>
      <c r="P168" s="5">
        <f t="shared" si="283"/>
        <v>7.7862129177756478E-2</v>
      </c>
      <c r="Q168" s="5">
        <f t="shared" si="284"/>
        <v>0.13391816725710953</v>
      </c>
      <c r="R168" s="5">
        <f t="shared" si="285"/>
        <v>1.1317566698128079E-2</v>
      </c>
      <c r="S168" s="5">
        <f t="shared" si="286"/>
        <v>3.0828614700881368E-2</v>
      </c>
      <c r="T168" s="5">
        <f t="shared" si="287"/>
        <v>9.0868163619802711E-2</v>
      </c>
      <c r="U168" s="5">
        <f t="shared" si="288"/>
        <v>2.6416089910814459E-2</v>
      </c>
      <c r="V168" s="5">
        <f t="shared" si="289"/>
        <v>5.4249935504198802E-3</v>
      </c>
      <c r="W168" s="5">
        <f t="shared" si="290"/>
        <v>0.10419184150660264</v>
      </c>
      <c r="X168" s="5">
        <f t="shared" si="291"/>
        <v>7.0697811176682529E-2</v>
      </c>
      <c r="Y168" s="5">
        <f t="shared" si="292"/>
        <v>2.3985469653385105E-2</v>
      </c>
      <c r="Z168" s="5">
        <f t="shared" si="293"/>
        <v>2.559788373171442E-3</v>
      </c>
      <c r="AA168" s="5">
        <f t="shared" si="294"/>
        <v>5.9747471892114884E-3</v>
      </c>
      <c r="AB168" s="5">
        <f t="shared" si="295"/>
        <v>6.9727646920208376E-3</v>
      </c>
      <c r="AC168" s="5">
        <f t="shared" si="296"/>
        <v>5.3699095339033943E-4</v>
      </c>
      <c r="AD168" s="5">
        <f t="shared" si="297"/>
        <v>6.0797986144561007E-2</v>
      </c>
      <c r="AE168" s="5">
        <f t="shared" si="298"/>
        <v>4.1253561528599651E-2</v>
      </c>
      <c r="AF168" s="5">
        <f t="shared" si="299"/>
        <v>1.399599268590416E-2</v>
      </c>
      <c r="AG168" s="5">
        <f t="shared" si="300"/>
        <v>3.1655902990433225E-3</v>
      </c>
      <c r="AH168" s="5">
        <f t="shared" si="301"/>
        <v>4.3422650094747048E-4</v>
      </c>
      <c r="AI168" s="5">
        <f t="shared" si="302"/>
        <v>1.0135187710079028E-3</v>
      </c>
      <c r="AJ168" s="5">
        <f t="shared" si="303"/>
        <v>1.1828162225750879E-3</v>
      </c>
      <c r="AK168" s="5">
        <f t="shared" si="304"/>
        <v>9.2026199968353692E-4</v>
      </c>
      <c r="AL168" s="5">
        <f t="shared" si="305"/>
        <v>3.4018462890242248E-5</v>
      </c>
      <c r="AM168" s="5">
        <f t="shared" si="306"/>
        <v>2.8381455329206318E-2</v>
      </c>
      <c r="AN168" s="5">
        <f t="shared" si="307"/>
        <v>1.9257810791802984E-2</v>
      </c>
      <c r="AO168" s="5">
        <f t="shared" si="308"/>
        <v>6.5335493228080091E-3</v>
      </c>
      <c r="AP168" s="5">
        <f t="shared" si="309"/>
        <v>1.4777472965838421E-3</v>
      </c>
      <c r="AQ168" s="5">
        <f t="shared" si="310"/>
        <v>2.5067581547187894E-4</v>
      </c>
      <c r="AR168" s="5">
        <f t="shared" si="311"/>
        <v>5.8927575764078328E-5</v>
      </c>
      <c r="AS168" s="5">
        <f t="shared" si="312"/>
        <v>1.3754159185716934E-4</v>
      </c>
      <c r="AT168" s="5">
        <f t="shared" si="313"/>
        <v>1.6051644111699732E-4</v>
      </c>
      <c r="AU168" s="5">
        <f t="shared" si="314"/>
        <v>1.2488599519105365E-4</v>
      </c>
      <c r="AV168" s="5">
        <f t="shared" si="315"/>
        <v>7.2873431311742728E-5</v>
      </c>
      <c r="AW168" s="5">
        <f t="shared" si="316"/>
        <v>1.496579910947847E-6</v>
      </c>
      <c r="AX168" s="5">
        <f t="shared" si="317"/>
        <v>1.1040757784976324E-2</v>
      </c>
      <c r="AY168" s="5">
        <f t="shared" si="318"/>
        <v>7.4915405836289001E-3</v>
      </c>
      <c r="AZ168" s="5">
        <f t="shared" si="319"/>
        <v>2.5416362449563142E-3</v>
      </c>
      <c r="BA168" s="5">
        <f t="shared" si="320"/>
        <v>5.7486304982381012E-4</v>
      </c>
      <c r="BB168" s="5">
        <f t="shared" si="321"/>
        <v>9.7516174878049602E-5</v>
      </c>
      <c r="BC168" s="5">
        <f t="shared" si="322"/>
        <v>1.3233627544175467E-5</v>
      </c>
      <c r="BD168" s="5">
        <f t="shared" si="323"/>
        <v>6.6640704368464673E-6</v>
      </c>
      <c r="BE168" s="5">
        <f t="shared" si="324"/>
        <v>1.5554464005134036E-5</v>
      </c>
      <c r="BF168" s="5">
        <f t="shared" si="325"/>
        <v>1.8152670562220261E-5</v>
      </c>
      <c r="BG168" s="5">
        <f t="shared" si="326"/>
        <v>1.4123253124493569E-5</v>
      </c>
      <c r="BH168" s="5">
        <f t="shared" si="327"/>
        <v>8.2411956191855428E-6</v>
      </c>
      <c r="BI168" s="5">
        <f t="shared" si="328"/>
        <v>3.8471196195384132E-6</v>
      </c>
      <c r="BJ168" s="8">
        <f t="shared" si="329"/>
        <v>0.73528572054257357</v>
      </c>
      <c r="BK168" s="8">
        <f t="shared" si="330"/>
        <v>0.17134130706929113</v>
      </c>
      <c r="BL168" s="8">
        <f t="shared" si="331"/>
        <v>8.8212149324644454E-2</v>
      </c>
      <c r="BM168" s="8">
        <f t="shared" si="332"/>
        <v>0.5695388583517953</v>
      </c>
      <c r="BN168" s="8">
        <f t="shared" si="333"/>
        <v>0.42037006295416757</v>
      </c>
    </row>
    <row r="169" spans="1:66" x14ac:dyDescent="0.25">
      <c r="A169" t="s">
        <v>99</v>
      </c>
      <c r="B169" t="s">
        <v>110</v>
      </c>
      <c r="C169" t="s">
        <v>102</v>
      </c>
      <c r="D169" s="10">
        <v>44215</v>
      </c>
      <c r="E169">
        <f>VLOOKUP(A169,home!$A$2:$E$405,3,FALSE)</f>
        <v>1.3440000000000001</v>
      </c>
      <c r="F169">
        <f>VLOOKUP(B169,home!$B$2:$E$405,3,FALSE)</f>
        <v>0.82</v>
      </c>
      <c r="G169">
        <f>VLOOKUP(C169,away!$B$2:$E$405,4,FALSE)</f>
        <v>0.91</v>
      </c>
      <c r="H169">
        <f>VLOOKUP(A169,away!$A$2:$E$405,3,FALSE)</f>
        <v>1.3120000000000001</v>
      </c>
      <c r="I169">
        <f>VLOOKUP(C169,away!$B$2:$E$405,3,FALSE)</f>
        <v>1.32</v>
      </c>
      <c r="J169">
        <f>VLOOKUP(B169,home!$B$2:$E$405,4,FALSE)</f>
        <v>0.53</v>
      </c>
      <c r="K169" s="3">
        <f t="shared" si="334"/>
        <v>1.0028927999999999</v>
      </c>
      <c r="L169" s="3">
        <f t="shared" si="335"/>
        <v>0.91787520000000011</v>
      </c>
      <c r="M169" s="5">
        <f t="shared" si="280"/>
        <v>0.14649441120852011</v>
      </c>
      <c r="N169" s="5">
        <f t="shared" si="281"/>
        <v>0.1469181902412641</v>
      </c>
      <c r="O169" s="5">
        <f t="shared" si="282"/>
        <v>0.13446358698690264</v>
      </c>
      <c r="P169" s="5">
        <f t="shared" si="283"/>
        <v>0.13485256325133832</v>
      </c>
      <c r="Q169" s="5">
        <f t="shared" si="284"/>
        <v>7.3671597590997007E-2</v>
      </c>
      <c r="R169" s="5">
        <f t="shared" si="285"/>
        <v>6.1710395899160331E-2</v>
      </c>
      <c r="S169" s="5">
        <f t="shared" si="286"/>
        <v>3.1033971988138474E-2</v>
      </c>
      <c r="T169" s="5">
        <f t="shared" si="287"/>
        <v>6.7621332373155887E-2</v>
      </c>
      <c r="U169" s="5">
        <f t="shared" si="288"/>
        <v>6.1888911732417416E-2</v>
      </c>
      <c r="V169" s="5">
        <f t="shared" si="289"/>
        <v>3.1741906177292583E-3</v>
      </c>
      <c r="W169" s="5">
        <f t="shared" si="290"/>
        <v>2.4628238262836083E-2</v>
      </c>
      <c r="X169" s="5">
        <f t="shared" si="291"/>
        <v>2.2605649121148323E-2</v>
      </c>
      <c r="Y169" s="5">
        <f t="shared" si="292"/>
        <v>1.0374582354101922E-2</v>
      </c>
      <c r="Z169" s="5">
        <f t="shared" si="293"/>
        <v>1.8880813992673662E-2</v>
      </c>
      <c r="AA169" s="5">
        <f t="shared" si="294"/>
        <v>1.8935432411391666E-2</v>
      </c>
      <c r="AB169" s="5">
        <f t="shared" si="295"/>
        <v>9.4951044151356696E-3</v>
      </c>
      <c r="AC169" s="5">
        <f t="shared" si="296"/>
        <v>1.8262119076673186E-4</v>
      </c>
      <c r="AD169" s="5">
        <f t="shared" si="297"/>
        <v>6.1748707076207015E-3</v>
      </c>
      <c r="AE169" s="5">
        <f t="shared" si="298"/>
        <v>5.6677606857314933E-3</v>
      </c>
      <c r="AF169" s="5">
        <f t="shared" si="299"/>
        <v>2.6011484864839661E-3</v>
      </c>
      <c r="AG169" s="5">
        <f t="shared" si="300"/>
        <v>7.9584322908705615E-4</v>
      </c>
      <c r="AH169" s="5">
        <f t="shared" si="301"/>
        <v>4.3325577299220342E-3</v>
      </c>
      <c r="AI169" s="5">
        <f t="shared" si="302"/>
        <v>4.3450909529231521E-3</v>
      </c>
      <c r="AJ169" s="5">
        <f t="shared" si="303"/>
        <v>2.1788302160158837E-3</v>
      </c>
      <c r="AK169" s="5">
        <f t="shared" si="304"/>
        <v>7.2837771202159153E-4</v>
      </c>
      <c r="AL169" s="5">
        <f t="shared" si="305"/>
        <v>6.7243345260049486E-6</v>
      </c>
      <c r="AM169" s="5">
        <f t="shared" si="306"/>
        <v>1.2385466747207418E-3</v>
      </c>
      <c r="AN169" s="5">
        <f t="shared" si="307"/>
        <v>1.1368312767686358E-3</v>
      </c>
      <c r="AO169" s="5">
        <f t="shared" si="308"/>
        <v>5.2173461776513358E-4</v>
      </c>
      <c r="AP169" s="5">
        <f t="shared" si="309"/>
        <v>1.5962908887603189E-4</v>
      </c>
      <c r="AQ169" s="5">
        <f t="shared" si="310"/>
        <v>3.6629895469476386E-5</v>
      </c>
      <c r="AR169" s="5">
        <f t="shared" si="311"/>
        <v>7.9534945857274682E-4</v>
      </c>
      <c r="AS169" s="5">
        <f t="shared" si="312"/>
        <v>7.9765024548650591E-4</v>
      </c>
      <c r="AT169" s="5">
        <f t="shared" si="313"/>
        <v>3.9997884405832464E-4</v>
      </c>
      <c r="AU169" s="5">
        <f t="shared" si="314"/>
        <v>1.3371196761947219E-4</v>
      </c>
      <c r="AV169" s="5">
        <f t="shared" si="315"/>
        <v>3.352469239985044E-5</v>
      </c>
      <c r="AW169" s="5">
        <f t="shared" si="316"/>
        <v>1.7194318190301123E-7</v>
      </c>
      <c r="AX169" s="5">
        <f t="shared" si="317"/>
        <v>2.070215904235622E-4</v>
      </c>
      <c r="AY169" s="5">
        <f t="shared" si="318"/>
        <v>1.9001998371434524E-4</v>
      </c>
      <c r="AZ169" s="5">
        <f t="shared" si="319"/>
        <v>8.720731527790069E-5</v>
      </c>
      <c r="BA169" s="5">
        <f t="shared" si="320"/>
        <v>2.668181065072206E-5</v>
      </c>
      <c r="BB169" s="5">
        <f t="shared" si="321"/>
        <v>6.1226430718484099E-6</v>
      </c>
      <c r="BC169" s="5">
        <f t="shared" si="322"/>
        <v>1.123964446820295E-6</v>
      </c>
      <c r="BD169" s="5">
        <f t="shared" si="323"/>
        <v>1.2167192389289191E-4</v>
      </c>
      <c r="BE169" s="5">
        <f t="shared" si="324"/>
        <v>1.2202389643432925E-4</v>
      </c>
      <c r="BF169" s="5">
        <f t="shared" si="325"/>
        <v>6.1188443580967243E-5</v>
      </c>
      <c r="BG169" s="5">
        <f t="shared" si="326"/>
        <v>2.0455149836852754E-5</v>
      </c>
      <c r="BH169" s="5">
        <f t="shared" si="327"/>
        <v>5.1285806235751989E-6</v>
      </c>
      <c r="BI169" s="5">
        <f t="shared" si="328"/>
        <v>1.028683316320616E-6</v>
      </c>
      <c r="BJ169" s="8">
        <f t="shared" si="329"/>
        <v>0.3646707619136117</v>
      </c>
      <c r="BK169" s="8">
        <f t="shared" si="330"/>
        <v>0.31593450257473327</v>
      </c>
      <c r="BL169" s="8">
        <f t="shared" si="331"/>
        <v>0.30056999994171218</v>
      </c>
      <c r="BM169" s="8">
        <f t="shared" si="332"/>
        <v>0.30175548520401591</v>
      </c>
      <c r="BN169" s="8">
        <f t="shared" si="333"/>
        <v>0.6981107451781825</v>
      </c>
    </row>
    <row r="170" spans="1:66" x14ac:dyDescent="0.25">
      <c r="A170" t="s">
        <v>99</v>
      </c>
      <c r="B170" t="s">
        <v>114</v>
      </c>
      <c r="C170" t="s">
        <v>105</v>
      </c>
      <c r="D170" s="10">
        <v>44215</v>
      </c>
      <c r="E170">
        <f>VLOOKUP(A170,home!$A$2:$E$405,3,FALSE)</f>
        <v>1.3440000000000001</v>
      </c>
      <c r="F170">
        <f>VLOOKUP(B170,home!$B$2:$E$405,3,FALSE)</f>
        <v>1.9</v>
      </c>
      <c r="G170">
        <f>VLOOKUP(C170,away!$B$2:$E$405,4,FALSE)</f>
        <v>0.74</v>
      </c>
      <c r="H170">
        <f>VLOOKUP(A170,away!$A$2:$E$405,3,FALSE)</f>
        <v>1.3120000000000001</v>
      </c>
      <c r="I170">
        <f>VLOOKUP(C170,away!$B$2:$E$405,3,FALSE)</f>
        <v>0.99</v>
      </c>
      <c r="J170">
        <f>VLOOKUP(B170,home!$B$2:$E$405,4,FALSE)</f>
        <v>0.68</v>
      </c>
      <c r="K170" s="3">
        <f t="shared" si="334"/>
        <v>1.8896639999999998</v>
      </c>
      <c r="L170" s="3">
        <f t="shared" si="335"/>
        <v>0.88323840000000009</v>
      </c>
      <c r="M170" s="5">
        <f t="shared" si="280"/>
        <v>6.248039821446915E-2</v>
      </c>
      <c r="N170" s="5">
        <f t="shared" si="281"/>
        <v>0.11806695921154663</v>
      </c>
      <c r="O170" s="5">
        <f t="shared" si="282"/>
        <v>5.5185086950310581E-2</v>
      </c>
      <c r="P170" s="5">
        <f t="shared" si="283"/>
        <v>0.1042812721468717</v>
      </c>
      <c r="Q170" s="5">
        <f t="shared" si="284"/>
        <v>0.11155344120576402</v>
      </c>
      <c r="R170" s="5">
        <f t="shared" si="285"/>
        <v>2.4370793950926603E-2</v>
      </c>
      <c r="S170" s="5">
        <f t="shared" si="286"/>
        <v>4.351198148274444E-2</v>
      </c>
      <c r="T170" s="5">
        <f t="shared" si="287"/>
        <v>9.8528282925073082E-2</v>
      </c>
      <c r="U170" s="5">
        <f t="shared" si="288"/>
        <v>4.6052611980483771E-2</v>
      </c>
      <c r="V170" s="5">
        <f t="shared" si="289"/>
        <v>8.0691703359444429E-3</v>
      </c>
      <c r="W170" s="5">
        <f t="shared" si="290"/>
        <v>7.0266173974216264E-2</v>
      </c>
      <c r="X170" s="5">
        <f t="shared" si="291"/>
        <v>6.2061783075108408E-2</v>
      </c>
      <c r="Y170" s="5">
        <f t="shared" si="292"/>
        <v>2.740767499220292E-2</v>
      </c>
      <c r="Z170" s="5">
        <f t="shared" si="293"/>
        <v>7.1750736853153666E-3</v>
      </c>
      <c r="AA170" s="5">
        <f t="shared" si="294"/>
        <v>1.3558478440487777E-2</v>
      </c>
      <c r="AB170" s="5">
        <f t="shared" si="295"/>
        <v>1.2810484301882946E-2</v>
      </c>
      <c r="AC170" s="5">
        <f t="shared" si="296"/>
        <v>8.4172733754202202E-4</v>
      </c>
      <c r="AD170" s="5">
        <f t="shared" si="297"/>
        <v>3.3194864844203364E-2</v>
      </c>
      <c r="AE170" s="5">
        <f t="shared" si="298"/>
        <v>2.9318979313210428E-2</v>
      </c>
      <c r="AF170" s="5">
        <f t="shared" si="299"/>
        <v>1.294782418911654E-2</v>
      </c>
      <c r="AG170" s="5">
        <f t="shared" si="300"/>
        <v>3.8120051734255316E-3</v>
      </c>
      <c r="AH170" s="5">
        <f t="shared" si="301"/>
        <v>1.5843251504250116E-3</v>
      </c>
      <c r="AI170" s="5">
        <f t="shared" si="302"/>
        <v>2.9938422010527287E-3</v>
      </c>
      <c r="AJ170" s="5">
        <f t="shared" si="303"/>
        <v>2.8286779145050519E-3</v>
      </c>
      <c r="AK170" s="5">
        <f t="shared" si="304"/>
        <v>1.7817502742117574E-3</v>
      </c>
      <c r="AL170" s="5">
        <f t="shared" si="305"/>
        <v>5.6194518644635788E-5</v>
      </c>
      <c r="AM170" s="5">
        <f t="shared" si="306"/>
        <v>1.2545428216191342E-2</v>
      </c>
      <c r="AN170" s="5">
        <f t="shared" si="307"/>
        <v>1.1080603944983695E-2</v>
      </c>
      <c r="AO170" s="5">
        <f t="shared" si="308"/>
        <v>4.893407449700544E-3</v>
      </c>
      <c r="AP170" s="5">
        <f t="shared" si="309"/>
        <v>1.4406817888071967E-3</v>
      </c>
      <c r="AQ170" s="5">
        <f t="shared" si="310"/>
        <v>3.1811636951380152E-4</v>
      </c>
      <c r="AR170" s="5">
        <f t="shared" si="311"/>
        <v>2.7986736218822944E-4</v>
      </c>
      <c r="AS170" s="5">
        <f t="shared" si="312"/>
        <v>5.2885527910205836E-4</v>
      </c>
      <c r="AT170" s="5">
        <f t="shared" si="313"/>
        <v>4.9967939106455601E-4</v>
      </c>
      <c r="AU170" s="5">
        <f t="shared" si="314"/>
        <v>3.1474205227887092E-4</v>
      </c>
      <c r="AV170" s="5">
        <f t="shared" si="315"/>
        <v>1.4868918136937517E-4</v>
      </c>
      <c r="AW170" s="5">
        <f t="shared" si="316"/>
        <v>2.6052774858678494E-6</v>
      </c>
      <c r="AX170" s="5">
        <f t="shared" si="317"/>
        <v>3.9511073441201618E-3</v>
      </c>
      <c r="AY170" s="5">
        <f t="shared" si="318"/>
        <v>3.489769728848941E-3</v>
      </c>
      <c r="AZ170" s="5">
        <f t="shared" si="319"/>
        <v>1.5411493158384866E-3</v>
      </c>
      <c r="BA170" s="5">
        <f t="shared" si="320"/>
        <v>4.5373408529409331E-4</v>
      </c>
      <c r="BB170" s="5">
        <f t="shared" si="321"/>
        <v>1.001888418801546E-4</v>
      </c>
      <c r="BC170" s="5">
        <f t="shared" si="322"/>
        <v>1.7698126480016157E-5</v>
      </c>
      <c r="BD170" s="5">
        <f t="shared" si="323"/>
        <v>4.119826686522536E-5</v>
      </c>
      <c r="BE170" s="5">
        <f t="shared" si="324"/>
        <v>7.7850881757609224E-5</v>
      </c>
      <c r="BF170" s="5">
        <f t="shared" si="325"/>
        <v>7.3556004312805428E-5</v>
      </c>
      <c r="BG170" s="5">
        <f t="shared" si="326"/>
        <v>4.6332044444584375E-5</v>
      </c>
      <c r="BH170" s="5">
        <f t="shared" si="327"/>
        <v>2.1887999108332782E-5</v>
      </c>
      <c r="BI170" s="5">
        <f t="shared" si="328"/>
        <v>8.2721927894097109E-6</v>
      </c>
      <c r="BJ170" s="8">
        <f t="shared" si="329"/>
        <v>0.60698987411552574</v>
      </c>
      <c r="BK170" s="8">
        <f t="shared" si="330"/>
        <v>0.22273051376506531</v>
      </c>
      <c r="BL170" s="8">
        <f t="shared" si="331"/>
        <v>0.16320698181956728</v>
      </c>
      <c r="BM170" s="8">
        <f t="shared" si="332"/>
        <v>0.520677327254222</v>
      </c>
      <c r="BN170" s="8">
        <f t="shared" si="333"/>
        <v>0.47593795167988867</v>
      </c>
    </row>
    <row r="171" spans="1:66" x14ac:dyDescent="0.25">
      <c r="A171" t="s">
        <v>99</v>
      </c>
      <c r="B171" t="s">
        <v>111</v>
      </c>
      <c r="C171" t="s">
        <v>112</v>
      </c>
      <c r="D171" s="10">
        <v>44215</v>
      </c>
      <c r="E171">
        <f>VLOOKUP(A171,home!$A$2:$E$405,3,FALSE)</f>
        <v>1.3440000000000001</v>
      </c>
      <c r="F171">
        <f>VLOOKUP(B171,home!$B$2:$E$405,3,FALSE)</f>
        <v>0.91</v>
      </c>
      <c r="G171">
        <f>VLOOKUP(C171,away!$B$2:$E$405,4,FALSE)</f>
        <v>1.57</v>
      </c>
      <c r="H171">
        <f>VLOOKUP(A171,away!$A$2:$E$405,3,FALSE)</f>
        <v>1.3120000000000001</v>
      </c>
      <c r="I171">
        <f>VLOOKUP(C171,away!$B$2:$E$405,3,FALSE)</f>
        <v>0.91</v>
      </c>
      <c r="J171">
        <f>VLOOKUP(B171,home!$B$2:$E$405,4,FALSE)</f>
        <v>0.85</v>
      </c>
      <c r="K171" s="3">
        <f t="shared" si="334"/>
        <v>1.9201728000000002</v>
      </c>
      <c r="L171" s="3">
        <f t="shared" si="335"/>
        <v>1.014832</v>
      </c>
      <c r="M171" s="5">
        <f t="shared" si="280"/>
        <v>5.3130464279558171E-2</v>
      </c>
      <c r="N171" s="5">
        <f t="shared" si="281"/>
        <v>0.1020196723609792</v>
      </c>
      <c r="O171" s="5">
        <f t="shared" si="282"/>
        <v>5.3918495325752568E-2</v>
      </c>
      <c r="P171" s="5">
        <f t="shared" si="283"/>
        <v>0.10353282814143723</v>
      </c>
      <c r="Q171" s="5">
        <f t="shared" si="284"/>
        <v>9.7947699966232038E-2</v>
      </c>
      <c r="R171" s="5">
        <f t="shared" si="285"/>
        <v>2.7359107224212063E-2</v>
      </c>
      <c r="S171" s="5">
        <f t="shared" si="286"/>
        <v>5.0437383939295394E-2</v>
      </c>
      <c r="T171" s="5">
        <f t="shared" si="287"/>
        <v>9.9400460252131187E-2</v>
      </c>
      <c r="U171" s="5">
        <f t="shared" si="288"/>
        <v>5.2534213524215508E-2</v>
      </c>
      <c r="V171" s="5">
        <f t="shared" si="289"/>
        <v>1.092054995419576E-2</v>
      </c>
      <c r="W171" s="5">
        <f t="shared" si="290"/>
        <v>6.2692169765906552E-2</v>
      </c>
      <c r="X171" s="5">
        <f t="shared" si="291"/>
        <v>6.3622020027874468E-2</v>
      </c>
      <c r="Y171" s="5">
        <f t="shared" si="292"/>
        <v>3.2282830914463947E-2</v>
      </c>
      <c r="Z171" s="5">
        <f t="shared" si="293"/>
        <v>9.254965834187192E-3</v>
      </c>
      <c r="AA171" s="5">
        <f t="shared" si="294"/>
        <v>1.7771133659735559E-2</v>
      </c>
      <c r="AB171" s="5">
        <f t="shared" si="295"/>
        <v>1.7061823739294341E-2</v>
      </c>
      <c r="AC171" s="5">
        <f t="shared" si="296"/>
        <v>1.3300225173883198E-3</v>
      </c>
      <c r="AD171" s="5">
        <f t="shared" si="297"/>
        <v>3.0094949789369052E-2</v>
      </c>
      <c r="AE171" s="5">
        <f t="shared" si="298"/>
        <v>3.0541318084644969E-2</v>
      </c>
      <c r="AF171" s="5">
        <f t="shared" si="299"/>
        <v>1.549715345723821E-2</v>
      </c>
      <c r="AG171" s="5">
        <f t="shared" si="300"/>
        <v>5.2423357457719892E-3</v>
      </c>
      <c r="AH171" s="5">
        <f t="shared" si="301"/>
        <v>2.3480588718599641E-3</v>
      </c>
      <c r="AI171" s="5">
        <f t="shared" si="302"/>
        <v>4.5086787785441887E-3</v>
      </c>
      <c r="AJ171" s="5">
        <f t="shared" si="303"/>
        <v>4.3287211772488881E-3</v>
      </c>
      <c r="AK171" s="5">
        <f t="shared" si="304"/>
        <v>2.7706308877790977E-3</v>
      </c>
      <c r="AL171" s="5">
        <f t="shared" si="305"/>
        <v>1.0367008426085727E-4</v>
      </c>
      <c r="AM171" s="5">
        <f t="shared" si="306"/>
        <v>1.155750080058243E-2</v>
      </c>
      <c r="AN171" s="5">
        <f t="shared" si="307"/>
        <v>1.1728921652456667E-2</v>
      </c>
      <c r="AO171" s="5">
        <f t="shared" si="308"/>
        <v>5.9514425092029519E-3</v>
      </c>
      <c r="AP171" s="5">
        <f t="shared" si="309"/>
        <v>2.0132381014998169E-3</v>
      </c>
      <c r="AQ171" s="5">
        <f t="shared" si="310"/>
        <v>5.1077461225531543E-4</v>
      </c>
      <c r="AR171" s="5">
        <f t="shared" si="311"/>
        <v>4.7657705620947832E-4</v>
      </c>
      <c r="AS171" s="5">
        <f t="shared" si="312"/>
        <v>9.1511030043751147E-4</v>
      </c>
      <c r="AT171" s="5">
        <f t="shared" si="313"/>
        <v>8.78584953949969E-4</v>
      </c>
      <c r="AU171" s="5">
        <f t="shared" si="314"/>
        <v>5.6234497702132755E-4</v>
      </c>
      <c r="AV171" s="5">
        <f t="shared" si="315"/>
        <v>2.6994988227324471E-4</v>
      </c>
      <c r="AW171" s="5">
        <f t="shared" si="316"/>
        <v>5.6115833410837176E-6</v>
      </c>
      <c r="AX171" s="5">
        <f t="shared" si="317"/>
        <v>3.6987331122094302E-3</v>
      </c>
      <c r="AY171" s="5">
        <f t="shared" si="318"/>
        <v>3.7535927217297203E-3</v>
      </c>
      <c r="AZ171" s="5">
        <f t="shared" si="319"/>
        <v>1.9046330044892076E-3</v>
      </c>
      <c r="BA171" s="5">
        <f t="shared" si="320"/>
        <v>6.4429417373726384E-4</v>
      </c>
      <c r="BB171" s="5">
        <f t="shared" si="321"/>
        <v>1.6346258623053372E-4</v>
      </c>
      <c r="BC171" s="5">
        <f t="shared" si="322"/>
        <v>3.3177412661901006E-5</v>
      </c>
      <c r="BD171" s="5">
        <f t="shared" si="323"/>
        <v>8.0607607851196171E-5</v>
      </c>
      <c r="BE171" s="5">
        <f t="shared" si="324"/>
        <v>1.5478053606893336E-4</v>
      </c>
      <c r="BF171" s="5">
        <f t="shared" si="325"/>
        <v>1.4860268766449242E-4</v>
      </c>
      <c r="BG171" s="5">
        <f t="shared" si="326"/>
        <v>9.5114279620084599E-5</v>
      </c>
      <c r="BH171" s="5">
        <f t="shared" si="327"/>
        <v>4.5658963154520226E-5</v>
      </c>
      <c r="BI171" s="5">
        <f t="shared" si="328"/>
        <v>1.7534619825102378E-5</v>
      </c>
      <c r="BJ171" s="8">
        <f t="shared" si="329"/>
        <v>0.58130038105166693</v>
      </c>
      <c r="BK171" s="8">
        <f t="shared" si="330"/>
        <v>0.22320851163786545</v>
      </c>
      <c r="BL171" s="8">
        <f t="shared" si="331"/>
        <v>0.18624572905271802</v>
      </c>
      <c r="BM171" s="8">
        <f t="shared" si="332"/>
        <v>0.55835333913987795</v>
      </c>
      <c r="BN171" s="8">
        <f t="shared" si="333"/>
        <v>0.43790826729817128</v>
      </c>
    </row>
    <row r="172" spans="1:66" x14ac:dyDescent="0.25">
      <c r="A172" t="s">
        <v>99</v>
      </c>
      <c r="B172" t="s">
        <v>117</v>
      </c>
      <c r="C172" t="s">
        <v>104</v>
      </c>
      <c r="D172" s="10">
        <v>44215</v>
      </c>
      <c r="E172">
        <f>VLOOKUP(A172,home!$A$2:$E$405,3,FALSE)</f>
        <v>1.3440000000000001</v>
      </c>
      <c r="F172">
        <f>VLOOKUP(B172,home!$B$2:$E$405,3,FALSE)</f>
        <v>1.1499999999999999</v>
      </c>
      <c r="G172">
        <f>VLOOKUP(C172,away!$B$2:$E$405,4,FALSE)</f>
        <v>0.99</v>
      </c>
      <c r="H172">
        <f>VLOOKUP(A172,away!$A$2:$E$405,3,FALSE)</f>
        <v>1.3120000000000001</v>
      </c>
      <c r="I172">
        <f>VLOOKUP(C172,away!$B$2:$E$405,3,FALSE)</f>
        <v>0.83</v>
      </c>
      <c r="J172">
        <f>VLOOKUP(B172,home!$B$2:$E$405,4,FALSE)</f>
        <v>0.69</v>
      </c>
      <c r="K172" s="3">
        <f t="shared" si="334"/>
        <v>1.5301440000000002</v>
      </c>
      <c r="L172" s="3">
        <f t="shared" si="335"/>
        <v>0.75138239999999989</v>
      </c>
      <c r="M172" s="5">
        <f t="shared" si="280"/>
        <v>0.10212819919763465</v>
      </c>
      <c r="N172" s="5">
        <f t="shared" si="281"/>
        <v>0.15627085123306547</v>
      </c>
      <c r="O172" s="5">
        <f t="shared" si="282"/>
        <v>7.6737331420796778E-2</v>
      </c>
      <c r="P172" s="5">
        <f t="shared" si="283"/>
        <v>0.11741916724954368</v>
      </c>
      <c r="Q172" s="5">
        <f t="shared" si="284"/>
        <v>0.1195584526945839</v>
      </c>
      <c r="R172" s="5">
        <f t="shared" si="285"/>
        <v>2.8829540126276844E-2</v>
      </c>
      <c r="S172" s="5">
        <f t="shared" si="286"/>
        <v>3.3749887263986034E-2</v>
      </c>
      <c r="T172" s="5">
        <f t="shared" si="287"/>
        <v>8.98341171259429E-2</v>
      </c>
      <c r="U172" s="5">
        <f t="shared" si="288"/>
        <v>4.411334784698176E-2</v>
      </c>
      <c r="V172" s="5">
        <f t="shared" si="289"/>
        <v>4.3114478648050283E-3</v>
      </c>
      <c r="W172" s="5">
        <f t="shared" si="290"/>
        <v>6.0980549679967126E-2</v>
      </c>
      <c r="X172" s="5">
        <f t="shared" si="291"/>
        <v>4.5819711771852921E-2</v>
      </c>
      <c r="Y172" s="5">
        <f t="shared" si="292"/>
        <v>1.7214062499221548E-2</v>
      </c>
      <c r="Z172" s="5">
        <f t="shared" si="293"/>
        <v>7.2206696836593981E-3</v>
      </c>
      <c r="AA172" s="5">
        <f t="shared" si="294"/>
        <v>1.1048664392433327E-2</v>
      </c>
      <c r="AB172" s="5">
        <f t="shared" si="295"/>
        <v>8.4530237640477526E-3</v>
      </c>
      <c r="AC172" s="5">
        <f t="shared" si="296"/>
        <v>3.098107463845272E-4</v>
      </c>
      <c r="AD172" s="5">
        <f t="shared" si="297"/>
        <v>2.3327255552375921E-2</v>
      </c>
      <c r="AE172" s="5">
        <f t="shared" si="298"/>
        <v>1.7527689262357541E-2</v>
      </c>
      <c r="AF172" s="5">
        <f t="shared" si="299"/>
        <v>6.5849986122022194E-3</v>
      </c>
      <c r="AG172" s="5">
        <f t="shared" si="300"/>
        <v>1.6492840204110574E-3</v>
      </c>
      <c r="AH172" s="5">
        <f t="shared" si="301"/>
        <v>1.3563710291288095E-3</v>
      </c>
      <c r="AI172" s="5">
        <f t="shared" si="302"/>
        <v>2.0754429919952731E-3</v>
      </c>
      <c r="AJ172" s="5">
        <f t="shared" si="303"/>
        <v>1.5878633207718081E-3</v>
      </c>
      <c r="AK172" s="5">
        <f t="shared" si="304"/>
        <v>8.0988651103301907E-4</v>
      </c>
      <c r="AL172" s="5">
        <f t="shared" si="305"/>
        <v>1.4247864989779752E-5</v>
      </c>
      <c r="AM172" s="5">
        <f t="shared" si="306"/>
        <v>7.1388120239869405E-3</v>
      </c>
      <c r="AN172" s="5">
        <f t="shared" si="307"/>
        <v>5.3639777117321643E-3</v>
      </c>
      <c r="AO172" s="5">
        <f t="shared" si="308"/>
        <v>2.0151992232939108E-3</v>
      </c>
      <c r="AP172" s="5">
        <f t="shared" si="309"/>
        <v>5.0472840962557139E-4</v>
      </c>
      <c r="AQ172" s="5">
        <f t="shared" si="310"/>
        <v>9.481101094316121E-5</v>
      </c>
      <c r="AR172" s="5">
        <f t="shared" si="311"/>
        <v>2.0383066383145503E-4</v>
      </c>
      <c r="AS172" s="5">
        <f t="shared" si="312"/>
        <v>3.1189026727771797E-4</v>
      </c>
      <c r="AT172" s="5">
        <f t="shared" si="313"/>
        <v>2.3861851056669828E-4</v>
      </c>
      <c r="AU172" s="5">
        <f t="shared" si="314"/>
        <v>1.2170689407752332E-4</v>
      </c>
      <c r="AV172" s="5">
        <f t="shared" si="315"/>
        <v>4.6557268432839496E-5</v>
      </c>
      <c r="AW172" s="5">
        <f t="shared" si="316"/>
        <v>4.5503060949307265E-7</v>
      </c>
      <c r="AX172" s="5">
        <f t="shared" si="317"/>
        <v>1.8205683976052465E-3</v>
      </c>
      <c r="AY172" s="5">
        <f t="shared" si="318"/>
        <v>1.3679430519567841E-3</v>
      </c>
      <c r="AZ172" s="5">
        <f t="shared" si="319"/>
        <v>5.1392416672130649E-4</v>
      </c>
      <c r="BA172" s="5">
        <f t="shared" si="320"/>
        <v>1.287178579363518E-4</v>
      </c>
      <c r="BB172" s="5">
        <f t="shared" si="321"/>
        <v>2.4179083254768758E-5</v>
      </c>
      <c r="BC172" s="5">
        <f t="shared" si="322"/>
        <v>3.6335475211535937E-6</v>
      </c>
      <c r="BD172" s="5">
        <f t="shared" si="323"/>
        <v>2.5525795563878627E-5</v>
      </c>
      <c r="BE172" s="5">
        <f t="shared" si="324"/>
        <v>3.9058142927295505E-5</v>
      </c>
      <c r="BF172" s="5">
        <f t="shared" si="325"/>
        <v>2.9882291525671831E-5</v>
      </c>
      <c r="BG172" s="5">
        <f t="shared" si="326"/>
        <v>1.5241403028085867E-5</v>
      </c>
      <c r="BH172" s="5">
        <f t="shared" si="327"/>
        <v>5.8303853487518594E-6</v>
      </c>
      <c r="BI172" s="5">
        <f t="shared" si="328"/>
        <v>1.7842658318161129E-6</v>
      </c>
      <c r="BJ172" s="8">
        <f t="shared" si="329"/>
        <v>0.55774346693655807</v>
      </c>
      <c r="BK172" s="8">
        <f t="shared" si="330"/>
        <v>0.25930070323930049</v>
      </c>
      <c r="BL172" s="8">
        <f t="shared" si="331"/>
        <v>0.1760513972918771</v>
      </c>
      <c r="BM172" s="8">
        <f t="shared" si="332"/>
        <v>0.39800520720814631</v>
      </c>
      <c r="BN172" s="8">
        <f t="shared" si="333"/>
        <v>0.60094354192190125</v>
      </c>
    </row>
    <row r="173" spans="1:66" x14ac:dyDescent="0.25">
      <c r="A173" t="s">
        <v>99</v>
      </c>
      <c r="B173" t="s">
        <v>121</v>
      </c>
      <c r="C173" t="s">
        <v>118</v>
      </c>
      <c r="D173" s="10">
        <v>44215</v>
      </c>
      <c r="E173">
        <f>VLOOKUP(A173,home!$A$2:$E$405,3,FALSE)</f>
        <v>1.3440000000000001</v>
      </c>
      <c r="F173">
        <f>VLOOKUP(B173,home!$B$2:$E$405,3,FALSE)</f>
        <v>1.41</v>
      </c>
      <c r="G173">
        <f>VLOOKUP(C173,away!$B$2:$E$405,4,FALSE)</f>
        <v>1.41</v>
      </c>
      <c r="H173">
        <f>VLOOKUP(A173,away!$A$2:$E$405,3,FALSE)</f>
        <v>1.3120000000000001</v>
      </c>
      <c r="I173">
        <f>VLOOKUP(C173,away!$B$2:$E$405,3,FALSE)</f>
        <v>1.49</v>
      </c>
      <c r="J173">
        <f>VLOOKUP(B173,home!$B$2:$E$405,4,FALSE)</f>
        <v>0.84</v>
      </c>
      <c r="K173" s="3">
        <f t="shared" si="334"/>
        <v>2.6720063999999999</v>
      </c>
      <c r="L173" s="3">
        <f t="shared" si="335"/>
        <v>1.6420992000000001</v>
      </c>
      <c r="M173" s="5">
        <f t="shared" si="280"/>
        <v>1.3378509875877255E-2</v>
      </c>
      <c r="N173" s="5">
        <f t="shared" si="281"/>
        <v>3.574746401080723E-2</v>
      </c>
      <c r="O173" s="5">
        <f t="shared" si="282"/>
        <v>2.1968840364370138E-2</v>
      </c>
      <c r="P173" s="5">
        <f t="shared" si="283"/>
        <v>5.8700882054175341E-2</v>
      </c>
      <c r="Q173" s="5">
        <f t="shared" si="284"/>
        <v>4.7758726310323296E-2</v>
      </c>
      <c r="R173" s="5">
        <f t="shared" si="285"/>
        <v>1.8037507593629962E-2</v>
      </c>
      <c r="S173" s="5">
        <f t="shared" si="286"/>
        <v>6.4390458763858766E-2</v>
      </c>
      <c r="T173" s="5">
        <f t="shared" si="287"/>
        <v>7.8424566267200832E-2</v>
      </c>
      <c r="U173" s="5">
        <f t="shared" si="288"/>
        <v>4.8196335730227864E-2</v>
      </c>
      <c r="V173" s="5">
        <f t="shared" si="289"/>
        <v>3.1391776483159391E-2</v>
      </c>
      <c r="W173" s="5">
        <f t="shared" si="290"/>
        <v>4.2537207452344079E-2</v>
      </c>
      <c r="X173" s="5">
        <f t="shared" si="291"/>
        <v>6.9850314327728244E-2</v>
      </c>
      <c r="Y173" s="5">
        <f t="shared" si="292"/>
        <v>5.7350572638655568E-2</v>
      </c>
      <c r="Z173" s="5">
        <f t="shared" si="293"/>
        <v>9.8731255964978944E-3</v>
      </c>
      <c r="AA173" s="5">
        <f t="shared" si="294"/>
        <v>2.6381054781846193E-2</v>
      </c>
      <c r="AB173" s="5">
        <f t="shared" si="295"/>
        <v>3.5245173607921822E-2</v>
      </c>
      <c r="AC173" s="5">
        <f t="shared" si="296"/>
        <v>8.6086052646434253E-3</v>
      </c>
      <c r="AD173" s="5">
        <f t="shared" si="297"/>
        <v>2.8414922637697768E-2</v>
      </c>
      <c r="AE173" s="5">
        <f t="shared" si="298"/>
        <v>4.6660121731425391E-2</v>
      </c>
      <c r="AF173" s="5">
        <f t="shared" si="299"/>
        <v>3.8310274283538143E-2</v>
      </c>
      <c r="AG173" s="5">
        <f t="shared" si="300"/>
        <v>2.0969756917592848E-2</v>
      </c>
      <c r="AH173" s="5">
        <f t="shared" si="301"/>
        <v>4.0531629108771809E-3</v>
      </c>
      <c r="AI173" s="5">
        <f t="shared" si="302"/>
        <v>1.0830077238106457E-2</v>
      </c>
      <c r="AJ173" s="5">
        <f t="shared" si="303"/>
        <v>1.4469017846357391E-2</v>
      </c>
      <c r="AK173" s="5">
        <f t="shared" si="304"/>
        <v>1.288710276239372E-2</v>
      </c>
      <c r="AL173" s="5">
        <f t="shared" si="305"/>
        <v>1.5108789453508579E-3</v>
      </c>
      <c r="AM173" s="5">
        <f t="shared" si="306"/>
        <v>1.5184971028686663E-2</v>
      </c>
      <c r="AN173" s="5">
        <f t="shared" si="307"/>
        <v>2.4935228778229544E-2</v>
      </c>
      <c r="AO173" s="5">
        <f t="shared" si="308"/>
        <v>2.0473059614273866E-2</v>
      </c>
      <c r="AP173" s="5">
        <f t="shared" si="309"/>
        <v>1.1206264938050473E-2</v>
      </c>
      <c r="AQ173" s="5">
        <f t="shared" si="310"/>
        <v>4.6004496724401846E-3</v>
      </c>
      <c r="AR173" s="5">
        <f t="shared" si="311"/>
        <v>1.3311391146842181E-3</v>
      </c>
      <c r="AS173" s="5">
        <f t="shared" si="312"/>
        <v>3.5568122337265645E-3</v>
      </c>
      <c r="AT173" s="5">
        <f t="shared" si="313"/>
        <v>4.7519125260578384E-3</v>
      </c>
      <c r="AU173" s="5">
        <f t="shared" si="314"/>
        <v>4.2323802272889038E-3</v>
      </c>
      <c r="AV173" s="5">
        <f t="shared" si="315"/>
        <v>2.8272367636373512E-3</v>
      </c>
      <c r="AW173" s="5">
        <f t="shared" si="316"/>
        <v>1.8414674726695214E-4</v>
      </c>
      <c r="AX173" s="5">
        <f t="shared" si="317"/>
        <v>6.762389962077551E-3</v>
      </c>
      <c r="AY173" s="5">
        <f t="shared" si="318"/>
        <v>1.1104515146815576E-2</v>
      </c>
      <c r="AZ173" s="5">
        <f t="shared" si="319"/>
        <v>9.1173577194868741E-3</v>
      </c>
      <c r="BA173" s="5">
        <f t="shared" si="320"/>
        <v>4.9905352724277392E-3</v>
      </c>
      <c r="BB173" s="5">
        <f t="shared" si="321"/>
        <v>2.0487384946063442E-3</v>
      </c>
      <c r="BC173" s="5">
        <f t="shared" si="322"/>
        <v>6.7284636860045642E-4</v>
      </c>
      <c r="BD173" s="5">
        <f t="shared" si="323"/>
        <v>3.6431041255194325E-4</v>
      </c>
      <c r="BE173" s="5">
        <f t="shared" si="324"/>
        <v>9.734397539254326E-4</v>
      </c>
      <c r="BF173" s="5">
        <f t="shared" si="325"/>
        <v>1.3005186262515908E-3</v>
      </c>
      <c r="BG173" s="5">
        <f t="shared" si="326"/>
        <v>1.1583313642211527E-3</v>
      </c>
      <c r="BH173" s="5">
        <f t="shared" si="327"/>
        <v>7.737672046299127E-4</v>
      </c>
      <c r="BI173" s="5">
        <f t="shared" si="328"/>
        <v>4.135021845762473E-4</v>
      </c>
      <c r="BJ173" s="8">
        <f t="shared" si="329"/>
        <v>0.57712028357300849</v>
      </c>
      <c r="BK173" s="8">
        <f t="shared" si="330"/>
        <v>0.18908562653388061</v>
      </c>
      <c r="BL173" s="8">
        <f t="shared" si="331"/>
        <v>0.21375162324728186</v>
      </c>
      <c r="BM173" s="8">
        <f t="shared" si="332"/>
        <v>0.78331836034193714</v>
      </c>
      <c r="BN173" s="8">
        <f t="shared" si="333"/>
        <v>0.19559193020918322</v>
      </c>
    </row>
    <row r="174" spans="1:66" x14ac:dyDescent="0.25">
      <c r="A174" t="s">
        <v>99</v>
      </c>
      <c r="B174" t="s">
        <v>395</v>
      </c>
      <c r="C174" t="s">
        <v>103</v>
      </c>
      <c r="D174" s="10">
        <v>44215</v>
      </c>
      <c r="E174">
        <f>VLOOKUP(A174,home!$A$2:$E$405,3,FALSE)</f>
        <v>1.3440000000000001</v>
      </c>
      <c r="F174">
        <f>VLOOKUP(B174,home!$B$2:$E$405,3,FALSE)</f>
        <v>1.1499999999999999</v>
      </c>
      <c r="G174">
        <f>VLOOKUP(C174,away!$B$2:$E$405,4,FALSE)</f>
        <v>0.88</v>
      </c>
      <c r="H174">
        <f>VLOOKUP(A174,away!$A$2:$E$405,3,FALSE)</f>
        <v>1.3120000000000001</v>
      </c>
      <c r="I174">
        <f>VLOOKUP(C174,away!$B$2:$E$405,3,FALSE)</f>
        <v>0.95</v>
      </c>
      <c r="J174">
        <f>VLOOKUP(B174,home!$B$2:$E$405,4,FALSE)</f>
        <v>0.9</v>
      </c>
      <c r="K174" s="3">
        <f t="shared" si="334"/>
        <v>1.360128</v>
      </c>
      <c r="L174" s="3">
        <f t="shared" si="335"/>
        <v>1.1217600000000001</v>
      </c>
      <c r="M174" s="5">
        <f t="shared" si="280"/>
        <v>8.3585267541598354E-2</v>
      </c>
      <c r="N174" s="5">
        <f t="shared" si="281"/>
        <v>0.11368666277081907</v>
      </c>
      <c r="O174" s="5">
        <f t="shared" si="282"/>
        <v>9.3762609717463377E-2</v>
      </c>
      <c r="P174" s="5">
        <f t="shared" si="283"/>
        <v>0.12752915082979402</v>
      </c>
      <c r="Q174" s="5">
        <f t="shared" si="284"/>
        <v>7.7314206630574325E-2</v>
      </c>
      <c r="R174" s="5">
        <f t="shared" si="285"/>
        <v>5.2589572538330874E-2</v>
      </c>
      <c r="S174" s="5">
        <f t="shared" si="286"/>
        <v>4.8643991907049648E-2</v>
      </c>
      <c r="T174" s="5">
        <f t="shared" si="287"/>
        <v>8.6727984429913058E-2</v>
      </c>
      <c r="U174" s="5">
        <f t="shared" si="288"/>
        <v>7.152855011741488E-2</v>
      </c>
      <c r="V174" s="5">
        <f t="shared" si="289"/>
        <v>8.2464385881161166E-3</v>
      </c>
      <c r="W174" s="5">
        <f t="shared" si="290"/>
        <v>3.5052405745343268E-2</v>
      </c>
      <c r="X174" s="5">
        <f t="shared" si="291"/>
        <v>3.9320386668896271E-2</v>
      </c>
      <c r="Y174" s="5">
        <f t="shared" si="292"/>
        <v>2.2054018474850546E-2</v>
      </c>
      <c r="Z174" s="5">
        <f t="shared" si="293"/>
        <v>1.9664292963532681E-2</v>
      </c>
      <c r="AA174" s="5">
        <f t="shared" si="294"/>
        <v>2.6745955459903773E-2</v>
      </c>
      <c r="AB174" s="5">
        <f t="shared" si="295"/>
        <v>1.8188961453884003E-2</v>
      </c>
      <c r="AC174" s="5">
        <f t="shared" si="296"/>
        <v>7.8636862500104144E-4</v>
      </c>
      <c r="AD174" s="5">
        <f t="shared" si="297"/>
        <v>1.1918939630400562E-2</v>
      </c>
      <c r="AE174" s="5">
        <f t="shared" si="298"/>
        <v>1.3370189719798135E-2</v>
      </c>
      <c r="AF174" s="5">
        <f t="shared" si="299"/>
        <v>7.4990720100403807E-3</v>
      </c>
      <c r="AG174" s="5">
        <f t="shared" si="300"/>
        <v>2.8040530059942987E-3</v>
      </c>
      <c r="AH174" s="5">
        <f t="shared" si="301"/>
        <v>5.5146543186931065E-3</v>
      </c>
      <c r="AI174" s="5">
        <f t="shared" si="302"/>
        <v>7.5006357491754164E-3</v>
      </c>
      <c r="AJ174" s="5">
        <f t="shared" si="303"/>
        <v>5.1009123501272319E-3</v>
      </c>
      <c r="AK174" s="5">
        <f t="shared" si="304"/>
        <v>2.3126312376512844E-3</v>
      </c>
      <c r="AL174" s="5">
        <f t="shared" si="305"/>
        <v>4.7991674100063714E-5</v>
      </c>
      <c r="AM174" s="5">
        <f t="shared" si="306"/>
        <v>3.2422567043234899E-3</v>
      </c>
      <c r="AN174" s="5">
        <f t="shared" si="307"/>
        <v>3.6370338806419183E-3</v>
      </c>
      <c r="AO174" s="5">
        <f t="shared" si="308"/>
        <v>2.0399395629744398E-3</v>
      </c>
      <c r="AP174" s="5">
        <f t="shared" si="309"/>
        <v>7.6277420138740244E-4</v>
      </c>
      <c r="AQ174" s="5">
        <f t="shared" si="310"/>
        <v>2.1391239703708322E-4</v>
      </c>
      <c r="AR174" s="5">
        <f t="shared" si="311"/>
        <v>1.2372237257074364E-3</v>
      </c>
      <c r="AS174" s="5">
        <f t="shared" si="312"/>
        <v>1.6827826315990039E-3</v>
      </c>
      <c r="AT174" s="5">
        <f t="shared" si="313"/>
        <v>1.1443998875757453E-3</v>
      </c>
      <c r="AU174" s="5">
        <f t="shared" si="314"/>
        <v>5.1884344342954119E-4</v>
      </c>
      <c r="AV174" s="5">
        <f t="shared" si="315"/>
        <v>1.7642337375623374E-4</v>
      </c>
      <c r="AW174" s="5">
        <f t="shared" si="316"/>
        <v>2.0339633821751743E-6</v>
      </c>
      <c r="AX174" s="5">
        <f t="shared" si="317"/>
        <v>7.3498068778968413E-4</v>
      </c>
      <c r="AY174" s="5">
        <f t="shared" si="318"/>
        <v>8.244719363349562E-4</v>
      </c>
      <c r="AZ174" s="5">
        <f t="shared" si="319"/>
        <v>4.6242981965155034E-4</v>
      </c>
      <c r="BA174" s="5">
        <f t="shared" si="320"/>
        <v>1.7291175816410768E-4</v>
      </c>
      <c r="BB174" s="5">
        <f t="shared" si="321"/>
        <v>4.8491373459542378E-5</v>
      </c>
      <c r="BC174" s="5">
        <f t="shared" si="322"/>
        <v>1.0879136618395257E-5</v>
      </c>
      <c r="BD174" s="5">
        <f t="shared" si="323"/>
        <v>2.3131134775826199E-4</v>
      </c>
      <c r="BE174" s="5">
        <f t="shared" si="324"/>
        <v>3.1461304080374931E-4</v>
      </c>
      <c r="BF174" s="5">
        <f t="shared" si="325"/>
        <v>2.1395700298116102E-4</v>
      </c>
      <c r="BG174" s="5">
        <f t="shared" si="326"/>
        <v>9.7002970183586887E-5</v>
      </c>
      <c r="BH174" s="5">
        <f t="shared" si="327"/>
        <v>3.2984113957465414E-5</v>
      </c>
      <c r="BI174" s="5">
        <f t="shared" si="328"/>
        <v>8.9725233897478997E-6</v>
      </c>
      <c r="BJ174" s="8">
        <f t="shared" si="329"/>
        <v>0.42189800054501247</v>
      </c>
      <c r="BK174" s="8">
        <f t="shared" si="330"/>
        <v>0.26966368110199423</v>
      </c>
      <c r="BL174" s="8">
        <f t="shared" si="331"/>
        <v>0.28890299700378597</v>
      </c>
      <c r="BM174" s="8">
        <f t="shared" si="332"/>
        <v>0.45083906361279252</v>
      </c>
      <c r="BN174" s="8">
        <f t="shared" si="333"/>
        <v>0.54846747002857998</v>
      </c>
    </row>
    <row r="175" spans="1:66" x14ac:dyDescent="0.25">
      <c r="A175" t="s">
        <v>99</v>
      </c>
      <c r="B175" t="s">
        <v>115</v>
      </c>
      <c r="C175" t="s">
        <v>108</v>
      </c>
      <c r="D175" s="10">
        <v>44215</v>
      </c>
      <c r="E175">
        <f>VLOOKUP(A175,home!$A$2:$E$405,3,FALSE)</f>
        <v>1.3440000000000001</v>
      </c>
      <c r="F175">
        <f>VLOOKUP(B175,home!$B$2:$E$405,3,FALSE)</f>
        <v>1.04</v>
      </c>
      <c r="G175">
        <f>VLOOKUP(C175,away!$B$2:$E$405,4,FALSE)</f>
        <v>0.82</v>
      </c>
      <c r="H175">
        <f>VLOOKUP(A175,away!$A$2:$E$405,3,FALSE)</f>
        <v>1.3120000000000001</v>
      </c>
      <c r="I175">
        <f>VLOOKUP(C175,away!$B$2:$E$405,3,FALSE)</f>
        <v>0.89</v>
      </c>
      <c r="J175">
        <f>VLOOKUP(B175,home!$B$2:$E$405,4,FALSE)</f>
        <v>0.84</v>
      </c>
      <c r="K175" s="3">
        <f t="shared" si="334"/>
        <v>1.1461631999999999</v>
      </c>
      <c r="L175" s="3">
        <f t="shared" si="335"/>
        <v>0.98085120000000003</v>
      </c>
      <c r="M175" s="5">
        <f t="shared" si="280"/>
        <v>0.11919262465080542</v>
      </c>
      <c r="N175" s="5">
        <f t="shared" si="281"/>
        <v>0.13661420008616601</v>
      </c>
      <c r="O175" s="5">
        <f t="shared" si="282"/>
        <v>0.11691022891989207</v>
      </c>
      <c r="P175" s="5">
        <f t="shared" si="283"/>
        <v>0.13399820209155605</v>
      </c>
      <c r="Q175" s="5">
        <f t="shared" si="284"/>
        <v>7.8291084368100158E-2</v>
      </c>
      <c r="R175" s="5">
        <f t="shared" si="285"/>
        <v>5.7335769164175432E-2</v>
      </c>
      <c r="S175" s="5">
        <f t="shared" si="286"/>
        <v>3.7660715619723048E-2</v>
      </c>
      <c r="T175" s="5">
        <f t="shared" si="287"/>
        <v>7.6791904051752277E-2</v>
      </c>
      <c r="U175" s="5">
        <f t="shared" si="288"/>
        <v>6.5716148659672638E-2</v>
      </c>
      <c r="V175" s="5">
        <f t="shared" si="289"/>
        <v>4.7043069031314604E-3</v>
      </c>
      <c r="W175" s="5">
        <f t="shared" si="290"/>
        <v>2.9911453263603872E-2</v>
      </c>
      <c r="X175" s="5">
        <f t="shared" si="291"/>
        <v>2.9338684827349776E-2</v>
      </c>
      <c r="Y175" s="5">
        <f t="shared" si="292"/>
        <v>1.4388442109663911E-2</v>
      </c>
      <c r="Z175" s="5">
        <f t="shared" si="293"/>
        <v>1.8745952662534822E-2</v>
      </c>
      <c r="AA175" s="5">
        <f t="shared" si="294"/>
        <v>2.1485921090739431E-2</v>
      </c>
      <c r="AB175" s="5">
        <f t="shared" si="295"/>
        <v>1.2313186036154699E-2</v>
      </c>
      <c r="AC175" s="5">
        <f t="shared" si="296"/>
        <v>3.3054093581360471E-4</v>
      </c>
      <c r="AD175" s="5">
        <f t="shared" si="297"/>
        <v>8.5708517473156616E-3</v>
      </c>
      <c r="AE175" s="5">
        <f t="shared" si="298"/>
        <v>8.4067302213766629E-3</v>
      </c>
      <c r="AF175" s="5">
        <f t="shared" si="299"/>
        <v>4.1228757128567838E-3</v>
      </c>
      <c r="AG175" s="5">
        <f t="shared" si="300"/>
        <v>1.3479758634688105E-3</v>
      </c>
      <c r="AH175" s="5">
        <f t="shared" si="301"/>
        <v>4.5967475410476182E-3</v>
      </c>
      <c r="AI175" s="5">
        <f t="shared" si="302"/>
        <v>5.2686228712392697E-3</v>
      </c>
      <c r="AJ175" s="5">
        <f t="shared" si="303"/>
        <v>3.0193508248463948E-3</v>
      </c>
      <c r="AK175" s="5">
        <f t="shared" si="304"/>
        <v>1.1535562677761938E-3</v>
      </c>
      <c r="AL175" s="5">
        <f t="shared" si="305"/>
        <v>1.4863970399659865E-5</v>
      </c>
      <c r="AM175" s="5">
        <f t="shared" si="306"/>
        <v>1.9647189730857841E-3</v>
      </c>
      <c r="AN175" s="5">
        <f t="shared" si="307"/>
        <v>1.9270969624139587E-3</v>
      </c>
      <c r="AO175" s="5">
        <f t="shared" si="308"/>
        <v>9.4509768405004327E-4</v>
      </c>
      <c r="AP175" s="5">
        <f t="shared" si="309"/>
        <v>3.090000658392353E-4</v>
      </c>
      <c r="AQ175" s="5">
        <f t="shared" si="310"/>
        <v>7.5770771344623226E-5</v>
      </c>
      <c r="AR175" s="5">
        <f t="shared" si="311"/>
        <v>9.0174506834672142E-4</v>
      </c>
      <c r="AS175" s="5">
        <f t="shared" si="312"/>
        <v>1.033547013120497E-3</v>
      </c>
      <c r="AT175" s="5">
        <f t="shared" si="313"/>
        <v>5.9230677595431536E-4</v>
      </c>
      <c r="AU175" s="5">
        <f t="shared" si="314"/>
        <v>2.2629340990316029E-4</v>
      </c>
      <c r="AV175" s="5">
        <f t="shared" si="315"/>
        <v>6.4842294708379459E-5</v>
      </c>
      <c r="AW175" s="5">
        <f t="shared" si="316"/>
        <v>4.6417518499331005E-7</v>
      </c>
      <c r="AX175" s="5">
        <f t="shared" si="317"/>
        <v>3.7531476421545244E-4</v>
      </c>
      <c r="AY175" s="5">
        <f t="shared" si="318"/>
        <v>3.6812793685844357E-4</v>
      </c>
      <c r="AZ175" s="5">
        <f t="shared" si="319"/>
        <v>1.8053936431056434E-4</v>
      </c>
      <c r="BA175" s="5">
        <f t="shared" si="320"/>
        <v>5.9027417377084733E-5</v>
      </c>
      <c r="BB175" s="5">
        <f t="shared" si="321"/>
        <v>1.4474278291803602E-5</v>
      </c>
      <c r="BC175" s="5">
        <f t="shared" si="322"/>
        <v>2.8394226463299033E-6</v>
      </c>
      <c r="BD175" s="5">
        <f t="shared" si="323"/>
        <v>1.4741295539699389E-4</v>
      </c>
      <c r="BE175" s="5">
        <f t="shared" si="324"/>
        <v>1.6895930467927578E-4</v>
      </c>
      <c r="BF175" s="5">
        <f t="shared" si="325"/>
        <v>9.6827468660486856E-5</v>
      </c>
      <c r="BG175" s="5">
        <f t="shared" si="326"/>
        <v>3.6993360442601096E-5</v>
      </c>
      <c r="BH175" s="5">
        <f t="shared" si="327"/>
        <v>1.0600107095911268E-5</v>
      </c>
      <c r="BI175" s="5">
        <f t="shared" si="328"/>
        <v>2.4298905338784753E-6</v>
      </c>
      <c r="BJ175" s="8">
        <f t="shared" si="329"/>
        <v>0.39400620989208723</v>
      </c>
      <c r="BK175" s="8">
        <f t="shared" si="330"/>
        <v>0.29626938210828768</v>
      </c>
      <c r="BL175" s="8">
        <f t="shared" si="331"/>
        <v>0.29108148902438585</v>
      </c>
      <c r="BM175" s="8">
        <f t="shared" si="332"/>
        <v>0.35739326064492699</v>
      </c>
      <c r="BN175" s="8">
        <f t="shared" si="333"/>
        <v>0.64234210928069513</v>
      </c>
    </row>
    <row r="176" spans="1:66" x14ac:dyDescent="0.25">
      <c r="A176" t="s">
        <v>99</v>
      </c>
      <c r="B176" t="s">
        <v>109</v>
      </c>
      <c r="C176" t="s">
        <v>100</v>
      </c>
      <c r="D176" s="10">
        <v>44215</v>
      </c>
      <c r="E176">
        <f>VLOOKUP(A176,home!$A$2:$E$405,3,FALSE)</f>
        <v>1.3440000000000001</v>
      </c>
      <c r="F176">
        <f>VLOOKUP(B176,home!$B$2:$E$405,3,FALSE)</f>
        <v>1.04</v>
      </c>
      <c r="G176">
        <f>VLOOKUP(C176,away!$B$2:$E$405,4,FALSE)</f>
        <v>1.01</v>
      </c>
      <c r="H176">
        <f>VLOOKUP(A176,away!$A$2:$E$405,3,FALSE)</f>
        <v>1.3120000000000001</v>
      </c>
      <c r="I176">
        <f>VLOOKUP(C176,away!$B$2:$E$405,3,FALSE)</f>
        <v>0.74</v>
      </c>
      <c r="J176">
        <f>VLOOKUP(B176,home!$B$2:$E$405,4,FALSE)</f>
        <v>0.61</v>
      </c>
      <c r="K176" s="3">
        <f t="shared" si="334"/>
        <v>1.4117376000000001</v>
      </c>
      <c r="L176" s="3">
        <f t="shared" si="335"/>
        <v>0.59223680000000001</v>
      </c>
      <c r="M176" s="5">
        <f t="shared" si="280"/>
        <v>0.13479847414056578</v>
      </c>
      <c r="N176" s="5">
        <f t="shared" si="281"/>
        <v>0.19030007436686447</v>
      </c>
      <c r="O176" s="5">
        <f t="shared" si="282"/>
        <v>7.983261696989144E-2</v>
      </c>
      <c r="P176" s="5">
        <f t="shared" si="283"/>
        <v>0.11270270708279384</v>
      </c>
      <c r="Q176" s="5">
        <f t="shared" si="284"/>
        <v>0.13432688513324939</v>
      </c>
      <c r="R176" s="5">
        <f t="shared" si="285"/>
        <v>2.3639906804937102E-2</v>
      </c>
      <c r="S176" s="5">
        <f t="shared" si="286"/>
        <v>2.3557203196797091E-2</v>
      </c>
      <c r="T176" s="5">
        <f t="shared" si="287"/>
        <v>7.9553324605283207E-2</v>
      </c>
      <c r="U176" s="5">
        <f t="shared" si="288"/>
        <v>3.3373345297025576E-2</v>
      </c>
      <c r="V176" s="5">
        <f t="shared" si="289"/>
        <v>2.1884195718466235E-3</v>
      </c>
      <c r="W176" s="5">
        <f t="shared" si="290"/>
        <v>6.3211438144496368E-2</v>
      </c>
      <c r="X176" s="5">
        <f t="shared" si="291"/>
        <v>3.7436139850094474E-2</v>
      </c>
      <c r="Y176" s="5">
        <f t="shared" si="292"/>
        <v>1.1085529834586215E-2</v>
      </c>
      <c r="Z176" s="5">
        <f t="shared" si="293"/>
        <v>4.6668075861513924E-3</v>
      </c>
      <c r="AA176" s="5">
        <f t="shared" si="294"/>
        <v>6.5883077413351615E-3</v>
      </c>
      <c r="AB176" s="5">
        <f t="shared" si="295"/>
        <v>4.6504808794069616E-3</v>
      </c>
      <c r="AC176" s="5">
        <f t="shared" si="296"/>
        <v>1.1435626940168928E-4</v>
      </c>
      <c r="AD176" s="5">
        <f t="shared" si="297"/>
        <v>2.2309490994664942E-2</v>
      </c>
      <c r="AE176" s="5">
        <f t="shared" si="298"/>
        <v>1.3212501556309184E-2</v>
      </c>
      <c r="AF176" s="5">
        <f t="shared" si="299"/>
        <v>3.912464820851785E-3</v>
      </c>
      <c r="AG176" s="5">
        <f t="shared" si="300"/>
        <v>7.7236854853794505E-4</v>
      </c>
      <c r="AH176" s="5">
        <f t="shared" si="301"/>
        <v>6.9096379775950597E-4</v>
      </c>
      <c r="AI176" s="5">
        <f t="shared" si="302"/>
        <v>9.7545957353589057E-4</v>
      </c>
      <c r="AJ176" s="5">
        <f t="shared" si="303"/>
        <v>6.8854647862029092E-4</v>
      </c>
      <c r="AK176" s="5">
        <f t="shared" si="304"/>
        <v>3.2401565107195349E-4</v>
      </c>
      <c r="AL176" s="5">
        <f t="shared" si="305"/>
        <v>3.8244531225242121E-6</v>
      </c>
      <c r="AM176" s="5">
        <f t="shared" si="306"/>
        <v>6.2990294548059805E-3</v>
      </c>
      <c r="AN176" s="5">
        <f t="shared" si="307"/>
        <v>3.7305170474200389E-3</v>
      </c>
      <c r="AO176" s="5">
        <f t="shared" si="308"/>
        <v>1.1046747392547459E-3</v>
      </c>
      <c r="AP176" s="5">
        <f t="shared" si="309"/>
        <v>2.1807634420568844E-4</v>
      </c>
      <c r="AQ176" s="5">
        <f t="shared" si="310"/>
        <v>3.2288209062018856E-5</v>
      </c>
      <c r="AR176" s="5">
        <f t="shared" si="311"/>
        <v>8.1842837700187449E-5</v>
      </c>
      <c r="AS176" s="5">
        <f t="shared" si="312"/>
        <v>1.1554061127205218E-4</v>
      </c>
      <c r="AT176" s="5">
        <f t="shared" si="313"/>
        <v>8.1556512629869953E-5</v>
      </c>
      <c r="AU176" s="5">
        <f t="shared" si="314"/>
        <v>3.8378798468154087E-5</v>
      </c>
      <c r="AV176" s="5">
        <f t="shared" si="315"/>
        <v>1.3545198210078882E-5</v>
      </c>
      <c r="AW176" s="5">
        <f t="shared" si="316"/>
        <v>8.8821113387516341E-8</v>
      </c>
      <c r="AX176" s="5">
        <f t="shared" si="317"/>
        <v>1.4820961208095161E-3</v>
      </c>
      <c r="AY176" s="5">
        <f t="shared" si="318"/>
        <v>8.7775186388064125E-4</v>
      </c>
      <c r="AZ176" s="5">
        <f t="shared" si="319"/>
        <v>2.5991847752935323E-4</v>
      </c>
      <c r="BA176" s="5">
        <f t="shared" si="320"/>
        <v>5.1311095797618709E-5</v>
      </c>
      <c r="BB176" s="5">
        <f t="shared" si="321"/>
        <v>7.5970797949187849E-6</v>
      </c>
      <c r="BC176" s="5">
        <f t="shared" si="322"/>
        <v>8.9985404541747206E-7</v>
      </c>
      <c r="BD176" s="5">
        <f t="shared" si="323"/>
        <v>8.0783900504130579E-6</v>
      </c>
      <c r="BE176" s="5">
        <f t="shared" si="324"/>
        <v>1.1404566981634012E-5</v>
      </c>
      <c r="BF176" s="5">
        <f t="shared" si="325"/>
        <v>8.050128009845624E-6</v>
      </c>
      <c r="BG176" s="5">
        <f t="shared" si="326"/>
        <v>3.7882227987707444E-6</v>
      </c>
      <c r="BH176" s="5">
        <f t="shared" si="327"/>
        <v>1.3369941405504736E-6</v>
      </c>
      <c r="BI176" s="5">
        <f t="shared" si="328"/>
        <v>3.7749697983895769E-7</v>
      </c>
      <c r="BJ176" s="8">
        <f t="shared" si="329"/>
        <v>0.57018437814154388</v>
      </c>
      <c r="BK176" s="8">
        <f t="shared" si="330"/>
        <v>0.2742427365784082</v>
      </c>
      <c r="BL176" s="8">
        <f t="shared" si="331"/>
        <v>0.15112754295082526</v>
      </c>
      <c r="BM176" s="8">
        <f t="shared" si="332"/>
        <v>0.32374313771585961</v>
      </c>
      <c r="BN176" s="8">
        <f t="shared" si="333"/>
        <v>0.67560066449830203</v>
      </c>
    </row>
    <row r="177" spans="1:66" x14ac:dyDescent="0.25">
      <c r="A177" t="s">
        <v>99</v>
      </c>
      <c r="B177" t="s">
        <v>101</v>
      </c>
      <c r="C177" t="s">
        <v>116</v>
      </c>
      <c r="D177" s="10">
        <v>44215</v>
      </c>
      <c r="E177">
        <f>VLOOKUP(A177,home!$A$2:$E$405,3,FALSE)</f>
        <v>1.3440000000000001</v>
      </c>
      <c r="F177">
        <f>VLOOKUP(B177,home!$B$2:$E$405,3,FALSE)</f>
        <v>0.74</v>
      </c>
      <c r="G177">
        <f>VLOOKUP(C177,away!$B$2:$E$405,4,FALSE)</f>
        <v>1.74</v>
      </c>
      <c r="H177">
        <f>VLOOKUP(A177,away!$A$2:$E$405,3,FALSE)</f>
        <v>1.3120000000000001</v>
      </c>
      <c r="I177">
        <f>VLOOKUP(C177,away!$B$2:$E$405,3,FALSE)</f>
        <v>0.74</v>
      </c>
      <c r="J177">
        <f>VLOOKUP(B177,home!$B$2:$E$405,4,FALSE)</f>
        <v>0.84</v>
      </c>
      <c r="K177" s="3">
        <f t="shared" si="334"/>
        <v>1.7305344</v>
      </c>
      <c r="L177" s="3">
        <f t="shared" si="335"/>
        <v>0.81553920000000002</v>
      </c>
      <c r="M177" s="5">
        <f t="shared" si="280"/>
        <v>7.8388848520619461E-2</v>
      </c>
      <c r="N177" s="5">
        <f t="shared" si="281"/>
        <v>0.13565459894132109</v>
      </c>
      <c r="O177" s="5">
        <f t="shared" si="282"/>
        <v>6.3929178811427179E-2</v>
      </c>
      <c r="P177" s="5">
        <f t="shared" si="283"/>
        <v>0.11063164309692584</v>
      </c>
      <c r="Q177" s="5">
        <f t="shared" si="284"/>
        <v>0.11737747499307989</v>
      </c>
      <c r="R177" s="5">
        <f t="shared" si="285"/>
        <v>2.6068375672264128E-2</v>
      </c>
      <c r="S177" s="5">
        <f t="shared" si="286"/>
        <v>3.9034125023236339E-2</v>
      </c>
      <c r="T177" s="5">
        <f t="shared" si="287"/>
        <v>9.5725932053876375E-2</v>
      </c>
      <c r="U177" s="5">
        <f t="shared" si="288"/>
        <v>4.5112220852976205E-2</v>
      </c>
      <c r="V177" s="5">
        <f t="shared" si="289"/>
        <v>6.1210653607977417E-3</v>
      </c>
      <c r="W177" s="5">
        <f t="shared" si="290"/>
        <v>6.7708586086888151E-2</v>
      </c>
      <c r="X177" s="5">
        <f t="shared" si="291"/>
        <v>5.5219006130431895E-2</v>
      </c>
      <c r="Y177" s="5">
        <f t="shared" si="292"/>
        <v>2.2516632042203756E-2</v>
      </c>
      <c r="Z177" s="5">
        <f t="shared" si="293"/>
        <v>7.0865940803525864E-3</v>
      </c>
      <c r="AA177" s="5">
        <f t="shared" si="294"/>
        <v>1.2263594834886515E-2</v>
      </c>
      <c r="AB177" s="5">
        <f t="shared" si="295"/>
        <v>1.061128636471672E-2</v>
      </c>
      <c r="AC177" s="5">
        <f t="shared" si="296"/>
        <v>5.3992335257881466E-4</v>
      </c>
      <c r="AD177" s="5">
        <f t="shared" si="297"/>
        <v>2.9293009349680352E-2</v>
      </c>
      <c r="AE177" s="5">
        <f t="shared" si="298"/>
        <v>2.3889597410630833E-2</v>
      </c>
      <c r="AF177" s="5">
        <f t="shared" si="299"/>
        <v>9.7414515802939691E-3</v>
      </c>
      <c r="AG177" s="5">
        <f t="shared" si="300"/>
        <v>2.6481785428772273E-3</v>
      </c>
      <c r="AH177" s="5">
        <f t="shared" si="301"/>
        <v>1.4448488167538704E-3</v>
      </c>
      <c r="AI177" s="5">
        <f t="shared" si="302"/>
        <v>2.500360580191869E-3</v>
      </c>
      <c r="AJ177" s="5">
        <f t="shared" si="303"/>
        <v>2.1634799982129943E-3</v>
      </c>
      <c r="AK177" s="5">
        <f t="shared" si="304"/>
        <v>1.2479921868731748E-3</v>
      </c>
      <c r="AL177" s="5">
        <f t="shared" si="305"/>
        <v>3.0480155669837626E-5</v>
      </c>
      <c r="AM177" s="5">
        <f t="shared" si="306"/>
        <v>1.0138512071828682E-2</v>
      </c>
      <c r="AN177" s="5">
        <f t="shared" si="307"/>
        <v>8.2683540242495072E-3</v>
      </c>
      <c r="AO177" s="5">
        <f t="shared" si="308"/>
        <v>3.3715834131266111E-3</v>
      </c>
      <c r="AP177" s="5">
        <f t="shared" si="309"/>
        <v>9.1655281315818223E-4</v>
      </c>
      <c r="AQ177" s="5">
        <f t="shared" si="310"/>
        <v>1.8687118700019329E-4</v>
      </c>
      <c r="AR177" s="5">
        <f t="shared" si="311"/>
        <v>2.3566616962727974E-4</v>
      </c>
      <c r="AS177" s="5">
        <f t="shared" si="312"/>
        <v>4.0782841345624282E-4</v>
      </c>
      <c r="AT177" s="5">
        <f t="shared" si="313"/>
        <v>3.528805493917256E-4</v>
      </c>
      <c r="AU177" s="5">
        <f t="shared" si="314"/>
        <v>2.0355730993776004E-4</v>
      </c>
      <c r="AV177" s="5">
        <f t="shared" si="315"/>
        <v>8.8065731804688955E-5</v>
      </c>
      <c r="AW177" s="5">
        <f t="shared" si="316"/>
        <v>1.1949225514297012E-6</v>
      </c>
      <c r="AX177" s="5">
        <f t="shared" si="317"/>
        <v>2.9241739841858044E-3</v>
      </c>
      <c r="AY177" s="5">
        <f t="shared" si="318"/>
        <v>2.3847785117237035E-3</v>
      </c>
      <c r="AZ177" s="5">
        <f t="shared" si="319"/>
        <v>9.7244017981416961E-4</v>
      </c>
      <c r="BA177" s="5">
        <f t="shared" si="320"/>
        <v>2.643543620978348E-4</v>
      </c>
      <c r="BB177" s="5">
        <f t="shared" si="321"/>
        <v>5.3897836245444604E-5</v>
      </c>
      <c r="BC177" s="5">
        <f t="shared" si="322"/>
        <v>8.7911596506681851E-6</v>
      </c>
      <c r="BD177" s="5">
        <f t="shared" si="323"/>
        <v>3.2032499907482652E-5</v>
      </c>
      <c r="BE177" s="5">
        <f t="shared" si="324"/>
        <v>5.5433343007895554E-5</v>
      </c>
      <c r="BF177" s="5">
        <f t="shared" si="325"/>
        <v>4.7964653491081374E-5</v>
      </c>
      <c r="BG177" s="5">
        <f t="shared" si="326"/>
        <v>2.7668160950132128E-5</v>
      </c>
      <c r="BH177" s="5">
        <f t="shared" si="327"/>
        <v>1.197017607723509E-5</v>
      </c>
      <c r="BI177" s="5">
        <f t="shared" si="328"/>
        <v>4.1429602951424714E-6</v>
      </c>
      <c r="BJ177" s="8">
        <f t="shared" si="329"/>
        <v>0.58926477667436417</v>
      </c>
      <c r="BK177" s="8">
        <f t="shared" si="330"/>
        <v>0.23713086402155173</v>
      </c>
      <c r="BL177" s="8">
        <f t="shared" si="331"/>
        <v>0.16680854808624934</v>
      </c>
      <c r="BM177" s="8">
        <f t="shared" si="332"/>
        <v>0.46585707923770819</v>
      </c>
      <c r="BN177" s="8">
        <f t="shared" si="333"/>
        <v>0.53205012003563767</v>
      </c>
    </row>
    <row r="178" spans="1:66" x14ac:dyDescent="0.25">
      <c r="A178" t="s">
        <v>122</v>
      </c>
      <c r="B178" t="s">
        <v>135</v>
      </c>
      <c r="C178" t="s">
        <v>136</v>
      </c>
      <c r="D178" s="10">
        <v>44215</v>
      </c>
      <c r="E178">
        <f>VLOOKUP(A178,home!$A$2:$E$405,3,FALSE)</f>
        <v>1.3496240601503799</v>
      </c>
      <c r="F178">
        <f>VLOOKUP(B178,home!$B$2:$E$405,3,FALSE)</f>
        <v>0.57999999999999996</v>
      </c>
      <c r="G178">
        <f>VLOOKUP(C178,away!$B$2:$E$405,4,FALSE)</f>
        <v>1.32</v>
      </c>
      <c r="H178">
        <f>VLOOKUP(A178,away!$A$2:$E$405,3,FALSE)</f>
        <v>1.1766917293233099</v>
      </c>
      <c r="I178">
        <f>VLOOKUP(C178,away!$B$2:$E$405,3,FALSE)</f>
        <v>1.48</v>
      </c>
      <c r="J178">
        <f>VLOOKUP(B178,home!$B$2:$E$405,4,FALSE)</f>
        <v>1.23</v>
      </c>
      <c r="K178" s="3">
        <f t="shared" si="334"/>
        <v>1.0332721804511309</v>
      </c>
      <c r="L178" s="3">
        <f t="shared" si="335"/>
        <v>2.142049624060153</v>
      </c>
      <c r="M178" s="5">
        <f t="shared" si="280"/>
        <v>4.1780656717508115E-2</v>
      </c>
      <c r="N178" s="5">
        <f t="shared" si="281"/>
        <v>4.3170790267179793E-2</v>
      </c>
      <c r="O178" s="5">
        <f t="shared" si="282"/>
        <v>8.9496240014724546E-2</v>
      </c>
      <c r="P178" s="5">
        <f t="shared" si="283"/>
        <v>9.2473975062192182E-2</v>
      </c>
      <c r="Q178" s="5">
        <f t="shared" si="284"/>
        <v>2.2303588295583661E-2</v>
      </c>
      <c r="R178" s="5">
        <f t="shared" si="285"/>
        <v>9.5852693639168984E-2</v>
      </c>
      <c r="S178" s="5">
        <f t="shared" si="286"/>
        <v>5.1168631225819612E-2</v>
      </c>
      <c r="T178" s="5">
        <f t="shared" si="287"/>
        <v>4.7775392923747405E-2</v>
      </c>
      <c r="U178" s="5">
        <f t="shared" si="288"/>
        <v>9.9041921758658377E-2</v>
      </c>
      <c r="V178" s="5">
        <f t="shared" si="289"/>
        <v>1.2583618831439112E-2</v>
      </c>
      <c r="W178" s="5">
        <f t="shared" si="290"/>
        <v>7.6818924366873521E-3</v>
      </c>
      <c r="X178" s="5">
        <f t="shared" si="291"/>
        <v>1.6454994806076671E-2</v>
      </c>
      <c r="Y178" s="5">
        <f t="shared" si="292"/>
        <v>1.7623707719134157E-2</v>
      </c>
      <c r="Z178" s="5">
        <f t="shared" si="293"/>
        <v>6.844040879164498E-2</v>
      </c>
      <c r="AA178" s="5">
        <f t="shared" si="294"/>
        <v>7.0717570423109749E-2</v>
      </c>
      <c r="AB178" s="5">
        <f t="shared" si="295"/>
        <v>3.6535249093646506E-2</v>
      </c>
      <c r="AC178" s="5">
        <f t="shared" si="296"/>
        <v>1.7407236766861958E-3</v>
      </c>
      <c r="AD178" s="5">
        <f t="shared" si="297"/>
        <v>1.9843714370117475E-3</v>
      </c>
      <c r="AE178" s="5">
        <f t="shared" si="298"/>
        <v>4.2506220906467183E-3</v>
      </c>
      <c r="AF178" s="5">
        <f t="shared" si="299"/>
        <v>4.5525217256457929E-3</v>
      </c>
      <c r="AG178" s="5">
        <f t="shared" si="300"/>
        <v>3.25057581698175E-3</v>
      </c>
      <c r="AH178" s="5">
        <f t="shared" si="301"/>
        <v>3.6650687980666584E-2</v>
      </c>
      <c r="AI178" s="5">
        <f t="shared" si="302"/>
        <v>3.7870136284817411E-2</v>
      </c>
      <c r="AJ178" s="5">
        <f t="shared" si="303"/>
        <v>1.9565079146497386E-2</v>
      </c>
      <c r="AK178" s="5">
        <f t="shared" si="304"/>
        <v>6.738683996800103E-3</v>
      </c>
      <c r="AL178" s="5">
        <f t="shared" si="305"/>
        <v>1.5411116101541968E-4</v>
      </c>
      <c r="AM178" s="5">
        <f t="shared" si="306"/>
        <v>4.1007916030921457E-4</v>
      </c>
      <c r="AN178" s="5">
        <f t="shared" si="307"/>
        <v>8.7840991117525615E-4</v>
      </c>
      <c r="AO178" s="5">
        <f t="shared" si="308"/>
        <v>9.4079881000183499E-4</v>
      </c>
      <c r="AP178" s="5">
        <f t="shared" si="309"/>
        <v>6.7174591242688997E-4</v>
      </c>
      <c r="AQ178" s="5">
        <f t="shared" si="310"/>
        <v>3.5972826979449108E-4</v>
      </c>
      <c r="AR178" s="5">
        <f t="shared" si="311"/>
        <v>1.5701518482106554E-2</v>
      </c>
      <c r="AS178" s="5">
        <f t="shared" si="312"/>
        <v>1.6223942238399968E-2</v>
      </c>
      <c r="AT178" s="5">
        <f t="shared" si="313"/>
        <v>8.3818740860923686E-3</v>
      </c>
      <c r="AU178" s="5">
        <f t="shared" si="314"/>
        <v>2.8869191044011643E-3</v>
      </c>
      <c r="AV178" s="5">
        <f t="shared" si="315"/>
        <v>7.4574329944765416E-4</v>
      </c>
      <c r="AW178" s="5">
        <f t="shared" si="316"/>
        <v>9.4749266368396809E-6</v>
      </c>
      <c r="AX178" s="5">
        <f t="shared" si="317"/>
        <v>7.0620564688378466E-5</v>
      </c>
      <c r="AY178" s="5">
        <f t="shared" si="318"/>
        <v>1.5127275404165679E-4</v>
      </c>
      <c r="AZ178" s="5">
        <f t="shared" si="319"/>
        <v>1.6201687296273749E-4</v>
      </c>
      <c r="BA178" s="5">
        <f t="shared" si="320"/>
        <v>1.1568272727374446E-4</v>
      </c>
      <c r="BB178" s="5">
        <f t="shared" si="321"/>
        <v>6.1949535616744384E-5</v>
      </c>
      <c r="BC178" s="5">
        <f t="shared" si="322"/>
        <v>2.653979589570966E-5</v>
      </c>
      <c r="BD178" s="5">
        <f t="shared" si="323"/>
        <v>5.6055719602949826E-3</v>
      </c>
      <c r="BE178" s="5">
        <f t="shared" si="324"/>
        <v>5.7920815620897161E-3</v>
      </c>
      <c r="BF178" s="5">
        <f t="shared" si="325"/>
        <v>2.9923983725056165E-3</v>
      </c>
      <c r="BG178" s="5">
        <f t="shared" si="326"/>
        <v>1.0306539970457648E-3</v>
      </c>
      <c r="BH178" s="5">
        <f t="shared" si="327"/>
        <v>2.6623652570453767E-4</v>
      </c>
      <c r="BI178" s="5">
        <f t="shared" si="328"/>
        <v>5.501895908609225E-5</v>
      </c>
      <c r="BJ178" s="8">
        <f t="shared" si="329"/>
        <v>0.17289730183288171</v>
      </c>
      <c r="BK178" s="8">
        <f t="shared" si="330"/>
        <v>0.20005298942870228</v>
      </c>
      <c r="BL178" s="8">
        <f t="shared" si="331"/>
        <v>0.55215022092526422</v>
      </c>
      <c r="BM178" s="8">
        <f t="shared" si="332"/>
        <v>0.60832117915473105</v>
      </c>
      <c r="BN178" s="8">
        <f t="shared" si="333"/>
        <v>0.38507794399635725</v>
      </c>
    </row>
    <row r="179" spans="1:66" x14ac:dyDescent="0.25">
      <c r="A179" t="s">
        <v>122</v>
      </c>
      <c r="B179" t="s">
        <v>126</v>
      </c>
      <c r="C179" t="s">
        <v>139</v>
      </c>
      <c r="D179" s="10">
        <v>44215</v>
      </c>
      <c r="E179">
        <f>VLOOKUP(A179,home!$A$2:$E$405,3,FALSE)</f>
        <v>1.3496240601503799</v>
      </c>
      <c r="F179">
        <f>VLOOKUP(B179,home!$B$2:$E$405,3,FALSE)</f>
        <v>1.1499999999999999</v>
      </c>
      <c r="G179">
        <f>VLOOKUP(C179,away!$B$2:$E$405,4,FALSE)</f>
        <v>0.74</v>
      </c>
      <c r="H179">
        <f>VLOOKUP(A179,away!$A$2:$E$405,3,FALSE)</f>
        <v>1.1766917293233099</v>
      </c>
      <c r="I179">
        <f>VLOOKUP(C179,away!$B$2:$E$405,3,FALSE)</f>
        <v>1.08</v>
      </c>
      <c r="J179">
        <f>VLOOKUP(B179,home!$B$2:$E$405,4,FALSE)</f>
        <v>0.93</v>
      </c>
      <c r="K179" s="3">
        <f t="shared" si="334"/>
        <v>1.1485300751879732</v>
      </c>
      <c r="L179" s="3">
        <f t="shared" si="335"/>
        <v>1.1818691729323327</v>
      </c>
      <c r="M179" s="5">
        <f t="shared" si="280"/>
        <v>9.7256909698787003E-2</v>
      </c>
      <c r="N179" s="5">
        <f t="shared" si="281"/>
        <v>0.11170248580889779</v>
      </c>
      <c r="O179" s="5">
        <f t="shared" si="282"/>
        <v>0.11494494342765998</v>
      </c>
      <c r="P179" s="5">
        <f t="shared" si="283"/>
        <v>0.13201772451744767</v>
      </c>
      <c r="Q179" s="5">
        <f t="shared" si="284"/>
        <v>6.4146832212388455E-2</v>
      </c>
      <c r="R179" s="5">
        <f t="shared" si="285"/>
        <v>6.7924942610801162E-2</v>
      </c>
      <c r="S179" s="5">
        <f t="shared" si="286"/>
        <v>4.4800620441115241E-2</v>
      </c>
      <c r="T179" s="5">
        <f t="shared" si="287"/>
        <v>7.5813163533084663E-2</v>
      </c>
      <c r="U179" s="5">
        <f t="shared" si="288"/>
        <v>7.8013839443922234E-2</v>
      </c>
      <c r="V179" s="5">
        <f t="shared" si="289"/>
        <v>6.7569903098499322E-3</v>
      </c>
      <c r="W179" s="5">
        <f t="shared" si="290"/>
        <v>2.4558188674654934E-2</v>
      </c>
      <c r="X179" s="5">
        <f t="shared" si="291"/>
        <v>2.902456613763061E-2</v>
      </c>
      <c r="Y179" s="5">
        <f t="shared" si="292"/>
        <v>1.7151619987900647E-2</v>
      </c>
      <c r="Z179" s="5">
        <f t="shared" si="293"/>
        <v>2.6759465248301237E-2</v>
      </c>
      <c r="AA179" s="5">
        <f t="shared" si="294"/>
        <v>3.073405063362138E-2</v>
      </c>
      <c r="AB179" s="5">
        <f t="shared" si="295"/>
        <v>1.7649490742532074E-2</v>
      </c>
      <c r="AC179" s="5">
        <f t="shared" si="296"/>
        <v>5.732513556463264E-4</v>
      </c>
      <c r="AD179" s="5">
        <f t="shared" si="297"/>
        <v>7.0514545712454689E-3</v>
      </c>
      <c r="AE179" s="5">
        <f t="shared" si="298"/>
        <v>8.3338967820877994E-3</v>
      </c>
      <c r="AF179" s="5">
        <f t="shared" si="299"/>
        <v>4.9247878485747703E-3</v>
      </c>
      <c r="AG179" s="5">
        <f t="shared" si="300"/>
        <v>1.9401516471540881E-3</v>
      </c>
      <c r="AH179" s="5">
        <f t="shared" si="301"/>
        <v>7.9065467652803222E-3</v>
      </c>
      <c r="AI179" s="5">
        <f t="shared" si="302"/>
        <v>9.0809067508046369E-3</v>
      </c>
      <c r="AJ179" s="5">
        <f t="shared" si="303"/>
        <v>5.2148472566383129E-3</v>
      </c>
      <c r="AK179" s="5">
        <f t="shared" si="304"/>
        <v>1.9964696372535323E-3</v>
      </c>
      <c r="AL179" s="5">
        <f t="shared" si="305"/>
        <v>3.112553741769321E-5</v>
      </c>
      <c r="AM179" s="5">
        <f t="shared" si="306"/>
        <v>1.6197615297794269E-3</v>
      </c>
      <c r="AN179" s="5">
        <f t="shared" si="307"/>
        <v>1.9143462195480214E-3</v>
      </c>
      <c r="AO179" s="5">
        <f t="shared" si="308"/>
        <v>1.1312533916016793E-3</v>
      </c>
      <c r="AP179" s="5">
        <f t="shared" si="309"/>
        <v>4.4566450343639085E-4</v>
      </c>
      <c r="AQ179" s="5">
        <f t="shared" si="310"/>
        <v>1.3167928452041656E-4</v>
      </c>
      <c r="AR179" s="5">
        <f t="shared" si="311"/>
        <v>1.8689007772465336E-3</v>
      </c>
      <c r="AS179" s="5">
        <f t="shared" si="312"/>
        <v>2.1464887502098233E-3</v>
      </c>
      <c r="AT179" s="5">
        <f t="shared" si="313"/>
        <v>1.2326534428343137E-3</v>
      </c>
      <c r="AU179" s="5">
        <f t="shared" si="314"/>
        <v>4.7191318379306938E-4</v>
      </c>
      <c r="AV179" s="5">
        <f t="shared" si="315"/>
        <v>1.3550162111601249E-4</v>
      </c>
      <c r="AW179" s="5">
        <f t="shared" si="316"/>
        <v>1.1736163062554966E-6</v>
      </c>
      <c r="AX179" s="5">
        <f t="shared" si="317"/>
        <v>3.1005747193069215E-4</v>
      </c>
      <c r="AY179" s="5">
        <f t="shared" si="318"/>
        <v>3.6644736791221718E-4</v>
      </c>
      <c r="AZ179" s="5">
        <f t="shared" si="319"/>
        <v>2.1654642381882123E-4</v>
      </c>
      <c r="BA179" s="5">
        <f t="shared" si="320"/>
        <v>8.530984760673486E-5</v>
      </c>
      <c r="BB179" s="5">
        <f t="shared" si="321"/>
        <v>2.5206269758488776E-5</v>
      </c>
      <c r="BC179" s="5">
        <f t="shared" si="322"/>
        <v>5.9581026384348813E-6</v>
      </c>
      <c r="BD179" s="5">
        <f t="shared" si="323"/>
        <v>3.6813270264949227E-4</v>
      </c>
      <c r="BE179" s="5">
        <f t="shared" si="324"/>
        <v>4.2281148065317323E-4</v>
      </c>
      <c r="BF179" s="5">
        <f t="shared" si="325"/>
        <v>2.4280585083246372E-4</v>
      </c>
      <c r="BG179" s="5">
        <f t="shared" si="326"/>
        <v>9.2956607370896438E-5</v>
      </c>
      <c r="BH179" s="5">
        <f t="shared" si="327"/>
        <v>2.6690864813228659E-5</v>
      </c>
      <c r="BI179" s="5">
        <f t="shared" si="328"/>
        <v>6.1310521941539072E-6</v>
      </c>
      <c r="BJ179" s="8">
        <f t="shared" si="329"/>
        <v>0.35089937761617046</v>
      </c>
      <c r="BK179" s="8">
        <f t="shared" si="330"/>
        <v>0.28180306922817611</v>
      </c>
      <c r="BL179" s="8">
        <f t="shared" si="331"/>
        <v>0.34048102360222682</v>
      </c>
      <c r="BM179" s="8">
        <f t="shared" si="332"/>
        <v>0.41158382366728663</v>
      </c>
      <c r="BN179" s="8">
        <f t="shared" si="333"/>
        <v>0.58799383827598206</v>
      </c>
    </row>
    <row r="180" spans="1:66" x14ac:dyDescent="0.25">
      <c r="A180" t="s">
        <v>122</v>
      </c>
      <c r="B180" t="s">
        <v>128</v>
      </c>
      <c r="C180" t="s">
        <v>141</v>
      </c>
      <c r="D180" s="10">
        <v>44215</v>
      </c>
      <c r="E180">
        <f>VLOOKUP(A180,home!$A$2:$E$405,3,FALSE)</f>
        <v>1.3496240601503799</v>
      </c>
      <c r="F180">
        <f>VLOOKUP(B180,home!$B$2:$E$405,3,FALSE)</f>
        <v>1.41</v>
      </c>
      <c r="G180">
        <f>VLOOKUP(C180,away!$B$2:$E$405,4,FALSE)</f>
        <v>1.04</v>
      </c>
      <c r="H180">
        <f>VLOOKUP(A180,away!$A$2:$E$405,3,FALSE)</f>
        <v>1.1766917293233099</v>
      </c>
      <c r="I180">
        <f>VLOOKUP(C180,away!$B$2:$E$405,3,FALSE)</f>
        <v>0.44</v>
      </c>
      <c r="J180">
        <f>VLOOKUP(B180,home!$B$2:$E$405,4,FALSE)</f>
        <v>0.93</v>
      </c>
      <c r="K180" s="3">
        <f t="shared" si="334"/>
        <v>1.979088721804517</v>
      </c>
      <c r="L180" s="3">
        <f t="shared" si="335"/>
        <v>0.48150225563909849</v>
      </c>
      <c r="M180" s="5">
        <f t="shared" si="280"/>
        <v>8.5384475754728253E-2</v>
      </c>
      <c r="N180" s="5">
        <f t="shared" si="281"/>
        <v>0.16898345298337392</v>
      </c>
      <c r="O180" s="5">
        <f t="shared" si="282"/>
        <v>4.1112817672463567E-2</v>
      </c>
      <c r="P180" s="5">
        <f t="shared" si="283"/>
        <v>8.1365913777178084E-2</v>
      </c>
      <c r="Q180" s="5">
        <f t="shared" si="284"/>
        <v>0.16721662298548962</v>
      </c>
      <c r="R180" s="5">
        <f t="shared" si="285"/>
        <v>9.8979572224851004E-3</v>
      </c>
      <c r="S180" s="5">
        <f t="shared" si="286"/>
        <v>1.9384120667944045E-2</v>
      </c>
      <c r="T180" s="5">
        <f t="shared" si="287"/>
        <v>8.0515181147865975E-2</v>
      </c>
      <c r="U180" s="5">
        <f t="shared" si="288"/>
        <v>1.9588935507923823E-2</v>
      </c>
      <c r="V180" s="5">
        <f t="shared" si="289"/>
        <v>2.0524244756479392E-3</v>
      </c>
      <c r="W180" s="5">
        <f t="shared" si="290"/>
        <v>0.11031217754960682</v>
      </c>
      <c r="X180" s="5">
        <f t="shared" si="291"/>
        <v>5.3115562314596403E-2</v>
      </c>
      <c r="Y180" s="5">
        <f t="shared" si="292"/>
        <v>1.2787631532008632E-2</v>
      </c>
      <c r="Z180" s="5">
        <f t="shared" si="293"/>
        <v>1.5886295762819608E-3</v>
      </c>
      <c r="AA180" s="5">
        <f t="shared" si="294"/>
        <v>3.1440388775447171E-3</v>
      </c>
      <c r="AB180" s="5">
        <f t="shared" si="295"/>
        <v>3.1111659417318418E-3</v>
      </c>
      <c r="AC180" s="5">
        <f t="shared" si="296"/>
        <v>1.2223928255372329E-4</v>
      </c>
      <c r="AD180" s="5">
        <f t="shared" si="297"/>
        <v>5.4579396616531085E-2</v>
      </c>
      <c r="AE180" s="5">
        <f t="shared" si="298"/>
        <v>2.6280102582280696E-2</v>
      </c>
      <c r="AF180" s="5">
        <f t="shared" si="299"/>
        <v>6.3269643358975268E-3</v>
      </c>
      <c r="AG180" s="5">
        <f t="shared" si="300"/>
        <v>1.0154825330275965E-3</v>
      </c>
      <c r="AH180" s="5">
        <f t="shared" si="301"/>
        <v>1.9123218108868734E-4</v>
      </c>
      <c r="AI180" s="5">
        <f t="shared" si="302"/>
        <v>3.7846545283870016E-4</v>
      </c>
      <c r="AJ180" s="5">
        <f t="shared" si="303"/>
        <v>3.7450835465285549E-4</v>
      </c>
      <c r="AK180" s="5">
        <f t="shared" si="304"/>
        <v>2.4706175363834414E-4</v>
      </c>
      <c r="AL180" s="5">
        <f t="shared" si="305"/>
        <v>4.6594469716116222E-6</v>
      </c>
      <c r="AM180" s="5">
        <f t="shared" si="306"/>
        <v>2.1603493657334459E-2</v>
      </c>
      <c r="AN180" s="5">
        <f t="shared" si="307"/>
        <v>1.0402130925691498E-2</v>
      </c>
      <c r="AO180" s="5">
        <f t="shared" si="308"/>
        <v>2.5043247520868403E-3</v>
      </c>
      <c r="AP180" s="5">
        <f t="shared" si="309"/>
        <v>4.0194600566087989E-4</v>
      </c>
      <c r="AQ180" s="5">
        <f t="shared" si="310"/>
        <v>4.8384477092709878E-5</v>
      </c>
      <c r="AR180" s="5">
        <f t="shared" si="311"/>
        <v>1.8415745308997511E-5</v>
      </c>
      <c r="AS180" s="5">
        <f t="shared" si="312"/>
        <v>3.6446393844661409E-5</v>
      </c>
      <c r="AT180" s="5">
        <f t="shared" si="313"/>
        <v>3.6065323504207493E-5</v>
      </c>
      <c r="AU180" s="5">
        <f t="shared" si="314"/>
        <v>2.3792158331802803E-5</v>
      </c>
      <c r="AV180" s="5">
        <f t="shared" si="315"/>
        <v>1.1771698055464577E-5</v>
      </c>
      <c r="AW180" s="5">
        <f t="shared" si="316"/>
        <v>1.2333759126012563E-7</v>
      </c>
      <c r="AX180" s="5">
        <f t="shared" si="317"/>
        <v>7.1258717748009992E-3</v>
      </c>
      <c r="AY180" s="5">
        <f t="shared" si="318"/>
        <v>3.4311233329616668E-3</v>
      </c>
      <c r="AZ180" s="5">
        <f t="shared" si="319"/>
        <v>8.2604681209849217E-4</v>
      </c>
      <c r="BA180" s="5">
        <f t="shared" si="320"/>
        <v>1.3258113442963685E-4</v>
      </c>
      <c r="BB180" s="5">
        <f t="shared" si="321"/>
        <v>1.595952882076517E-5</v>
      </c>
      <c r="BC180" s="5">
        <f t="shared" si="322"/>
        <v>1.536909825227127E-6</v>
      </c>
      <c r="BD180" s="5">
        <f t="shared" si="323"/>
        <v>1.4778704842595736E-6</v>
      </c>
      <c r="BE180" s="5">
        <f t="shared" si="324"/>
        <v>2.924836807685902E-6</v>
      </c>
      <c r="BF180" s="5">
        <f t="shared" si="325"/>
        <v>2.8942557696049487E-6</v>
      </c>
      <c r="BG180" s="5">
        <f t="shared" si="326"/>
        <v>1.909329650547602E-6</v>
      </c>
      <c r="BH180" s="5">
        <f t="shared" si="327"/>
        <v>9.4468319440142994E-7</v>
      </c>
      <c r="BI180" s="5">
        <f t="shared" si="328"/>
        <v>3.739223711436268E-7</v>
      </c>
      <c r="BJ180" s="8">
        <f t="shared" si="329"/>
        <v>0.72762597389148154</v>
      </c>
      <c r="BK180" s="8">
        <f t="shared" si="330"/>
        <v>0.19174495673798533</v>
      </c>
      <c r="BL180" s="8">
        <f t="shared" si="331"/>
        <v>7.8183199181690435E-2</v>
      </c>
      <c r="BM180" s="8">
        <f t="shared" si="332"/>
        <v>0.44175051899635015</v>
      </c>
      <c r="BN180" s="8">
        <f t="shared" si="333"/>
        <v>0.55396124039571859</v>
      </c>
    </row>
    <row r="181" spans="1:66" x14ac:dyDescent="0.25">
      <c r="A181" t="s">
        <v>122</v>
      </c>
      <c r="B181" t="s">
        <v>138</v>
      </c>
      <c r="C181" t="s">
        <v>143</v>
      </c>
      <c r="D181" s="10">
        <v>44215</v>
      </c>
      <c r="E181">
        <f>VLOOKUP(A181,home!$A$2:$E$405,3,FALSE)</f>
        <v>1.3496240601503799</v>
      </c>
      <c r="F181">
        <f>VLOOKUP(B181,home!$B$2:$E$405,3,FALSE)</f>
        <v>0.96</v>
      </c>
      <c r="G181">
        <f>VLOOKUP(C181,away!$B$2:$E$405,4,FALSE)</f>
        <v>1.19</v>
      </c>
      <c r="H181">
        <f>VLOOKUP(A181,away!$A$2:$E$405,3,FALSE)</f>
        <v>1.1766917293233099</v>
      </c>
      <c r="I181">
        <f>VLOOKUP(C181,away!$B$2:$E$405,3,FALSE)</f>
        <v>1.04</v>
      </c>
      <c r="J181">
        <f>VLOOKUP(B181,home!$B$2:$E$405,4,FALSE)</f>
        <v>1.1000000000000001</v>
      </c>
      <c r="K181" s="3">
        <f t="shared" si="334"/>
        <v>1.541810526315794</v>
      </c>
      <c r="L181" s="3">
        <f t="shared" si="335"/>
        <v>1.3461353383458665</v>
      </c>
      <c r="M181" s="5">
        <f t="shared" si="280"/>
        <v>5.5690491005240032E-2</v>
      </c>
      <c r="N181" s="5">
        <f t="shared" si="281"/>
        <v>8.5864185247574124E-2</v>
      </c>
      <c r="O181" s="5">
        <f t="shared" si="282"/>
        <v>7.4966937951986223E-2</v>
      </c>
      <c r="P181" s="5">
        <f t="shared" si="283"/>
        <v>0.11558481406003536</v>
      </c>
      <c r="Q181" s="5">
        <f t="shared" si="284"/>
        <v>6.6193152324119556E-2</v>
      </c>
      <c r="R181" s="5">
        <f t="shared" si="285"/>
        <v>5.0457822192375289E-2</v>
      </c>
      <c r="S181" s="5">
        <f t="shared" si="286"/>
        <v>5.9973655287201076E-2</v>
      </c>
      <c r="T181" s="5">
        <f t="shared" si="287"/>
        <v>8.9104941500008167E-2</v>
      </c>
      <c r="U181" s="5">
        <f t="shared" si="288"/>
        <v>7.7796401391174885E-2</v>
      </c>
      <c r="V181" s="5">
        <f t="shared" si="289"/>
        <v>1.3830495555275595E-2</v>
      </c>
      <c r="W181" s="5">
        <f t="shared" si="290"/>
        <v>3.4019099674450763E-2</v>
      </c>
      <c r="X181" s="5">
        <f t="shared" si="291"/>
        <v>4.5794312250488529E-2</v>
      </c>
      <c r="Y181" s="5">
        <f t="shared" si="292"/>
        <v>3.0822671007813825E-2</v>
      </c>
      <c r="Z181" s="5">
        <f t="shared" si="293"/>
        <v>2.2641019183042888E-2</v>
      </c>
      <c r="AA181" s="5">
        <f t="shared" si="294"/>
        <v>3.4908161702933344E-2</v>
      </c>
      <c r="AB181" s="5">
        <f t="shared" si="295"/>
        <v>2.6910885583958256E-2</v>
      </c>
      <c r="AC181" s="5">
        <f t="shared" si="296"/>
        <v>1.7940621776932507E-3</v>
      </c>
      <c r="AD181" s="5">
        <f t="shared" si="297"/>
        <v>1.31127514934636E-2</v>
      </c>
      <c r="AE181" s="5">
        <f t="shared" si="298"/>
        <v>1.765153816829889E-2</v>
      </c>
      <c r="AF181" s="5">
        <f t="shared" si="299"/>
        <v>1.1880679652254004E-2</v>
      </c>
      <c r="AG181" s="5">
        <f t="shared" si="300"/>
        <v>5.3310009078219303E-3</v>
      </c>
      <c r="AH181" s="5">
        <f t="shared" si="301"/>
        <v>7.61946900461518E-3</v>
      </c>
      <c r="AI181" s="5">
        <f t="shared" si="302"/>
        <v>1.1747777516252609E-2</v>
      </c>
      <c r="AJ181" s="5">
        <f t="shared" si="303"/>
        <v>9.0564235176871458E-3</v>
      </c>
      <c r="AK181" s="5">
        <f t="shared" si="304"/>
        <v>4.6544297034479829E-3</v>
      </c>
      <c r="AL181" s="5">
        <f t="shared" si="305"/>
        <v>1.4894201108861101E-4</v>
      </c>
      <c r="AM181" s="5">
        <f t="shared" si="306"/>
        <v>4.0434756563170662E-3</v>
      </c>
      <c r="AN181" s="5">
        <f t="shared" si="307"/>
        <v>5.4430654707096487E-3</v>
      </c>
      <c r="AO181" s="5">
        <f t="shared" si="308"/>
        <v>3.6635513895262183E-3</v>
      </c>
      <c r="AP181" s="5">
        <f t="shared" si="309"/>
        <v>1.6438786630957815E-3</v>
      </c>
      <c r="AQ181" s="5">
        <f t="shared" si="310"/>
        <v>5.5322079008649806E-4</v>
      </c>
      <c r="AR181" s="5">
        <f t="shared" si="311"/>
        <v>2.0513672973086977E-3</v>
      </c>
      <c r="AS181" s="5">
        <f t="shared" si="312"/>
        <v>3.1628196923305313E-3</v>
      </c>
      <c r="AT181" s="5">
        <f t="shared" si="313"/>
        <v>2.4382343472370473E-3</v>
      </c>
      <c r="AU181" s="5">
        <f t="shared" si="314"/>
        <v>1.2530984607315992E-3</v>
      </c>
      <c r="AV181" s="5">
        <f t="shared" si="315"/>
        <v>4.8301009931652476E-4</v>
      </c>
      <c r="AW181" s="5">
        <f t="shared" si="316"/>
        <v>8.5868612330289916E-6</v>
      </c>
      <c r="AX181" s="5">
        <f t="shared" si="317"/>
        <v>1.039045554968552E-3</v>
      </c>
      <c r="AY181" s="5">
        <f t="shared" si="318"/>
        <v>1.3986959396943604E-3</v>
      </c>
      <c r="AZ181" s="5">
        <f t="shared" si="319"/>
        <v>9.4141701601172889E-4</v>
      </c>
      <c r="BA181" s="5">
        <f t="shared" si="320"/>
        <v>4.2242490445783482E-4</v>
      </c>
      <c r="BB181" s="5">
        <f t="shared" si="321"/>
        <v>1.4216027292201708E-4</v>
      </c>
      <c r="BC181" s="5">
        <f t="shared" si="322"/>
        <v>3.8273393417844002E-5</v>
      </c>
      <c r="BD181" s="5">
        <f t="shared" si="323"/>
        <v>4.6023633513904866E-4</v>
      </c>
      <c r="BE181" s="5">
        <f t="shared" si="324"/>
        <v>7.0959722611038884E-4</v>
      </c>
      <c r="BF181" s="5">
        <f t="shared" si="325"/>
        <v>5.4703223633074309E-4</v>
      </c>
      <c r="BG181" s="5">
        <f t="shared" si="326"/>
        <v>2.8114002006960292E-4</v>
      </c>
      <c r="BH181" s="5">
        <f t="shared" si="327"/>
        <v>1.0836616057798687E-4</v>
      </c>
      <c r="BI181" s="5">
        <f t="shared" si="328"/>
        <v>3.3416017415113561E-5</v>
      </c>
      <c r="BJ181" s="8">
        <f t="shared" si="329"/>
        <v>0.41910354127750094</v>
      </c>
      <c r="BK181" s="8">
        <f t="shared" si="330"/>
        <v>0.2484211560362283</v>
      </c>
      <c r="BL181" s="8">
        <f t="shared" si="331"/>
        <v>0.3096466264569982</v>
      </c>
      <c r="BM181" s="8">
        <f t="shared" si="332"/>
        <v>0.54966483109397835</v>
      </c>
      <c r="BN181" s="8">
        <f t="shared" si="333"/>
        <v>0.44875740278133053</v>
      </c>
    </row>
    <row r="182" spans="1:66" x14ac:dyDescent="0.25">
      <c r="A182" t="s">
        <v>122</v>
      </c>
      <c r="B182" t="s">
        <v>134</v>
      </c>
      <c r="C182" t="s">
        <v>130</v>
      </c>
      <c r="D182" s="10">
        <v>44215</v>
      </c>
      <c r="E182">
        <f>VLOOKUP(A182,home!$A$2:$E$405,3,FALSE)</f>
        <v>1.3496240601503799</v>
      </c>
      <c r="F182">
        <f>VLOOKUP(B182,home!$B$2:$E$405,3,FALSE)</f>
        <v>0.74</v>
      </c>
      <c r="G182">
        <f>VLOOKUP(C182,away!$B$2:$E$405,4,FALSE)</f>
        <v>0.74</v>
      </c>
      <c r="H182">
        <f>VLOOKUP(A182,away!$A$2:$E$405,3,FALSE)</f>
        <v>1.1766917293233099</v>
      </c>
      <c r="I182">
        <f>VLOOKUP(C182,away!$B$2:$E$405,3,FALSE)</f>
        <v>1.1499999999999999</v>
      </c>
      <c r="J182">
        <f>VLOOKUP(B182,home!$B$2:$E$405,4,FALSE)</f>
        <v>1.24</v>
      </c>
      <c r="K182" s="3">
        <f t="shared" si="334"/>
        <v>0.73905413533834807</v>
      </c>
      <c r="L182" s="3">
        <f t="shared" si="335"/>
        <v>1.6779624060150398</v>
      </c>
      <c r="M182" s="5">
        <f t="shared" si="280"/>
        <v>8.9187307568516797E-2</v>
      </c>
      <c r="N182" s="5">
        <f t="shared" si="281"/>
        <v>6.5914248478205484E-2</v>
      </c>
      <c r="O182" s="5">
        <f t="shared" si="282"/>
        <v>0.14965294919367181</v>
      </c>
      <c r="P182" s="5">
        <f t="shared" si="283"/>
        <v>0.11060163096716284</v>
      </c>
      <c r="Q182" s="5">
        <f t="shared" si="284"/>
        <v>2.4357098957768591E-2</v>
      </c>
      <c r="R182" s="5">
        <f t="shared" si="285"/>
        <v>0.12555601134813008</v>
      </c>
      <c r="S182" s="5">
        <f t="shared" si="286"/>
        <v>3.4289410416383732E-2</v>
      </c>
      <c r="T182" s="5">
        <f t="shared" si="287"/>
        <v>4.0870296370723799E-2</v>
      </c>
      <c r="U182" s="5">
        <f t="shared" si="288"/>
        <v>9.279268940342407E-2</v>
      </c>
      <c r="V182" s="5">
        <f t="shared" si="289"/>
        <v>4.7247190215577847E-3</v>
      </c>
      <c r="W182" s="5">
        <f t="shared" si="290"/>
        <v>6.0004049031947473E-3</v>
      </c>
      <c r="X182" s="5">
        <f t="shared" si="291"/>
        <v>1.0068453848429099E-2</v>
      </c>
      <c r="Y182" s="5">
        <f t="shared" si="292"/>
        <v>8.4472435221807415E-3</v>
      </c>
      <c r="Z182" s="5">
        <f t="shared" si="293"/>
        <v>7.022608896378664E-2</v>
      </c>
      <c r="AA182" s="5">
        <f t="shared" si="294"/>
        <v>5.1900881457325243E-2</v>
      </c>
      <c r="AB182" s="5">
        <f t="shared" si="295"/>
        <v>1.9178780534370804E-2</v>
      </c>
      <c r="AC182" s="5">
        <f t="shared" si="296"/>
        <v>3.6619674641233217E-4</v>
      </c>
      <c r="AD182" s="5">
        <f t="shared" si="297"/>
        <v>1.1086560143526445E-3</v>
      </c>
      <c r="AE182" s="5">
        <f t="shared" si="298"/>
        <v>1.8602831132862078E-3</v>
      </c>
      <c r="AF182" s="5">
        <f t="shared" si="299"/>
        <v>1.5607425643194373E-3</v>
      </c>
      <c r="AG182" s="5">
        <f t="shared" si="300"/>
        <v>8.7295578279850854E-4</v>
      </c>
      <c r="AH182" s="5">
        <f t="shared" si="301"/>
        <v>2.9459184300675432E-2</v>
      </c>
      <c r="AI182" s="5">
        <f t="shared" si="302"/>
        <v>2.177193198110872E-2</v>
      </c>
      <c r="AJ182" s="5">
        <f t="shared" si="303"/>
        <v>8.0453181824718164E-3</v>
      </c>
      <c r="AK182" s="5">
        <f t="shared" si="304"/>
        <v>1.9819752242895322E-3</v>
      </c>
      <c r="AL182" s="5">
        <f t="shared" si="305"/>
        <v>1.8164897455596997E-5</v>
      </c>
      <c r="AM182" s="5">
        <f t="shared" si="306"/>
        <v>1.6387136241501066E-4</v>
      </c>
      <c r="AN182" s="5">
        <f t="shared" si="307"/>
        <v>2.7496998555485384E-4</v>
      </c>
      <c r="AO182" s="5">
        <f t="shared" si="308"/>
        <v>2.3069464927177169E-4</v>
      </c>
      <c r="AP182" s="5">
        <f t="shared" si="309"/>
        <v>1.2903231624895257E-4</v>
      </c>
      <c r="AQ182" s="5">
        <f t="shared" si="310"/>
        <v>5.4127843956696519E-5</v>
      </c>
      <c r="AR182" s="5">
        <f t="shared" si="311"/>
        <v>9.8862807536803515E-3</v>
      </c>
      <c r="AS182" s="5">
        <f t="shared" si="312"/>
        <v>7.3064966741233838E-3</v>
      </c>
      <c r="AT182" s="5">
        <f t="shared" si="313"/>
        <v>2.6999482909233867E-3</v>
      </c>
      <c r="AU182" s="5">
        <f t="shared" si="314"/>
        <v>6.6513598320221134E-4</v>
      </c>
      <c r="AV182" s="5">
        <f t="shared" si="315"/>
        <v>1.2289287473698306E-4</v>
      </c>
      <c r="AW182" s="5">
        <f t="shared" si="316"/>
        <v>6.2573281000552372E-7</v>
      </c>
      <c r="AX182" s="5">
        <f t="shared" si="317"/>
        <v>2.0184968009390448E-5</v>
      </c>
      <c r="AY182" s="5">
        <f t="shared" si="318"/>
        <v>3.3869617486373405E-5</v>
      </c>
      <c r="AZ182" s="5">
        <f t="shared" si="319"/>
        <v>2.8415972424122096E-5</v>
      </c>
      <c r="BA182" s="5">
        <f t="shared" si="320"/>
        <v>1.5893644486012309E-5</v>
      </c>
      <c r="BB182" s="5">
        <f t="shared" si="321"/>
        <v>6.6672344855242252E-6</v>
      </c>
      <c r="BC182" s="5">
        <f t="shared" si="322"/>
        <v>2.2374737637593311E-6</v>
      </c>
      <c r="BD182" s="5">
        <f t="shared" si="323"/>
        <v>2.7648012399976163E-3</v>
      </c>
      <c r="BE182" s="5">
        <f t="shared" si="324"/>
        <v>2.0433377898088309E-3</v>
      </c>
      <c r="BF182" s="5">
        <f t="shared" si="325"/>
        <v>7.5506862172566825E-4</v>
      </c>
      <c r="BG182" s="5">
        <f t="shared" si="326"/>
        <v>1.860121957835273E-4</v>
      </c>
      <c r="BH182" s="5">
        <f t="shared" si="327"/>
        <v>3.4368270629295571E-5</v>
      </c>
      <c r="BI182" s="5">
        <f t="shared" si="328"/>
        <v>5.0800025066016789E-6</v>
      </c>
      <c r="BJ182" s="8">
        <f t="shared" si="329"/>
        <v>0.16202034862336173</v>
      </c>
      <c r="BK182" s="8">
        <f t="shared" si="330"/>
        <v>0.23922129923497543</v>
      </c>
      <c r="BL182" s="8">
        <f t="shared" si="331"/>
        <v>0.52680914432258541</v>
      </c>
      <c r="BM182" s="8">
        <f t="shared" si="332"/>
        <v>0.43297439074657723</v>
      </c>
      <c r="BN182" s="8">
        <f t="shared" si="333"/>
        <v>0.56526924651345556</v>
      </c>
    </row>
    <row r="183" spans="1:66" x14ac:dyDescent="0.25">
      <c r="A183" t="s">
        <v>122</v>
      </c>
      <c r="B183" t="s">
        <v>142</v>
      </c>
      <c r="C183" t="s">
        <v>131</v>
      </c>
      <c r="D183" s="10">
        <v>44215</v>
      </c>
      <c r="E183">
        <f>VLOOKUP(A183,home!$A$2:$E$405,3,FALSE)</f>
        <v>1.3496240601503799</v>
      </c>
      <c r="F183">
        <f>VLOOKUP(B183,home!$B$2:$E$405,3,FALSE)</f>
        <v>0.91</v>
      </c>
      <c r="G183">
        <f>VLOOKUP(C183,away!$B$2:$E$405,4,FALSE)</f>
        <v>0.61</v>
      </c>
      <c r="H183">
        <f>VLOOKUP(A183,away!$A$2:$E$405,3,FALSE)</f>
        <v>1.1766917293233099</v>
      </c>
      <c r="I183">
        <f>VLOOKUP(C183,away!$B$2:$E$405,3,FALSE)</f>
        <v>0.94</v>
      </c>
      <c r="J183">
        <f>VLOOKUP(B183,home!$B$2:$E$405,4,FALSE)</f>
        <v>0.85</v>
      </c>
      <c r="K183" s="3">
        <f t="shared" si="334"/>
        <v>0.74917631578947597</v>
      </c>
      <c r="L183" s="3">
        <f t="shared" si="335"/>
        <v>0.94017669172932461</v>
      </c>
      <c r="M183" s="5">
        <f t="shared" si="280"/>
        <v>0.18463894536584657</v>
      </c>
      <c r="N183" s="5">
        <f t="shared" si="281"/>
        <v>0.1383271248404393</v>
      </c>
      <c r="O183" s="5">
        <f t="shared" si="282"/>
        <v>0.17359323281845315</v>
      </c>
      <c r="P183" s="5">
        <f t="shared" si="283"/>
        <v>0.13005193860891351</v>
      </c>
      <c r="Q183" s="5">
        <f t="shared" si="284"/>
        <v>5.1815702880855595E-2</v>
      </c>
      <c r="R183" s="5">
        <f t="shared" si="285"/>
        <v>8.1604155668925843E-2</v>
      </c>
      <c r="S183" s="5">
        <f t="shared" si="286"/>
        <v>2.2900784423383568E-2</v>
      </c>
      <c r="T183" s="5">
        <f t="shared" si="287"/>
        <v>4.8715916114152449E-2</v>
      </c>
      <c r="U183" s="5">
        <f t="shared" si="288"/>
        <v>6.1135900697156749E-2</v>
      </c>
      <c r="V183" s="5">
        <f t="shared" si="289"/>
        <v>1.7922614706980988E-3</v>
      </c>
      <c r="W183" s="5">
        <f t="shared" si="290"/>
        <v>1.293969912810718E-2</v>
      </c>
      <c r="X183" s="5">
        <f t="shared" si="291"/>
        <v>1.2165603518236635E-2</v>
      </c>
      <c r="Y183" s="5">
        <f t="shared" si="292"/>
        <v>5.7189084343331744E-3</v>
      </c>
      <c r="Z183" s="5">
        <f t="shared" si="293"/>
        <v>2.5574108369391838E-2</v>
      </c>
      <c r="AA183" s="5">
        <f t="shared" si="294"/>
        <v>1.9159516287781782E-2</v>
      </c>
      <c r="AB183" s="5">
        <f t="shared" si="295"/>
        <v>7.1769279123944053E-3</v>
      </c>
      <c r="AC183" s="5">
        <f t="shared" si="296"/>
        <v>7.889961889422476E-5</v>
      </c>
      <c r="AD183" s="5">
        <f t="shared" si="297"/>
        <v>2.423529030054908E-3</v>
      </c>
      <c r="AE183" s="5">
        <f t="shared" si="298"/>
        <v>2.278545505787002E-3</v>
      </c>
      <c r="AF183" s="5">
        <f t="shared" si="299"/>
        <v>1.0711176877927721E-3</v>
      </c>
      <c r="AG183" s="5">
        <f t="shared" si="300"/>
        <v>3.3567996138725737E-4</v>
      </c>
      <c r="AH183" s="5">
        <f t="shared" si="301"/>
        <v>6.0110451501655124E-3</v>
      </c>
      <c r="AI183" s="5">
        <f t="shared" si="302"/>
        <v>4.5033326596451966E-3</v>
      </c>
      <c r="AJ183" s="5">
        <f t="shared" si="303"/>
        <v>1.6868950853637047E-3</v>
      </c>
      <c r="AK183" s="5">
        <f t="shared" si="304"/>
        <v>4.2126061505871806E-4</v>
      </c>
      <c r="AL183" s="5">
        <f t="shared" si="305"/>
        <v>2.2229434580807394E-6</v>
      </c>
      <c r="AM183" s="5">
        <f t="shared" si="306"/>
        <v>3.6313010998907571E-4</v>
      </c>
      <c r="AN183" s="5">
        <f t="shared" si="307"/>
        <v>3.4140646547683496E-4</v>
      </c>
      <c r="AO183" s="5">
        <f t="shared" si="308"/>
        <v>1.6049120062350624E-4</v>
      </c>
      <c r="AP183" s="5">
        <f t="shared" si="309"/>
        <v>5.0296695351291819E-5</v>
      </c>
      <c r="AQ183" s="5">
        <f t="shared" si="310"/>
        <v>1.1821945160073809E-5</v>
      </c>
      <c r="AR183" s="5">
        <f t="shared" si="311"/>
        <v>1.1302889086236428E-3</v>
      </c>
      <c r="AS183" s="5">
        <f t="shared" si="312"/>
        <v>8.4678568034036842E-4</v>
      </c>
      <c r="AT183" s="5">
        <f t="shared" si="313"/>
        <v>3.1719588813034101E-4</v>
      </c>
      <c r="AU183" s="5">
        <f t="shared" si="314"/>
        <v>7.9211882284353226E-5</v>
      </c>
      <c r="AV183" s="5">
        <f t="shared" si="315"/>
        <v>1.4835916534135353E-5</v>
      </c>
      <c r="AW183" s="5">
        <f t="shared" si="316"/>
        <v>4.3493007027637147E-8</v>
      </c>
      <c r="AX183" s="5">
        <f t="shared" si="317"/>
        <v>4.534141299230714E-5</v>
      </c>
      <c r="AY183" s="5">
        <f t="shared" si="318"/>
        <v>4.2628939665440347E-5</v>
      </c>
      <c r="AZ183" s="5">
        <f t="shared" si="319"/>
        <v>2.003936773329134E-5</v>
      </c>
      <c r="BA183" s="5">
        <f t="shared" si="320"/>
        <v>6.2801821532777425E-6</v>
      </c>
      <c r="BB183" s="5">
        <f t="shared" si="321"/>
        <v>1.4761202200815534E-6</v>
      </c>
      <c r="BC183" s="5">
        <f t="shared" si="322"/>
        <v>2.7756276502220754E-7</v>
      </c>
      <c r="BD183" s="5">
        <f t="shared" si="323"/>
        <v>1.7711188113468749E-4</v>
      </c>
      <c r="BE183" s="5">
        <f t="shared" si="324"/>
        <v>1.3268802659102878E-4</v>
      </c>
      <c r="BF183" s="5">
        <f t="shared" si="325"/>
        <v>4.9703363455421468E-5</v>
      </c>
      <c r="BG183" s="5">
        <f t="shared" si="326"/>
        <v>1.2412194238625979E-5</v>
      </c>
      <c r="BH183" s="5">
        <f t="shared" si="327"/>
        <v>2.3247304876392927E-6</v>
      </c>
      <c r="BI183" s="5">
        <f t="shared" si="328"/>
        <v>3.4832660438661555E-7</v>
      </c>
      <c r="BJ183" s="8">
        <f t="shared" si="329"/>
        <v>0.2768350171032764</v>
      </c>
      <c r="BK183" s="8">
        <f t="shared" si="330"/>
        <v>0.33950768137085952</v>
      </c>
      <c r="BL183" s="8">
        <f t="shared" si="331"/>
        <v>0.3580551736933697</v>
      </c>
      <c r="BM183" s="8">
        <f t="shared" si="332"/>
        <v>0.23989829490680517</v>
      </c>
      <c r="BN183" s="8">
        <f t="shared" si="333"/>
        <v>0.76003110018343401</v>
      </c>
    </row>
    <row r="184" spans="1:66" x14ac:dyDescent="0.25">
      <c r="A184" t="s">
        <v>145</v>
      </c>
      <c r="B184" t="s">
        <v>371</v>
      </c>
      <c r="C184" t="s">
        <v>423</v>
      </c>
      <c r="D184" s="10">
        <v>44215</v>
      </c>
      <c r="E184">
        <f>VLOOKUP(A184,home!$A$2:$E$405,3,FALSE)</f>
        <v>1.4795321637426899</v>
      </c>
      <c r="F184">
        <f>VLOOKUP(B184,home!$B$2:$E$405,3,FALSE)</f>
        <v>0.27</v>
      </c>
      <c r="G184">
        <f>VLOOKUP(C184,away!$B$2:$E$405,4,FALSE)</f>
        <v>0.93</v>
      </c>
      <c r="H184">
        <f>VLOOKUP(A184,away!$A$2:$E$405,3,FALSE)</f>
        <v>1.29239766081871</v>
      </c>
      <c r="I184">
        <f>VLOOKUP(C184,away!$B$2:$E$405,3,FALSE)</f>
        <v>1.01</v>
      </c>
      <c r="J184">
        <f>VLOOKUP(B184,home!$B$2:$E$405,4,FALSE)</f>
        <v>0.46</v>
      </c>
      <c r="K184" s="3">
        <f t="shared" si="334"/>
        <v>0.37151052631578951</v>
      </c>
      <c r="L184" s="3">
        <f t="shared" si="335"/>
        <v>0.60044795321637268</v>
      </c>
      <c r="M184" s="5">
        <f t="shared" si="280"/>
        <v>0.3783413382713281</v>
      </c>
      <c r="N184" s="5">
        <f t="shared" si="281"/>
        <v>0.14055778970820126</v>
      </c>
      <c r="O184" s="5">
        <f t="shared" si="282"/>
        <v>0.22717428218216223</v>
      </c>
      <c r="P184" s="5">
        <f t="shared" si="283"/>
        <v>8.4397637138906773E-2</v>
      </c>
      <c r="Q184" s="5">
        <f t="shared" si="284"/>
        <v>2.6109349216138954E-2</v>
      </c>
      <c r="R184" s="5">
        <f t="shared" si="285"/>
        <v>6.8203166379838989E-2</v>
      </c>
      <c r="S184" s="5">
        <f t="shared" si="286"/>
        <v>4.7067029386584844E-3</v>
      </c>
      <c r="T184" s="5">
        <f t="shared" si="287"/>
        <v>1.567730529664214E-2</v>
      </c>
      <c r="U184" s="5">
        <f t="shared" si="288"/>
        <v>2.533819423817734E-2</v>
      </c>
      <c r="V184" s="5">
        <f t="shared" si="289"/>
        <v>1.1665967754953233E-4</v>
      </c>
      <c r="W184" s="5">
        <f t="shared" si="290"/>
        <v>3.2332993563501762E-3</v>
      </c>
      <c r="X184" s="5">
        <f t="shared" si="291"/>
        <v>1.9414279806562785E-3</v>
      </c>
      <c r="Y184" s="5">
        <f t="shared" si="292"/>
        <v>5.8286322865102886E-4</v>
      </c>
      <c r="Z184" s="5">
        <f t="shared" si="293"/>
        <v>1.3650817218550016E-2</v>
      </c>
      <c r="AA184" s="5">
        <f t="shared" si="294"/>
        <v>5.0714222895041584E-3</v>
      </c>
      <c r="AB184" s="5">
        <f t="shared" si="295"/>
        <v>9.4204338197165791E-4</v>
      </c>
      <c r="AC184" s="5">
        <f t="shared" si="296"/>
        <v>1.6264745843583916E-6</v>
      </c>
      <c r="AD184" s="5">
        <f t="shared" si="297"/>
        <v>3.0030118640353936E-4</v>
      </c>
      <c r="AE184" s="5">
        <f t="shared" si="298"/>
        <v>1.8031523272445362E-4</v>
      </c>
      <c r="AF184" s="5">
        <f t="shared" si="299"/>
        <v>5.4134956211566024E-5</v>
      </c>
      <c r="AG184" s="5">
        <f t="shared" si="300"/>
        <v>1.0835074551564262E-5</v>
      </c>
      <c r="AH184" s="5">
        <f t="shared" si="301"/>
        <v>2.0491513146522933E-3</v>
      </c>
      <c r="AI184" s="5">
        <f t="shared" si="302"/>
        <v>7.612812834071654E-4</v>
      </c>
      <c r="AJ184" s="5">
        <f t="shared" si="303"/>
        <v>1.4141200513647785E-4</v>
      </c>
      <c r="AK184" s="5">
        <f t="shared" si="304"/>
        <v>1.7512016151874673E-5</v>
      </c>
      <c r="AL184" s="5">
        <f t="shared" si="305"/>
        <v>1.4512885365742403E-8</v>
      </c>
      <c r="AM184" s="5">
        <f t="shared" si="306"/>
        <v>2.2313010362806992E-5</v>
      </c>
      <c r="AN184" s="5">
        <f t="shared" si="307"/>
        <v>1.3397801402443172E-5</v>
      </c>
      <c r="AO184" s="5">
        <f t="shared" si="308"/>
        <v>4.0223412148482241E-6</v>
      </c>
      <c r="AP184" s="5">
        <f t="shared" si="309"/>
        <v>8.0506884986449146E-7</v>
      </c>
      <c r="AQ184" s="5">
        <f t="shared" si="310"/>
        <v>1.2085048577484826E-7</v>
      </c>
      <c r="AR184" s="5">
        <f t="shared" si="311"/>
        <v>2.460817425427218E-4</v>
      </c>
      <c r="AS184" s="5">
        <f t="shared" si="312"/>
        <v>9.1421957688753175E-5</v>
      </c>
      <c r="AT184" s="5">
        <f t="shared" si="313"/>
        <v>1.6982109808884266E-5</v>
      </c>
      <c r="AU184" s="5">
        <f t="shared" si="314"/>
        <v>2.1030108510170416E-6</v>
      </c>
      <c r="AV184" s="5">
        <f t="shared" si="315"/>
        <v>1.9532266702728938E-7</v>
      </c>
      <c r="AW184" s="5">
        <f t="shared" si="316"/>
        <v>8.9928584252408545E-11</v>
      </c>
      <c r="AX184" s="5">
        <f t="shared" si="317"/>
        <v>1.3815863705960147E-6</v>
      </c>
      <c r="AY184" s="5">
        <f t="shared" si="318"/>
        <v>8.2957070841601389E-7</v>
      </c>
      <c r="AZ184" s="5">
        <f t="shared" si="319"/>
        <v>2.4905701695832589E-7</v>
      </c>
      <c r="BA184" s="5">
        <f t="shared" si="320"/>
        <v>4.9848592022267405E-8</v>
      </c>
      <c r="BB184" s="5">
        <f t="shared" si="321"/>
        <v>7.4828712626221155E-9</v>
      </c>
      <c r="BC184" s="5">
        <f t="shared" si="322"/>
        <v>8.9861494676461279E-10</v>
      </c>
      <c r="BD184" s="5">
        <f t="shared" si="323"/>
        <v>2.462654643894927E-5</v>
      </c>
      <c r="BE184" s="5">
        <f t="shared" si="324"/>
        <v>9.1490212288742747E-6</v>
      </c>
      <c r="BF184" s="5">
        <f t="shared" si="325"/>
        <v>1.6994788460067065E-6</v>
      </c>
      <c r="BG184" s="5">
        <f t="shared" si="326"/>
        <v>2.1045809351416738E-7</v>
      </c>
      <c r="BH184" s="5">
        <f t="shared" si="327"/>
        <v>1.9546849272216492E-8</v>
      </c>
      <c r="BI184" s="5">
        <f t="shared" si="328"/>
        <v>1.4523720521873119E-9</v>
      </c>
      <c r="BJ184" s="8">
        <f t="shared" si="329"/>
        <v>0.18869079875302092</v>
      </c>
      <c r="BK184" s="8">
        <f t="shared" si="330"/>
        <v>0.46756480858462107</v>
      </c>
      <c r="BL184" s="8">
        <f t="shared" si="331"/>
        <v>0.33009095573838915</v>
      </c>
      <c r="BM184" s="8">
        <f t="shared" si="332"/>
        <v>7.5212987917225069E-2</v>
      </c>
      <c r="BN184" s="8">
        <f t="shared" si="333"/>
        <v>0.92478356289657648</v>
      </c>
    </row>
    <row r="185" spans="1:66" x14ac:dyDescent="0.25">
      <c r="A185" t="s">
        <v>145</v>
      </c>
      <c r="B185" t="s">
        <v>375</v>
      </c>
      <c r="C185" t="s">
        <v>391</v>
      </c>
      <c r="D185" s="10">
        <v>44215</v>
      </c>
      <c r="E185">
        <f>VLOOKUP(A185,home!$A$2:$E$405,3,FALSE)</f>
        <v>1.4795321637426899</v>
      </c>
      <c r="F185">
        <f>VLOOKUP(B185,home!$B$2:$E$405,3,FALSE)</f>
        <v>0.79</v>
      </c>
      <c r="G185">
        <f>VLOOKUP(C185,away!$B$2:$E$405,4,FALSE)</f>
        <v>1.8</v>
      </c>
      <c r="H185">
        <f>VLOOKUP(A185,away!$A$2:$E$405,3,FALSE)</f>
        <v>1.29239766081871</v>
      </c>
      <c r="I185">
        <f>VLOOKUP(C185,away!$B$2:$E$405,3,FALSE)</f>
        <v>0.79</v>
      </c>
      <c r="J185">
        <f>VLOOKUP(B185,home!$B$2:$E$405,4,FALSE)</f>
        <v>0.64</v>
      </c>
      <c r="K185" s="3">
        <f t="shared" si="334"/>
        <v>2.103894736842105</v>
      </c>
      <c r="L185" s="3">
        <f t="shared" si="335"/>
        <v>0.65343625730993982</v>
      </c>
      <c r="M185" s="5">
        <f t="shared" si="280"/>
        <v>6.346092009258826E-2</v>
      </c>
      <c r="N185" s="5">
        <f t="shared" si="281"/>
        <v>0.13351509577795381</v>
      </c>
      <c r="O185" s="5">
        <f t="shared" si="282"/>
        <v>4.1467666110746031E-2</v>
      </c>
      <c r="P185" s="5">
        <f t="shared" si="283"/>
        <v>8.7243604479524298E-2</v>
      </c>
      <c r="Q185" s="5">
        <f t="shared" si="284"/>
        <v>0.14045085364810331</v>
      </c>
      <c r="R185" s="5">
        <f t="shared" si="285"/>
        <v>1.3548238271392055E-2</v>
      </c>
      <c r="S185" s="5">
        <f t="shared" si="286"/>
        <v>2.9984778472620308E-2</v>
      </c>
      <c r="T185" s="5">
        <f t="shared" si="287"/>
        <v>9.1775680143802746E-2</v>
      </c>
      <c r="U185" s="5">
        <f t="shared" si="288"/>
        <v>2.8504067192664521E-2</v>
      </c>
      <c r="V185" s="5">
        <f t="shared" si="289"/>
        <v>4.5802119016357303E-3</v>
      </c>
      <c r="W185" s="5">
        <f t="shared" si="290"/>
        <v>9.8497937258408441E-2</v>
      </c>
      <c r="X185" s="5">
        <f t="shared" si="291"/>
        <v>6.4362123474883695E-2</v>
      </c>
      <c r="Y185" s="5">
        <f t="shared" si="292"/>
        <v>2.1028272537974103E-2</v>
      </c>
      <c r="Z185" s="5">
        <f t="shared" si="293"/>
        <v>2.9509700364005716E-3</v>
      </c>
      <c r="AA185" s="5">
        <f t="shared" si="294"/>
        <v>6.2085303281619172E-3</v>
      </c>
      <c r="AB185" s="5">
        <f t="shared" si="295"/>
        <v>6.5310471404722232E-3</v>
      </c>
      <c r="AC185" s="5">
        <f t="shared" si="296"/>
        <v>3.9354357275678205E-4</v>
      </c>
      <c r="AD185" s="5">
        <f t="shared" si="297"/>
        <v>5.1807322946942361E-2</v>
      </c>
      <c r="AE185" s="5">
        <f t="shared" si="298"/>
        <v>3.3852783207697384E-2</v>
      </c>
      <c r="AF185" s="5">
        <f t="shared" si="299"/>
        <v>1.1060317979381276E-2</v>
      </c>
      <c r="AG185" s="5">
        <f t="shared" si="300"/>
        <v>2.4090709283682461E-3</v>
      </c>
      <c r="AH185" s="5">
        <f t="shared" si="301"/>
        <v>4.8206770400484138E-4</v>
      </c>
      <c r="AI185" s="5">
        <f t="shared" si="302"/>
        <v>1.0142197052573434E-3</v>
      </c>
      <c r="AJ185" s="5">
        <f t="shared" si="303"/>
        <v>1.0669057499462381E-3</v>
      </c>
      <c r="AK185" s="5">
        <f t="shared" si="304"/>
        <v>7.4821913067282309E-4</v>
      </c>
      <c r="AL185" s="5">
        <f t="shared" si="305"/>
        <v>2.1641135840425088E-5</v>
      </c>
      <c r="AM185" s="5">
        <f t="shared" si="306"/>
        <v>2.1799430815590257E-2</v>
      </c>
      <c r="AN185" s="5">
        <f t="shared" si="307"/>
        <v>1.4244538483626267E-2</v>
      </c>
      <c r="AO185" s="5">
        <f t="shared" si="308"/>
        <v>4.6539489569240762E-3</v>
      </c>
      <c r="AP185" s="5">
        <f t="shared" si="309"/>
        <v>1.0136863293746556E-3</v>
      </c>
      <c r="AQ185" s="5">
        <f t="shared" si="310"/>
        <v>1.6559485028820641E-4</v>
      </c>
      <c r="AR185" s="5">
        <f t="shared" si="311"/>
        <v>6.3000103254983909E-5</v>
      </c>
      <c r="AS185" s="5">
        <f t="shared" si="312"/>
        <v>1.3254558565866981E-4</v>
      </c>
      <c r="AT185" s="5">
        <f t="shared" si="313"/>
        <v>1.3943098002946493E-4</v>
      </c>
      <c r="AU185" s="5">
        <f t="shared" si="314"/>
        <v>9.7782701678909305E-5</v>
      </c>
      <c r="AV185" s="5">
        <f t="shared" si="315"/>
        <v>5.1431127854114749E-5</v>
      </c>
      <c r="AW185" s="5">
        <f t="shared" si="316"/>
        <v>8.2642754916248381E-7</v>
      </c>
      <c r="AX185" s="5">
        <f t="shared" si="317"/>
        <v>7.6439512931789815E-3</v>
      </c>
      <c r="AY185" s="5">
        <f t="shared" si="318"/>
        <v>4.9948349240743484E-3</v>
      </c>
      <c r="AZ185" s="5">
        <f t="shared" si="319"/>
        <v>1.6319031193340596E-3</v>
      </c>
      <c r="BA185" s="5">
        <f t="shared" si="320"/>
        <v>3.5544822219668804E-4</v>
      </c>
      <c r="BB185" s="5">
        <f t="shared" si="321"/>
        <v>5.8065688994918905E-5</v>
      </c>
      <c r="BC185" s="5">
        <f t="shared" si="322"/>
        <v>7.5884452989925564E-6</v>
      </c>
      <c r="BD185" s="5">
        <f t="shared" si="323"/>
        <v>6.8610919468460729E-6</v>
      </c>
      <c r="BE185" s="5">
        <f t="shared" si="324"/>
        <v>1.4435015235959204E-5</v>
      </c>
      <c r="BF185" s="5">
        <f t="shared" si="325"/>
        <v>1.5184876290585085E-5</v>
      </c>
      <c r="BG185" s="5">
        <f t="shared" si="326"/>
        <v>1.0649127102453475E-5</v>
      </c>
      <c r="BH185" s="5">
        <f t="shared" si="327"/>
        <v>5.6011606157036224E-6</v>
      </c>
      <c r="BI185" s="5">
        <f t="shared" si="328"/>
        <v>2.3568504679172277E-6</v>
      </c>
      <c r="BJ185" s="8">
        <f t="shared" si="329"/>
        <v>0.70532844903239689</v>
      </c>
      <c r="BK185" s="8">
        <f t="shared" si="330"/>
        <v>0.19067953457904016</v>
      </c>
      <c r="BL185" s="8">
        <f t="shared" si="331"/>
        <v>0.10011023995345364</v>
      </c>
      <c r="BM185" s="8">
        <f t="shared" si="332"/>
        <v>0.51438880672445819</v>
      </c>
      <c r="BN185" s="8">
        <f t="shared" si="333"/>
        <v>0.47968637838030781</v>
      </c>
    </row>
    <row r="186" spans="1:66" x14ac:dyDescent="0.25">
      <c r="A186" t="s">
        <v>27</v>
      </c>
      <c r="B186" t="s">
        <v>30</v>
      </c>
      <c r="C186" t="s">
        <v>28</v>
      </c>
      <c r="D186" s="10">
        <v>44215</v>
      </c>
      <c r="E186">
        <f>VLOOKUP(A186,home!$A$2:$E$405,3,FALSE)</f>
        <v>1.32768361581921</v>
      </c>
      <c r="F186">
        <f>VLOOKUP(B186,home!$B$2:$E$405,3,FALSE)</f>
        <v>0.94</v>
      </c>
      <c r="G186">
        <f>VLOOKUP(C186,away!$B$2:$E$405,4,FALSE)</f>
        <v>0.66</v>
      </c>
      <c r="H186">
        <f>VLOOKUP(A186,away!$A$2:$E$405,3,FALSE)</f>
        <v>1.10734463276836</v>
      </c>
      <c r="I186">
        <f>VLOOKUP(C186,away!$B$2:$E$405,3,FALSE)</f>
        <v>0.94</v>
      </c>
      <c r="J186">
        <f>VLOOKUP(B186,home!$B$2:$E$405,4,FALSE)</f>
        <v>1.1299999999999999</v>
      </c>
      <c r="K186" s="3">
        <f t="shared" si="334"/>
        <v>0.82369491525423788</v>
      </c>
      <c r="L186" s="3">
        <f t="shared" si="335"/>
        <v>1.1762214689265518</v>
      </c>
      <c r="M186" s="5">
        <f t="shared" si="280"/>
        <v>0.1353465998803072</v>
      </c>
      <c r="N186" s="5">
        <f t="shared" si="281"/>
        <v>0.11148430611835888</v>
      </c>
      <c r="O186" s="5">
        <f t="shared" si="282"/>
        <v>0.15919757652542921</v>
      </c>
      <c r="P186" s="5">
        <f t="shared" si="283"/>
        <v>0.13113023430479345</v>
      </c>
      <c r="Q186" s="5">
        <f t="shared" si="284"/>
        <v>4.5914528040169565E-2</v>
      </c>
      <c r="R186" s="5">
        <f t="shared" si="285"/>
        <v>9.3625803655143752E-2</v>
      </c>
      <c r="S186" s="5">
        <f t="shared" si="286"/>
        <v>3.1761304613555918E-2</v>
      </c>
      <c r="T186" s="5">
        <f t="shared" si="287"/>
        <v>5.4005653616477592E-2</v>
      </c>
      <c r="U186" s="5">
        <f t="shared" si="288"/>
        <v>7.7119098407333553E-2</v>
      </c>
      <c r="V186" s="5">
        <f t="shared" si="289"/>
        <v>3.4190961243082364E-3</v>
      </c>
      <c r="W186" s="5">
        <f t="shared" si="290"/>
        <v>1.2606521094328601E-2</v>
      </c>
      <c r="X186" s="5">
        <f t="shared" si="291"/>
        <v>1.4828060759624747E-2</v>
      </c>
      <c r="Y186" s="5">
        <f t="shared" si="292"/>
        <v>8.7205417040089935E-3</v>
      </c>
      <c r="Z186" s="5">
        <f t="shared" si="293"/>
        <v>3.670822676822736E-2</v>
      </c>
      <c r="AA186" s="5">
        <f t="shared" si="294"/>
        <v>3.0236379736988381E-2</v>
      </c>
      <c r="AB186" s="5">
        <f t="shared" si="295"/>
        <v>1.2452776122526798E-2</v>
      </c>
      <c r="AC186" s="5">
        <f t="shared" si="296"/>
        <v>2.0703645136248467E-4</v>
      </c>
      <c r="AD186" s="5">
        <f t="shared" si="297"/>
        <v>2.5959818311109394E-3</v>
      </c>
      <c r="AE186" s="5">
        <f t="shared" si="298"/>
        <v>3.0534495626959486E-3</v>
      </c>
      <c r="AF186" s="5">
        <f t="shared" si="299"/>
        <v>1.7957664649636835E-3</v>
      </c>
      <c r="AG186" s="5">
        <f t="shared" si="300"/>
        <v>7.0407302308954139E-4</v>
      </c>
      <c r="AH186" s="5">
        <f t="shared" si="301"/>
        <v>1.0794251102753342E-2</v>
      </c>
      <c r="AI186" s="5">
        <f t="shared" si="302"/>
        <v>8.8911697473153771E-3</v>
      </c>
      <c r="AJ186" s="5">
        <f t="shared" si="303"/>
        <v>3.6618056557629914E-3</v>
      </c>
      <c r="AK186" s="5">
        <f t="shared" si="304"/>
        <v>1.0054035664337289E-3</v>
      </c>
      <c r="AL186" s="5">
        <f t="shared" si="305"/>
        <v>8.0234711180936496E-6</v>
      </c>
      <c r="AM186" s="5">
        <f t="shared" si="306"/>
        <v>4.2765940687569339E-4</v>
      </c>
      <c r="AN186" s="5">
        <f t="shared" si="307"/>
        <v>5.0302217575558597E-4</v>
      </c>
      <c r="AO186" s="5">
        <f t="shared" si="308"/>
        <v>2.958327412349328E-4</v>
      </c>
      <c r="AP186" s="5">
        <f t="shared" si="309"/>
        <v>1.1598827381730701E-4</v>
      </c>
      <c r="AQ186" s="5">
        <f t="shared" si="310"/>
        <v>3.4106974451911999E-5</v>
      </c>
      <c r="AR186" s="5">
        <f t="shared" si="311"/>
        <v>2.5392859776085142E-3</v>
      </c>
      <c r="AS186" s="5">
        <f t="shared" si="312"/>
        <v>2.0915969481325194E-3</v>
      </c>
      <c r="AT186" s="5">
        <f t="shared" si="313"/>
        <v>8.6141888546901904E-4</v>
      </c>
      <c r="AU186" s="5">
        <f t="shared" si="314"/>
        <v>2.365154519549346E-4</v>
      </c>
      <c r="AV186" s="5">
        <f t="shared" si="315"/>
        <v>4.8704143788584399E-5</v>
      </c>
      <c r="AW186" s="5">
        <f t="shared" si="316"/>
        <v>2.1593114118858078E-7</v>
      </c>
      <c r="AX186" s="5">
        <f t="shared" si="317"/>
        <v>5.8710146484025293E-5</v>
      </c>
      <c r="AY186" s="5">
        <f t="shared" si="318"/>
        <v>6.9056134738333254E-5</v>
      </c>
      <c r="AZ186" s="5">
        <f t="shared" si="319"/>
        <v>4.0612654120156122E-5</v>
      </c>
      <c r="BA186" s="5">
        <f t="shared" si="320"/>
        <v>1.5923158562071997E-5</v>
      </c>
      <c r="BB186" s="5">
        <f t="shared" si="321"/>
        <v>4.6822902384576828E-6</v>
      </c>
      <c r="BC186" s="5">
        <f t="shared" si="322"/>
        <v>1.1014820604438286E-6</v>
      </c>
      <c r="BD186" s="5">
        <f t="shared" si="323"/>
        <v>4.977937804345468E-4</v>
      </c>
      <c r="BE186" s="5">
        <f t="shared" si="324"/>
        <v>4.1003020578912069E-4</v>
      </c>
      <c r="BF186" s="5">
        <f t="shared" si="325"/>
        <v>1.6886989780457373E-4</v>
      </c>
      <c r="BG186" s="5">
        <f t="shared" si="326"/>
        <v>4.6365758720376735E-5</v>
      </c>
      <c r="BH186" s="5">
        <f t="shared" si="327"/>
        <v>9.547809924969787E-6</v>
      </c>
      <c r="BI186" s="5">
        <f t="shared" si="328"/>
        <v>1.5728964974023124E-6</v>
      </c>
      <c r="BJ186" s="8">
        <f t="shared" si="329"/>
        <v>0.25727557765316744</v>
      </c>
      <c r="BK186" s="8">
        <f t="shared" si="330"/>
        <v>0.30194135098018376</v>
      </c>
      <c r="BL186" s="8">
        <f t="shared" si="331"/>
        <v>0.4038959662758117</v>
      </c>
      <c r="BM186" s="8">
        <f t="shared" si="332"/>
        <v>0.32305323294959104</v>
      </c>
      <c r="BN186" s="8">
        <f t="shared" si="333"/>
        <v>0.67669904852420204</v>
      </c>
    </row>
    <row r="187" spans="1:66" x14ac:dyDescent="0.25">
      <c r="A187" t="s">
        <v>340</v>
      </c>
      <c r="B187" t="s">
        <v>361</v>
      </c>
      <c r="C187" t="s">
        <v>394</v>
      </c>
      <c r="D187" s="10">
        <v>44215</v>
      </c>
      <c r="E187">
        <f>VLOOKUP(A187,home!$A$2:$E$405,3,FALSE)</f>
        <v>1.3107344632768401</v>
      </c>
      <c r="F187">
        <f>VLOOKUP(B187,home!$B$2:$E$405,3,FALSE)</f>
        <v>0.59</v>
      </c>
      <c r="G187">
        <f>VLOOKUP(C187,away!$B$2:$E$405,4,FALSE)</f>
        <v>1.19</v>
      </c>
      <c r="H187">
        <f>VLOOKUP(A187,away!$A$2:$E$405,3,FALSE)</f>
        <v>1.1016949152542399</v>
      </c>
      <c r="I187">
        <f>VLOOKUP(C187,away!$B$2:$E$405,3,FALSE)</f>
        <v>0.76</v>
      </c>
      <c r="J187">
        <f>VLOOKUP(B187,home!$B$2:$E$405,4,FALSE)</f>
        <v>1.1100000000000001</v>
      </c>
      <c r="K187" s="3">
        <f t="shared" si="334"/>
        <v>0.92026666666666934</v>
      </c>
      <c r="L187" s="3">
        <f t="shared" si="335"/>
        <v>0.9293898305084769</v>
      </c>
      <c r="M187" s="5">
        <f t="shared" si="280"/>
        <v>0.15729118700202671</v>
      </c>
      <c r="N187" s="5">
        <f t="shared" si="281"/>
        <v>0.14474983635839886</v>
      </c>
      <c r="O187" s="5">
        <f t="shared" si="282"/>
        <v>0.14618482962829077</v>
      </c>
      <c r="P187" s="5">
        <f t="shared" si="283"/>
        <v>0.1345290258792621</v>
      </c>
      <c r="Q187" s="5">
        <f t="shared" si="284"/>
        <v>6.6604224703044779E-2</v>
      </c>
      <c r="R187" s="5">
        <f t="shared" si="285"/>
        <v>6.7931347015573851E-2</v>
      </c>
      <c r="S187" s="5">
        <f t="shared" si="286"/>
        <v>2.8765214296128955E-2</v>
      </c>
      <c r="T187" s="5">
        <f t="shared" si="287"/>
        <v>6.190128910791131E-2</v>
      </c>
      <c r="U187" s="5">
        <f t="shared" si="288"/>
        <v>6.2514954280198945E-2</v>
      </c>
      <c r="V187" s="5">
        <f t="shared" si="289"/>
        <v>2.7336109911984029E-3</v>
      </c>
      <c r="W187" s="5">
        <f t="shared" si="290"/>
        <v>2.0431215951129619E-2</v>
      </c>
      <c r="X187" s="5">
        <f t="shared" si="291"/>
        <v>1.8988564329902449E-2</v>
      </c>
      <c r="Y187" s="5">
        <f t="shared" si="292"/>
        <v>8.8238892920836729E-3</v>
      </c>
      <c r="Z187" s="5">
        <f t="shared" si="293"/>
        <v>2.1044901029672238E-2</v>
      </c>
      <c r="AA187" s="5">
        <f t="shared" si="294"/>
        <v>1.9366920920906427E-2</v>
      </c>
      <c r="AB187" s="5">
        <f t="shared" si="295"/>
        <v>8.9113658797397681E-3</v>
      </c>
      <c r="AC187" s="5">
        <f t="shared" si="296"/>
        <v>1.4612628287862477E-4</v>
      </c>
      <c r="AD187" s="5">
        <f t="shared" si="297"/>
        <v>4.7005417498232347E-3</v>
      </c>
      <c r="AE187" s="5">
        <f t="shared" si="298"/>
        <v>4.3686357001662358E-3</v>
      </c>
      <c r="AF187" s="5">
        <f t="shared" si="299"/>
        <v>2.0300827964653892E-3</v>
      </c>
      <c r="AG187" s="5">
        <f t="shared" si="300"/>
        <v>6.2891276870838105E-4</v>
      </c>
      <c r="AH187" s="5">
        <f t="shared" si="301"/>
        <v>4.8897292502586868E-3</v>
      </c>
      <c r="AI187" s="5">
        <f t="shared" si="302"/>
        <v>4.499854838038074E-3</v>
      </c>
      <c r="AJ187" s="5">
        <f t="shared" si="303"/>
        <v>2.0705332061425915E-3</v>
      </c>
      <c r="AK187" s="5">
        <f t="shared" si="304"/>
        <v>6.3514756394649819E-4</v>
      </c>
      <c r="AL187" s="5">
        <f t="shared" si="305"/>
        <v>4.9991933726752526E-6</v>
      </c>
      <c r="AM187" s="5">
        <f t="shared" si="306"/>
        <v>8.6515037752746835E-4</v>
      </c>
      <c r="AN187" s="5">
        <f t="shared" si="307"/>
        <v>8.0406196273459865E-4</v>
      </c>
      <c r="AO187" s="5">
        <f t="shared" si="308"/>
        <v>3.7364350563211094E-4</v>
      </c>
      <c r="AP187" s="5">
        <f t="shared" si="309"/>
        <v>1.1575349145667358E-4</v>
      </c>
      <c r="AQ187" s="5">
        <f t="shared" si="310"/>
        <v>2.6895029451420566E-5</v>
      </c>
      <c r="AR187" s="5">
        <f t="shared" si="311"/>
        <v>9.0889292782605287E-4</v>
      </c>
      <c r="AS187" s="5">
        <f t="shared" si="312"/>
        <v>8.3642386504739134E-4</v>
      </c>
      <c r="AT187" s="5">
        <f t="shared" si="313"/>
        <v>3.8486650110380741E-4</v>
      </c>
      <c r="AU187" s="5">
        <f t="shared" si="314"/>
        <v>1.1805993736082163E-4</v>
      </c>
      <c r="AV187" s="5">
        <f t="shared" si="315"/>
        <v>2.7161656255479774E-5</v>
      </c>
      <c r="AW187" s="5">
        <f t="shared" si="316"/>
        <v>1.1877062525925921E-7</v>
      </c>
      <c r="AX187" s="5">
        <f t="shared" si="317"/>
        <v>1.326948423487689E-4</v>
      </c>
      <c r="AY187" s="5">
        <f t="shared" si="318"/>
        <v>1.2332523703987143E-4</v>
      </c>
      <c r="AZ187" s="5">
        <f t="shared" si="319"/>
        <v>5.7308610574951907E-5</v>
      </c>
      <c r="BA187" s="5">
        <f t="shared" si="320"/>
        <v>1.7754013289643623E-5</v>
      </c>
      <c r="BB187" s="5">
        <f t="shared" si="321"/>
        <v>4.1250998505267823E-6</v>
      </c>
      <c r="BC187" s="5">
        <f t="shared" si="322"/>
        <v>7.6676517018232615E-7</v>
      </c>
      <c r="BD187" s="5">
        <f t="shared" si="323"/>
        <v>1.4078597402376804E-4</v>
      </c>
      <c r="BE187" s="5">
        <f t="shared" si="324"/>
        <v>1.295606390282733E-4</v>
      </c>
      <c r="BF187" s="5">
        <f t="shared" si="325"/>
        <v>5.9615168704876326E-5</v>
      </c>
      <c r="BG187" s="5">
        <f t="shared" si="326"/>
        <v>1.828728419560256E-5</v>
      </c>
      <c r="BH187" s="5">
        <f t="shared" si="327"/>
        <v>4.2072945172683077E-6</v>
      </c>
      <c r="BI187" s="5">
        <f t="shared" si="328"/>
        <v>7.7436658021829198E-7</v>
      </c>
      <c r="BJ187" s="8">
        <f t="shared" si="329"/>
        <v>0.33574867169271011</v>
      </c>
      <c r="BK187" s="8">
        <f t="shared" si="330"/>
        <v>0.32359348888190731</v>
      </c>
      <c r="BL187" s="8">
        <f t="shared" si="331"/>
        <v>0.31963331819773916</v>
      </c>
      <c r="BM187" s="8">
        <f t="shared" si="332"/>
        <v>0.28260672274901721</v>
      </c>
      <c r="BN187" s="8">
        <f t="shared" si="333"/>
        <v>0.71729045058659713</v>
      </c>
    </row>
    <row r="188" spans="1:66" x14ac:dyDescent="0.25">
      <c r="A188" t="s">
        <v>340</v>
      </c>
      <c r="B188" t="s">
        <v>429</v>
      </c>
      <c r="C188" t="s">
        <v>378</v>
      </c>
      <c r="D188" s="10">
        <v>44215</v>
      </c>
      <c r="E188">
        <f>VLOOKUP(A188,home!$A$2:$E$405,3,FALSE)</f>
        <v>1.3107344632768401</v>
      </c>
      <c r="F188">
        <f>VLOOKUP(B188,home!$B$2:$E$405,3,FALSE)</f>
        <v>0.76</v>
      </c>
      <c r="G188">
        <f>VLOOKUP(C188,away!$B$2:$E$405,4,FALSE)</f>
        <v>0.87</v>
      </c>
      <c r="H188">
        <f>VLOOKUP(A188,away!$A$2:$E$405,3,FALSE)</f>
        <v>1.1016949152542399</v>
      </c>
      <c r="I188">
        <f>VLOOKUP(C188,away!$B$2:$E$405,3,FALSE)</f>
        <v>0.65</v>
      </c>
      <c r="J188">
        <f>VLOOKUP(B188,home!$B$2:$E$405,4,FALSE)</f>
        <v>1.41</v>
      </c>
      <c r="K188" s="3">
        <f t="shared" si="334"/>
        <v>0.86665762711864669</v>
      </c>
      <c r="L188" s="3">
        <f t="shared" si="335"/>
        <v>1.009703389830511</v>
      </c>
      <c r="M188" s="5">
        <f t="shared" si="280"/>
        <v>0.15314639010625</v>
      </c>
      <c r="N188" s="5">
        <f t="shared" si="281"/>
        <v>0.13272548705126921</v>
      </c>
      <c r="O188" s="5">
        <f t="shared" si="282"/>
        <v>0.15463242923058643</v>
      </c>
      <c r="P188" s="5">
        <f t="shared" si="283"/>
        <v>0.13401337419257209</v>
      </c>
      <c r="Q188" s="5">
        <f t="shared" si="284"/>
        <v>5.7513777833009809E-2</v>
      </c>
      <c r="R188" s="5">
        <f t="shared" si="285"/>
        <v>7.8066443985924869E-2</v>
      </c>
      <c r="S188" s="5">
        <f t="shared" si="286"/>
        <v>2.9317675150583599E-2</v>
      </c>
      <c r="T188" s="5">
        <f t="shared" si="287"/>
        <v>5.8071856439948902E-2</v>
      </c>
      <c r="U188" s="5">
        <f t="shared" si="288"/>
        <v>6.7656879102432385E-2</v>
      </c>
      <c r="V188" s="5">
        <f t="shared" si="289"/>
        <v>2.8505482511686268E-3</v>
      </c>
      <c r="W188" s="5">
        <f t="shared" si="290"/>
        <v>1.6614918074461769E-2</v>
      </c>
      <c r="X188" s="5">
        <f t="shared" si="291"/>
        <v>1.6776139101540272E-2</v>
      </c>
      <c r="Y188" s="5">
        <f t="shared" si="292"/>
        <v>8.4694622595466989E-3</v>
      </c>
      <c r="Z188" s="5">
        <f t="shared" si="293"/>
        <v>2.6274651041534012E-2</v>
      </c>
      <c r="AA188" s="5">
        <f t="shared" si="294"/>
        <v>2.2771126725026344E-2</v>
      </c>
      <c r="AB188" s="5">
        <f t="shared" si="295"/>
        <v>9.8673853271646645E-3</v>
      </c>
      <c r="AC188" s="5">
        <f t="shared" si="296"/>
        <v>1.5590131979800948E-4</v>
      </c>
      <c r="AD188" s="5">
        <f t="shared" si="297"/>
        <v>3.5998613682959374E-3</v>
      </c>
      <c r="AE188" s="5">
        <f t="shared" si="298"/>
        <v>3.634792226488309E-3</v>
      </c>
      <c r="AF188" s="5">
        <f t="shared" si="299"/>
        <v>1.8350310162074182E-3</v>
      </c>
      <c r="AG188" s="5">
        <f t="shared" si="300"/>
        <v>6.1761234583625245E-4</v>
      </c>
      <c r="AH188" s="5">
        <f t="shared" si="301"/>
        <v>6.6324010558126631E-3</v>
      </c>
      <c r="AI188" s="5">
        <f t="shared" si="302"/>
        <v>5.7480209611298098E-3</v>
      </c>
      <c r="AJ188" s="5">
        <f t="shared" si="303"/>
        <v>2.4907831034005016E-3</v>
      </c>
      <c r="AK188" s="5">
        <f t="shared" si="304"/>
        <v>7.1955205802009929E-4</v>
      </c>
      <c r="AL188" s="5">
        <f t="shared" si="305"/>
        <v>5.4569649059860832E-6</v>
      </c>
      <c r="AM188" s="5">
        <f t="shared" si="306"/>
        <v>6.239694622806886E-4</v>
      </c>
      <c r="AN188" s="5">
        <f t="shared" si="307"/>
        <v>6.3002408121553232E-4</v>
      </c>
      <c r="AO188" s="5">
        <f t="shared" si="308"/>
        <v>3.1806872523908809E-4</v>
      </c>
      <c r="AP188" s="5">
        <f t="shared" si="309"/>
        <v>1.0705169002432555E-4</v>
      </c>
      <c r="AQ188" s="5">
        <f t="shared" si="310"/>
        <v>2.7022613576161646E-5</v>
      </c>
      <c r="AR188" s="5">
        <f t="shared" si="311"/>
        <v>1.339351565753902E-3</v>
      </c>
      <c r="AS188" s="5">
        <f t="shared" si="312"/>
        <v>1.1607592498539207E-3</v>
      </c>
      <c r="AT188" s="5">
        <f t="shared" si="313"/>
        <v>5.0299042856720953E-4</v>
      </c>
      <c r="AU188" s="5">
        <f t="shared" si="314"/>
        <v>1.4530683042848303E-4</v>
      </c>
      <c r="AV188" s="5">
        <f t="shared" si="315"/>
        <v>3.1482818215820158E-5</v>
      </c>
      <c r="AW188" s="5">
        <f t="shared" si="316"/>
        <v>1.3264474152154539E-7</v>
      </c>
      <c r="AX188" s="5">
        <f t="shared" si="317"/>
        <v>9.0127982262446524E-5</v>
      </c>
      <c r="AY188" s="5">
        <f t="shared" si="318"/>
        <v>9.1002529208976412E-5</v>
      </c>
      <c r="AZ188" s="5">
        <f t="shared" si="319"/>
        <v>4.5942781112726788E-5</v>
      </c>
      <c r="BA188" s="5">
        <f t="shared" si="320"/>
        <v>1.5462860609253805E-5</v>
      </c>
      <c r="BB188" s="5">
        <f t="shared" si="321"/>
        <v>3.9032256934100606E-6</v>
      </c>
      <c r="BC188" s="5">
        <f t="shared" si="322"/>
        <v>7.8822004278193751E-7</v>
      </c>
      <c r="BD188" s="5">
        <f t="shared" si="323"/>
        <v>2.2539130268608613E-4</v>
      </c>
      <c r="BE188" s="5">
        <f t="shared" si="324"/>
        <v>1.9533709155910404E-4</v>
      </c>
      <c r="BF188" s="5">
        <f t="shared" si="325"/>
        <v>8.4645190129435457E-5</v>
      </c>
      <c r="BG188" s="5">
        <f t="shared" si="326"/>
        <v>2.4452799874861078E-5</v>
      </c>
      <c r="BH188" s="5">
        <f t="shared" si="327"/>
        <v>5.29805137898856E-6</v>
      </c>
      <c r="BI188" s="5">
        <f t="shared" si="328"/>
        <v>9.1831932729338021E-7</v>
      </c>
      <c r="BJ188" s="8">
        <f t="shared" si="329"/>
        <v>0.30181230188787006</v>
      </c>
      <c r="BK188" s="8">
        <f t="shared" si="330"/>
        <v>0.3195803485144873</v>
      </c>
      <c r="BL188" s="8">
        <f t="shared" si="331"/>
        <v>0.35230095519727284</v>
      </c>
      <c r="BM188" s="8">
        <f t="shared" si="332"/>
        <v>0.28977948435708439</v>
      </c>
      <c r="BN188" s="8">
        <f t="shared" si="333"/>
        <v>0.71009790239961246</v>
      </c>
    </row>
    <row r="189" spans="1:66" x14ac:dyDescent="0.25">
      <c r="A189" t="s">
        <v>340</v>
      </c>
      <c r="B189" t="s">
        <v>341</v>
      </c>
      <c r="C189" t="s">
        <v>415</v>
      </c>
      <c r="D189" s="10">
        <v>44215</v>
      </c>
      <c r="E189">
        <f>VLOOKUP(A189,home!$A$2:$E$405,3,FALSE)</f>
        <v>1.3107344632768401</v>
      </c>
      <c r="F189">
        <f>VLOOKUP(B189,home!$B$2:$E$405,3,FALSE)</f>
        <v>0.59</v>
      </c>
      <c r="G189">
        <f>VLOOKUP(C189,away!$B$2:$E$405,4,FALSE)</f>
        <v>0.68</v>
      </c>
      <c r="H189">
        <f>VLOOKUP(A189,away!$A$2:$E$405,3,FALSE)</f>
        <v>1.1016949152542399</v>
      </c>
      <c r="I189">
        <f>VLOOKUP(C189,away!$B$2:$E$405,3,FALSE)</f>
        <v>0.76</v>
      </c>
      <c r="J189">
        <f>VLOOKUP(B189,home!$B$2:$E$405,4,FALSE)</f>
        <v>0.91</v>
      </c>
      <c r="K189" s="3">
        <f t="shared" si="334"/>
        <v>0.52586666666666826</v>
      </c>
      <c r="L189" s="3">
        <f t="shared" si="335"/>
        <v>0.76193220338983236</v>
      </c>
      <c r="M189" s="5">
        <f t="shared" si="280"/>
        <v>0.27587735718227785</v>
      </c>
      <c r="N189" s="5">
        <f t="shared" si="281"/>
        <v>0.14507470623025426</v>
      </c>
      <c r="O189" s="5">
        <f t="shared" si="282"/>
        <v>0.21019984262325672</v>
      </c>
      <c r="P189" s="5">
        <f t="shared" si="283"/>
        <v>0.11053709057415027</v>
      </c>
      <c r="Q189" s="5">
        <f t="shared" si="284"/>
        <v>3.8144976091474964E-2</v>
      </c>
      <c r="R189" s="5">
        <f t="shared" si="285"/>
        <v>8.0079014621066993E-2</v>
      </c>
      <c r="S189" s="5">
        <f t="shared" si="286"/>
        <v>1.107235522823727E-2</v>
      </c>
      <c r="T189" s="5">
        <f t="shared" si="287"/>
        <v>2.9063885681629993E-2</v>
      </c>
      <c r="U189" s="5">
        <f t="shared" si="288"/>
        <v>4.2110884488731883E-2</v>
      </c>
      <c r="V189" s="5">
        <f t="shared" si="289"/>
        <v>4.9293479345452202E-4</v>
      </c>
      <c r="W189" s="5">
        <f t="shared" si="290"/>
        <v>6.6863904757678994E-3</v>
      </c>
      <c r="X189" s="5">
        <f t="shared" si="291"/>
        <v>5.0945762279266246E-3</v>
      </c>
      <c r="Y189" s="5">
        <f t="shared" si="292"/>
        <v>1.9408608453407969E-3</v>
      </c>
      <c r="Z189" s="5">
        <f t="shared" si="293"/>
        <v>2.0338260018505392E-2</v>
      </c>
      <c r="AA189" s="5">
        <f t="shared" si="294"/>
        <v>1.06952130017314E-2</v>
      </c>
      <c r="AB189" s="5">
        <f t="shared" si="295"/>
        <v>2.8121280052552512E-3</v>
      </c>
      <c r="AC189" s="5">
        <f t="shared" si="296"/>
        <v>1.2344157759935216E-5</v>
      </c>
      <c r="AD189" s="5">
        <f t="shared" si="297"/>
        <v>8.7903746788095571E-4</v>
      </c>
      <c r="AE189" s="5">
        <f t="shared" si="298"/>
        <v>6.6976695476475556E-4</v>
      </c>
      <c r="AF189" s="5">
        <f t="shared" si="299"/>
        <v>2.5515850580080414E-4</v>
      </c>
      <c r="AG189" s="5">
        <f t="shared" si="300"/>
        <v>6.4804494179488019E-5</v>
      </c>
      <c r="AH189" s="5">
        <f t="shared" si="301"/>
        <v>3.8740938172537862E-3</v>
      </c>
      <c r="AI189" s="5">
        <f t="shared" si="302"/>
        <v>2.0372568020331971E-3</v>
      </c>
      <c r="AJ189" s="5">
        <f t="shared" si="303"/>
        <v>5.3566272181459682E-4</v>
      </c>
      <c r="AK189" s="5">
        <f t="shared" si="304"/>
        <v>9.3895723326078959E-5</v>
      </c>
      <c r="AL189" s="5">
        <f t="shared" si="305"/>
        <v>1.9783969200053127E-7</v>
      </c>
      <c r="AM189" s="5">
        <f t="shared" si="306"/>
        <v>9.2451300621933352E-5</v>
      </c>
      <c r="AN189" s="5">
        <f t="shared" si="307"/>
        <v>7.0441623189125465E-5</v>
      </c>
      <c r="AO189" s="5">
        <f t="shared" si="308"/>
        <v>2.6835870583423334E-5</v>
      </c>
      <c r="AP189" s="5">
        <f t="shared" si="309"/>
        <v>6.8157046678373758E-6</v>
      </c>
      <c r="AQ189" s="5">
        <f t="shared" si="310"/>
        <v>1.2982762188049242E-6</v>
      </c>
      <c r="AR189" s="5">
        <f t="shared" si="311"/>
        <v>5.9035936766382098E-4</v>
      </c>
      <c r="AS189" s="5">
        <f t="shared" si="312"/>
        <v>3.1045031280881562E-4</v>
      </c>
      <c r="AT189" s="5">
        <f t="shared" si="313"/>
        <v>8.1627735581198149E-5</v>
      </c>
      <c r="AU189" s="5">
        <f t="shared" si="314"/>
        <v>1.430843507254429E-5</v>
      </c>
      <c r="AV189" s="5">
        <f t="shared" si="315"/>
        <v>1.8810822642038282E-6</v>
      </c>
      <c r="AW189" s="5">
        <f t="shared" si="316"/>
        <v>2.2019269094772716E-9</v>
      </c>
      <c r="AX189" s="5">
        <f t="shared" si="317"/>
        <v>8.1028428811756896E-6</v>
      </c>
      <c r="AY189" s="5">
        <f t="shared" si="318"/>
        <v>6.1738169301758113E-6</v>
      </c>
      <c r="AZ189" s="5">
        <f t="shared" si="319"/>
        <v>2.3520149684671528E-6</v>
      </c>
      <c r="BA189" s="5">
        <f t="shared" si="320"/>
        <v>5.9735864911001499E-7</v>
      </c>
      <c r="BB189" s="5">
        <f t="shared" si="321"/>
        <v>1.1378669793259185E-7</v>
      </c>
      <c r="BC189" s="5">
        <f t="shared" si="322"/>
        <v>1.7339549894446606E-8</v>
      </c>
      <c r="BD189" s="5">
        <f t="shared" si="323"/>
        <v>7.4968968965987164E-5</v>
      </c>
      <c r="BE189" s="5">
        <f t="shared" si="324"/>
        <v>3.9423681813580568E-5</v>
      </c>
      <c r="BF189" s="5">
        <f t="shared" si="325"/>
        <v>1.036580007151748E-5</v>
      </c>
      <c r="BG189" s="5">
        <f t="shared" si="326"/>
        <v>1.8170095769806699E-6</v>
      </c>
      <c r="BH189" s="5">
        <f t="shared" si="327"/>
        <v>2.3887619238705942E-7</v>
      </c>
      <c r="BI189" s="5">
        <f t="shared" si="328"/>
        <v>2.5123405407321749E-8</v>
      </c>
      <c r="BJ189" s="8">
        <f t="shared" si="329"/>
        <v>0.22808936290997836</v>
      </c>
      <c r="BK189" s="8">
        <f t="shared" si="330"/>
        <v>0.39799845359250208</v>
      </c>
      <c r="BL189" s="8">
        <f t="shared" si="331"/>
        <v>0.35356345819788632</v>
      </c>
      <c r="BM189" s="8">
        <f t="shared" si="332"/>
        <v>0.1400703757813879</v>
      </c>
      <c r="BN189" s="8">
        <f t="shared" si="333"/>
        <v>0.85991298732248111</v>
      </c>
    </row>
    <row r="190" spans="1:66" x14ac:dyDescent="0.25">
      <c r="A190" t="s">
        <v>342</v>
      </c>
      <c r="B190" t="s">
        <v>402</v>
      </c>
      <c r="C190" t="s">
        <v>430</v>
      </c>
      <c r="D190" s="10">
        <v>44215</v>
      </c>
      <c r="E190">
        <f>VLOOKUP(A190,home!$A$2:$E$405,3,FALSE)</f>
        <v>1.1491228070175401</v>
      </c>
      <c r="F190">
        <f>VLOOKUP(B190,home!$B$2:$E$405,3,FALSE)</f>
        <v>0.7</v>
      </c>
      <c r="G190">
        <f>VLOOKUP(C190,away!$B$2:$E$405,4,FALSE)</f>
        <v>0.87</v>
      </c>
      <c r="H190">
        <f>VLOOKUP(A190,away!$A$2:$E$405,3,FALSE)</f>
        <v>0.820175438596491</v>
      </c>
      <c r="I190">
        <f>VLOOKUP(C190,away!$B$2:$E$405,3,FALSE)</f>
        <v>0.44</v>
      </c>
      <c r="J190">
        <f>VLOOKUP(B190,home!$B$2:$E$405,4,FALSE)</f>
        <v>0.73</v>
      </c>
      <c r="K190" s="3">
        <f t="shared" si="334"/>
        <v>0.69981578947368184</v>
      </c>
      <c r="L190" s="3">
        <f t="shared" si="335"/>
        <v>0.26344035087719286</v>
      </c>
      <c r="M190" s="5">
        <f t="shared" si="280"/>
        <v>0.38164816059904827</v>
      </c>
      <c r="N190" s="5">
        <f t="shared" si="281"/>
        <v>0.26708340881080145</v>
      </c>
      <c r="O190" s="5">
        <f t="shared" si="282"/>
        <v>0.10054152533984854</v>
      </c>
      <c r="P190" s="5">
        <f t="shared" si="283"/>
        <v>7.0360546930594292E-2</v>
      </c>
      <c r="Q190" s="5">
        <f t="shared" si="284"/>
        <v>9.345459329612657E-2</v>
      </c>
      <c r="R190" s="5">
        <f t="shared" si="285"/>
        <v>1.3243347356628939E-2</v>
      </c>
      <c r="S190" s="5">
        <f t="shared" si="286"/>
        <v>3.2429126322800275E-3</v>
      </c>
      <c r="T190" s="5">
        <f t="shared" si="287"/>
        <v>2.4619710849016943E-2</v>
      </c>
      <c r="U190" s="5">
        <f t="shared" si="288"/>
        <v>9.267903585653478E-3</v>
      </c>
      <c r="V190" s="5">
        <f t="shared" si="289"/>
        <v>6.6429161728787532E-5</v>
      </c>
      <c r="W190" s="5">
        <f t="shared" si="290"/>
        <v>2.1800333329156887E-2</v>
      </c>
      <c r="X190" s="5">
        <f t="shared" si="291"/>
        <v>5.743087461472853E-3</v>
      </c>
      <c r="Y190" s="5">
        <f t="shared" si="292"/>
        <v>7.5648048798440768E-4</v>
      </c>
      <c r="Z190" s="5">
        <f t="shared" si="293"/>
        <v>1.1629440248062917E-3</v>
      </c>
      <c r="AA190" s="5">
        <f t="shared" si="294"/>
        <v>8.1384659083351602E-4</v>
      </c>
      <c r="AB190" s="5">
        <f t="shared" si="295"/>
        <v>2.8477134723731075E-4</v>
      </c>
      <c r="AC190" s="5">
        <f t="shared" si="296"/>
        <v>7.6542884158702742E-7</v>
      </c>
      <c r="AD190" s="5">
        <f t="shared" si="297"/>
        <v>3.8140543698833361E-3</v>
      </c>
      <c r="AE190" s="5">
        <f t="shared" si="298"/>
        <v>1.0047758214667569E-3</v>
      </c>
      <c r="AF190" s="5">
        <f t="shared" si="299"/>
        <v>1.3234924748006108E-4</v>
      </c>
      <c r="AG190" s="5">
        <f t="shared" si="300"/>
        <v>1.1622044064826584E-5</v>
      </c>
      <c r="AH190" s="5">
        <f t="shared" si="301"/>
        <v>7.6591595486376042E-5</v>
      </c>
      <c r="AI190" s="5">
        <f t="shared" si="302"/>
        <v>5.3600007862347134E-5</v>
      </c>
      <c r="AJ190" s="5">
        <f t="shared" si="303"/>
        <v>1.8755065908992005E-5</v>
      </c>
      <c r="AK190" s="5">
        <f t="shared" si="304"/>
        <v>4.3750304185773923E-6</v>
      </c>
      <c r="AL190" s="5">
        <f t="shared" si="305"/>
        <v>5.6445697886744941E-9</v>
      </c>
      <c r="AM190" s="5">
        <f t="shared" si="306"/>
        <v>5.338270939910908E-4</v>
      </c>
      <c r="AN190" s="5">
        <f t="shared" si="307"/>
        <v>1.4063159694876519E-4</v>
      </c>
      <c r="AO190" s="5">
        <f t="shared" si="308"/>
        <v>1.8524018622301334E-5</v>
      </c>
      <c r="AP190" s="5">
        <f t="shared" si="309"/>
        <v>1.6266579885049075E-6</v>
      </c>
      <c r="AQ190" s="5">
        <f t="shared" si="310"/>
        <v>1.0713183781223032E-7</v>
      </c>
      <c r="AR190" s="5">
        <f t="shared" si="311"/>
        <v>4.0354633578349853E-6</v>
      </c>
      <c r="AS190" s="5">
        <f t="shared" si="312"/>
        <v>2.8240809756554048E-6</v>
      </c>
      <c r="AT190" s="5">
        <f t="shared" si="313"/>
        <v>9.8816822875794633E-7</v>
      </c>
      <c r="AU190" s="5">
        <f t="shared" si="314"/>
        <v>2.3051190971368403E-7</v>
      </c>
      <c r="AV190" s="5">
        <f t="shared" si="315"/>
        <v>4.032896851984196E-8</v>
      </c>
      <c r="AW190" s="5">
        <f t="shared" si="316"/>
        <v>2.890642470975668E-11</v>
      </c>
      <c r="AX190" s="5">
        <f t="shared" si="317"/>
        <v>6.2263438203969377E-5</v>
      </c>
      <c r="AY190" s="5">
        <f t="shared" si="318"/>
        <v>1.6402702007274109E-5</v>
      </c>
      <c r="AZ190" s="5">
        <f t="shared" si="319"/>
        <v>2.1605667860651636E-6</v>
      </c>
      <c r="BA190" s="5">
        <f t="shared" si="320"/>
        <v>1.8972682407153869E-7</v>
      </c>
      <c r="BB190" s="5">
        <f t="shared" si="321"/>
        <v>1.249542527605539E-8</v>
      </c>
      <c r="BC190" s="5">
        <f t="shared" si="322"/>
        <v>6.5835984381675528E-10</v>
      </c>
      <c r="BD190" s="5">
        <f t="shared" si="323"/>
        <v>1.7718398049001741E-7</v>
      </c>
      <c r="BE190" s="5">
        <f t="shared" si="324"/>
        <v>1.2399614718871097E-7</v>
      </c>
      <c r="BF190" s="5">
        <f t="shared" si="325"/>
        <v>4.3387230818281311E-8</v>
      </c>
      <c r="BG190" s="5">
        <f t="shared" si="326"/>
        <v>1.0121023062724131E-8</v>
      </c>
      <c r="BH190" s="5">
        <f t="shared" si="327"/>
        <v>1.7707129362304069E-9</v>
      </c>
      <c r="BI190" s="5">
        <f t="shared" si="328"/>
        <v>2.4783457427986878E-10</v>
      </c>
      <c r="BJ190" s="8">
        <f t="shared" si="329"/>
        <v>0.41919616180444907</v>
      </c>
      <c r="BK190" s="8">
        <f t="shared" si="330"/>
        <v>0.45533522309907004</v>
      </c>
      <c r="BL190" s="8">
        <f t="shared" si="331"/>
        <v>0.12431319118024763</v>
      </c>
      <c r="BM190" s="8">
        <f t="shared" si="332"/>
        <v>7.3659535102424067E-2</v>
      </c>
      <c r="BN190" s="8">
        <f t="shared" si="333"/>
        <v>0.92633158233304802</v>
      </c>
    </row>
    <row r="191" spans="1:66" x14ac:dyDescent="0.25">
      <c r="A191" t="s">
        <v>40</v>
      </c>
      <c r="B191" t="s">
        <v>233</v>
      </c>
      <c r="C191" t="s">
        <v>41</v>
      </c>
      <c r="D191" s="10">
        <v>44215</v>
      </c>
      <c r="E191">
        <f>VLOOKUP(A191,home!$A$2:$E$405,3,FALSE)</f>
        <v>1.5473684210526299</v>
      </c>
      <c r="F191">
        <f>VLOOKUP(B191,home!$B$2:$E$405,3,FALSE)</f>
        <v>1.08</v>
      </c>
      <c r="G191">
        <f>VLOOKUP(C191,away!$B$2:$E$405,4,FALSE)</f>
        <v>1.29</v>
      </c>
      <c r="H191">
        <f>VLOOKUP(A191,away!$A$2:$E$405,3,FALSE)</f>
        <v>1.2052631578947399</v>
      </c>
      <c r="I191">
        <f>VLOOKUP(C191,away!$B$2:$E$405,3,FALSE)</f>
        <v>0.43</v>
      </c>
      <c r="J191">
        <f>VLOOKUP(B191,home!$B$2:$E$405,4,FALSE)</f>
        <v>1.01</v>
      </c>
      <c r="K191" s="3">
        <f t="shared" si="334"/>
        <v>2.1557936842105243</v>
      </c>
      <c r="L191" s="3">
        <f t="shared" si="335"/>
        <v>0.52344578947368559</v>
      </c>
      <c r="M191" s="5">
        <f t="shared" si="280"/>
        <v>6.8615318070807146E-2</v>
      </c>
      <c r="N191" s="5">
        <f t="shared" si="281"/>
        <v>0.14792046933714231</v>
      </c>
      <c r="O191" s="5">
        <f t="shared" si="282"/>
        <v>3.5916399337561689E-2</v>
      </c>
      <c r="P191" s="5">
        <f t="shared" si="283"/>
        <v>7.7428346851498547E-2</v>
      </c>
      <c r="Q191" s="5">
        <f t="shared" si="284"/>
        <v>0.15944300678123399</v>
      </c>
      <c r="R191" s="5">
        <f t="shared" si="285"/>
        <v>9.4001440031510671E-3</v>
      </c>
      <c r="S191" s="5">
        <f t="shared" si="286"/>
        <v>2.1843332745208985E-2</v>
      </c>
      <c r="T191" s="5">
        <f t="shared" si="287"/>
        <v>8.3459770560661228E-2</v>
      </c>
      <c r="U191" s="5">
        <f t="shared" si="288"/>
        <v>2.0264771072662502E-2</v>
      </c>
      <c r="V191" s="5">
        <f t="shared" si="289"/>
        <v>2.7387683355412106E-3</v>
      </c>
      <c r="W191" s="5">
        <f t="shared" si="290"/>
        <v>0.11457540900350667</v>
      </c>
      <c r="X191" s="5">
        <f t="shared" si="291"/>
        <v>5.9974015420110972E-2</v>
      </c>
      <c r="Y191" s="5">
        <f t="shared" si="292"/>
        <v>1.5696572924743486E-2</v>
      </c>
      <c r="Z191" s="5">
        <f t="shared" si="293"/>
        <v>1.6401552662985803E-3</v>
      </c>
      <c r="AA191" s="5">
        <f t="shared" si="294"/>
        <v>3.5358363642111102E-3</v>
      </c>
      <c r="AB191" s="5">
        <f t="shared" si="295"/>
        <v>3.8112668511841082E-3</v>
      </c>
      <c r="AC191" s="5">
        <f t="shared" si="296"/>
        <v>1.9315867669242052E-4</v>
      </c>
      <c r="AD191" s="5">
        <f t="shared" si="297"/>
        <v>6.175023577389932E-2</v>
      </c>
      <c r="AE191" s="5">
        <f t="shared" si="298"/>
        <v>3.232290091485495E-2</v>
      </c>
      <c r="AF191" s="5">
        <f t="shared" si="299"/>
        <v>8.4596431937279792E-3</v>
      </c>
      <c r="AG191" s="5">
        <f t="shared" si="300"/>
        <v>1.4760548700688777E-3</v>
      </c>
      <c r="AH191" s="5">
        <f t="shared" si="301"/>
        <v>2.1463309205677083E-4</v>
      </c>
      <c r="AI191" s="5">
        <f t="shared" si="302"/>
        <v>4.6270466427856264E-4</v>
      </c>
      <c r="AJ191" s="5">
        <f t="shared" si="303"/>
        <v>4.9874789645323826E-4</v>
      </c>
      <c r="AK191" s="5">
        <f t="shared" si="304"/>
        <v>3.583991883957252E-4</v>
      </c>
      <c r="AL191" s="5">
        <f t="shared" si="305"/>
        <v>8.7187277924637786E-6</v>
      </c>
      <c r="AM191" s="5">
        <f t="shared" si="306"/>
        <v>2.6624153655976587E-2</v>
      </c>
      <c r="AN191" s="5">
        <f t="shared" si="307"/>
        <v>1.3936301129521374E-2</v>
      </c>
      <c r="AO191" s="5">
        <f t="shared" si="308"/>
        <v>3.6474490735426655E-3</v>
      </c>
      <c r="AP191" s="5">
        <f t="shared" si="309"/>
        <v>6.3641395328853454E-4</v>
      </c>
      <c r="AQ191" s="5">
        <f t="shared" si="310"/>
        <v>8.3282051052796546E-5</v>
      </c>
      <c r="AR191" s="5">
        <f t="shared" si="311"/>
        <v>2.2469757663766939E-5</v>
      </c>
      <c r="AS191" s="5">
        <f t="shared" si="312"/>
        <v>4.8440161657289792E-5</v>
      </c>
      <c r="AT191" s="5">
        <f t="shared" si="313"/>
        <v>5.2213497281461082E-5</v>
      </c>
      <c r="AU191" s="5">
        <f t="shared" si="314"/>
        <v>3.7520509223305727E-5</v>
      </c>
      <c r="AV191" s="5">
        <f t="shared" si="315"/>
        <v>2.0221619202991298E-5</v>
      </c>
      <c r="AW191" s="5">
        <f t="shared" si="316"/>
        <v>2.7329363933075085E-7</v>
      </c>
      <c r="AX191" s="5">
        <f t="shared" si="317"/>
        <v>9.5660303831674766E-3</v>
      </c>
      <c r="AY191" s="5">
        <f t="shared" si="318"/>
        <v>5.0072983260463621E-3</v>
      </c>
      <c r="AZ191" s="5">
        <f t="shared" si="319"/>
        <v>1.3105246127038009E-3</v>
      </c>
      <c r="BA191" s="5">
        <f t="shared" si="320"/>
        <v>2.286628635071457E-4</v>
      </c>
      <c r="BB191" s="5">
        <f t="shared" si="321"/>
        <v>2.9923153277952872E-5</v>
      </c>
      <c r="BC191" s="5">
        <f t="shared" si="322"/>
        <v>3.1326297182240299E-6</v>
      </c>
      <c r="BD191" s="5">
        <f t="shared" si="323"/>
        <v>1.9602833399321457E-6</v>
      </c>
      <c r="BE191" s="5">
        <f t="shared" si="324"/>
        <v>4.2259664434888314E-6</v>
      </c>
      <c r="BF191" s="5">
        <f t="shared" si="325"/>
        <v>4.555155884279418E-6</v>
      </c>
      <c r="BG191" s="5">
        <f t="shared" si="326"/>
        <v>3.273325428641325E-6</v>
      </c>
      <c r="BH191" s="5">
        <f t="shared" si="327"/>
        <v>1.7641535713576688E-6</v>
      </c>
      <c r="BI191" s="5">
        <f t="shared" si="328"/>
        <v>7.6063022542206055E-7</v>
      </c>
      <c r="BJ191" s="8">
        <f t="shared" si="329"/>
        <v>0.74615125061175269</v>
      </c>
      <c r="BK191" s="8">
        <f t="shared" si="330"/>
        <v>0.17583494173358713</v>
      </c>
      <c r="BL191" s="8">
        <f t="shared" si="331"/>
        <v>7.4660307529876679E-2</v>
      </c>
      <c r="BM191" s="8">
        <f t="shared" si="332"/>
        <v>0.49455594572771333</v>
      </c>
      <c r="BN191" s="8">
        <f t="shared" si="333"/>
        <v>0.49872368438139486</v>
      </c>
    </row>
    <row r="192" spans="1:66" x14ac:dyDescent="0.25">
      <c r="A192" t="s">
        <v>40</v>
      </c>
      <c r="B192" t="s">
        <v>237</v>
      </c>
      <c r="C192" t="s">
        <v>234</v>
      </c>
      <c r="D192" s="10">
        <v>44215</v>
      </c>
      <c r="E192">
        <f>VLOOKUP(A192,home!$A$2:$E$405,3,FALSE)</f>
        <v>1.5473684210526299</v>
      </c>
      <c r="F192">
        <f>VLOOKUP(B192,home!$B$2:$E$405,3,FALSE)</f>
        <v>0.36</v>
      </c>
      <c r="G192">
        <f>VLOOKUP(C192,away!$B$2:$E$405,4,FALSE)</f>
        <v>1.22</v>
      </c>
      <c r="H192">
        <f>VLOOKUP(A192,away!$A$2:$E$405,3,FALSE)</f>
        <v>1.2052631578947399</v>
      </c>
      <c r="I192">
        <f>VLOOKUP(C192,away!$B$2:$E$405,3,FALSE)</f>
        <v>0.72</v>
      </c>
      <c r="J192">
        <f>VLOOKUP(B192,home!$B$2:$E$405,4,FALSE)</f>
        <v>1.01</v>
      </c>
      <c r="K192" s="3">
        <f t="shared" si="334"/>
        <v>0.67960421052631503</v>
      </c>
      <c r="L192" s="3">
        <f t="shared" si="335"/>
        <v>0.87646736842105477</v>
      </c>
      <c r="M192" s="5">
        <f t="shared" si="280"/>
        <v>0.21096319775375041</v>
      </c>
      <c r="N192" s="5">
        <f t="shared" si="281"/>
        <v>0.14337147745954443</v>
      </c>
      <c r="O192" s="5">
        <f t="shared" si="282"/>
        <v>0.18490235876892019</v>
      </c>
      <c r="P192" s="5">
        <f t="shared" si="283"/>
        <v>0.12566042155560547</v>
      </c>
      <c r="Q192" s="5">
        <f t="shared" si="284"/>
        <v>4.8717929875442524E-2</v>
      </c>
      <c r="R192" s="5">
        <f t="shared" si="285"/>
        <v>8.1030441902520609E-2</v>
      </c>
      <c r="S192" s="5">
        <f t="shared" si="286"/>
        <v>1.8712436237295987E-2</v>
      </c>
      <c r="T192" s="5">
        <f t="shared" si="287"/>
        <v>4.269967579285059E-2</v>
      </c>
      <c r="U192" s="5">
        <f t="shared" si="288"/>
        <v>5.5068629497760951E-2</v>
      </c>
      <c r="V192" s="5">
        <f t="shared" si="289"/>
        <v>1.2384533052567563E-3</v>
      </c>
      <c r="W192" s="5">
        <f t="shared" si="290"/>
        <v>1.10363034238255E-2</v>
      </c>
      <c r="X192" s="5">
        <f t="shared" si="291"/>
        <v>9.6729598189766123E-3</v>
      </c>
      <c r="Y192" s="5">
        <f t="shared" si="292"/>
        <v>4.2390168186905164E-3</v>
      </c>
      <c r="Z192" s="5">
        <f t="shared" si="293"/>
        <v>2.3673512725432468E-2</v>
      </c>
      <c r="AA192" s="5">
        <f t="shared" si="294"/>
        <v>1.6088618926152206E-2</v>
      </c>
      <c r="AB192" s="5">
        <f t="shared" si="295"/>
        <v>5.466946581883199E-3</v>
      </c>
      <c r="AC192" s="5">
        <f t="shared" si="296"/>
        <v>4.6105365198919587E-5</v>
      </c>
      <c r="AD192" s="5">
        <f t="shared" si="297"/>
        <v>1.8750795688694483E-3</v>
      </c>
      <c r="AE192" s="5">
        <f t="shared" si="298"/>
        <v>1.6434460553070914E-3</v>
      </c>
      <c r="AF192" s="5">
        <f t="shared" si="299"/>
        <v>7.2021341961848475E-4</v>
      </c>
      <c r="AG192" s="5">
        <f t="shared" si="300"/>
        <v>2.1041452019818075E-4</v>
      </c>
      <c r="AH192" s="5">
        <f t="shared" si="301"/>
        <v>5.1872653499355371E-3</v>
      </c>
      <c r="AI192" s="5">
        <f t="shared" si="302"/>
        <v>3.52528737293345E-3</v>
      </c>
      <c r="AJ192" s="5">
        <f t="shared" si="303"/>
        <v>1.1979000709804119E-3</v>
      </c>
      <c r="AK192" s="5">
        <f t="shared" si="304"/>
        <v>2.7136597734268657E-4</v>
      </c>
      <c r="AL192" s="5">
        <f t="shared" si="305"/>
        <v>1.0985081167823516E-6</v>
      </c>
      <c r="AM192" s="5">
        <f t="shared" si="306"/>
        <v>2.5486239401510902E-4</v>
      </c>
      <c r="AN192" s="5">
        <f t="shared" si="307"/>
        <v>2.2337857179191258E-4</v>
      </c>
      <c r="AO192" s="5">
        <f t="shared" si="308"/>
        <v>9.789201449005563E-5</v>
      </c>
      <c r="AP192" s="5">
        <f t="shared" si="309"/>
        <v>2.8599718776511609E-5</v>
      </c>
      <c r="AQ192" s="5">
        <f t="shared" si="310"/>
        <v>6.2666800634078386E-6</v>
      </c>
      <c r="AR192" s="5">
        <f t="shared" si="311"/>
        <v>9.0929376211194444E-4</v>
      </c>
      <c r="AS192" s="5">
        <f t="shared" si="312"/>
        <v>6.1795986933659095E-4</v>
      </c>
      <c r="AT192" s="5">
        <f t="shared" si="313"/>
        <v>2.099840645687193E-4</v>
      </c>
      <c r="AU192" s="5">
        <f t="shared" si="314"/>
        <v>4.7568684808110422E-5</v>
      </c>
      <c r="AV192" s="5">
        <f t="shared" si="315"/>
        <v>8.0819696211977463E-6</v>
      </c>
      <c r="AW192" s="5">
        <f t="shared" si="316"/>
        <v>1.8175760104514684E-8</v>
      </c>
      <c r="AX192" s="5">
        <f t="shared" si="317"/>
        <v>2.8867592679580787E-5</v>
      </c>
      <c r="AY192" s="5">
        <f t="shared" si="318"/>
        <v>2.5301502988523076E-5</v>
      </c>
      <c r="AZ192" s="5">
        <f t="shared" si="319"/>
        <v>1.1087970870724136E-5</v>
      </c>
      <c r="BA192" s="5">
        <f t="shared" si="320"/>
        <v>3.2394148833976322E-6</v>
      </c>
      <c r="BB192" s="5">
        <f t="shared" si="321"/>
        <v>7.0981035951888006E-7</v>
      </c>
      <c r="BC192" s="5">
        <f t="shared" si="322"/>
        <v>1.2442512357710313E-7</v>
      </c>
      <c r="BD192" s="5">
        <f t="shared" si="323"/>
        <v>1.3282771846665606E-4</v>
      </c>
      <c r="BE192" s="5">
        <f t="shared" si="324"/>
        <v>9.0270276744543421E-5</v>
      </c>
      <c r="BF192" s="5">
        <f t="shared" si="325"/>
        <v>3.0674030080483702E-5</v>
      </c>
      <c r="BG192" s="5">
        <f t="shared" si="326"/>
        <v>6.94873333216919E-6</v>
      </c>
      <c r="BH192" s="5">
        <f t="shared" si="327"/>
        <v>1.1805971075916828E-6</v>
      </c>
      <c r="BI192" s="5">
        <f t="shared" si="328"/>
        <v>1.6046775305089936E-7</v>
      </c>
      <c r="BJ192" s="8">
        <f t="shared" si="329"/>
        <v>0.26486684684936568</v>
      </c>
      <c r="BK192" s="8">
        <f t="shared" si="330"/>
        <v>0.35664701422821293</v>
      </c>
      <c r="BL192" s="8">
        <f t="shared" si="331"/>
        <v>0.35479376462236034</v>
      </c>
      <c r="BM192" s="8">
        <f t="shared" si="332"/>
        <v>0.20531002778235927</v>
      </c>
      <c r="BN192" s="8">
        <f t="shared" si="333"/>
        <v>0.79464582731578359</v>
      </c>
    </row>
    <row r="193" spans="1:66" x14ac:dyDescent="0.25">
      <c r="A193" t="s">
        <v>40</v>
      </c>
      <c r="B193" t="s">
        <v>239</v>
      </c>
      <c r="C193" t="s">
        <v>232</v>
      </c>
      <c r="D193" s="10">
        <v>44215</v>
      </c>
      <c r="E193">
        <f>VLOOKUP(A193,home!$A$2:$E$405,3,FALSE)</f>
        <v>1.5473684210526299</v>
      </c>
      <c r="F193">
        <f>VLOOKUP(B193,home!$B$2:$E$405,3,FALSE)</f>
        <v>0.86</v>
      </c>
      <c r="G193">
        <f>VLOOKUP(C193,away!$B$2:$E$405,4,FALSE)</f>
        <v>0.79</v>
      </c>
      <c r="H193">
        <f>VLOOKUP(A193,away!$A$2:$E$405,3,FALSE)</f>
        <v>1.2052631578947399</v>
      </c>
      <c r="I193">
        <f>VLOOKUP(C193,away!$B$2:$E$405,3,FALSE)</f>
        <v>0.65</v>
      </c>
      <c r="J193">
        <f>VLOOKUP(B193,home!$B$2:$E$405,4,FALSE)</f>
        <v>1.29</v>
      </c>
      <c r="K193" s="3">
        <f t="shared" si="334"/>
        <v>1.0512821052631567</v>
      </c>
      <c r="L193" s="3">
        <f t="shared" si="335"/>
        <v>1.0106131578947395</v>
      </c>
      <c r="M193" s="5">
        <f t="shared" si="280"/>
        <v>0.12721263984556569</v>
      </c>
      <c r="N193" s="5">
        <f t="shared" si="281"/>
        <v>0.13373637183293</v>
      </c>
      <c r="O193" s="5">
        <f t="shared" si="282"/>
        <v>0.12856276767845332</v>
      </c>
      <c r="P193" s="5">
        <f t="shared" si="283"/>
        <v>0.13515573706346248</v>
      </c>
      <c r="Q193" s="5">
        <f t="shared" si="284"/>
        <v>7.0297327265389495E-2</v>
      </c>
      <c r="R193" s="5">
        <f t="shared" si="285"/>
        <v>6.4963612315604713E-2</v>
      </c>
      <c r="S193" s="5">
        <f t="shared" si="286"/>
        <v>3.5898699381098784E-2</v>
      </c>
      <c r="T193" s="5">
        <f t="shared" si="287"/>
        <v>7.1043403899235247E-2</v>
      </c>
      <c r="U193" s="5">
        <f t="shared" si="288"/>
        <v>6.8295083120648442E-2</v>
      </c>
      <c r="V193" s="5">
        <f t="shared" si="289"/>
        <v>4.2377996927578446E-3</v>
      </c>
      <c r="W193" s="5">
        <f t="shared" si="290"/>
        <v>2.4634107400643923E-2</v>
      </c>
      <c r="X193" s="5">
        <f t="shared" si="291"/>
        <v>2.4895553072082927E-2</v>
      </c>
      <c r="Y193" s="5">
        <f t="shared" si="292"/>
        <v>1.2579886753856904E-2</v>
      </c>
      <c r="Z193" s="5">
        <f t="shared" si="293"/>
        <v>2.188436046350763E-2</v>
      </c>
      <c r="AA193" s="5">
        <f t="shared" si="294"/>
        <v>2.3006636540414085E-2</v>
      </c>
      <c r="AB193" s="5">
        <f t="shared" si="295"/>
        <v>1.2093232648615395E-2</v>
      </c>
      <c r="AC193" s="5">
        <f t="shared" si="296"/>
        <v>2.8140036914635954E-4</v>
      </c>
      <c r="AD193" s="5">
        <f t="shared" si="297"/>
        <v>6.4743490723569129E-3</v>
      </c>
      <c r="AE193" s="5">
        <f t="shared" si="298"/>
        <v>6.5430623613274971E-3</v>
      </c>
      <c r="AF193" s="5">
        <f t="shared" si="299"/>
        <v>3.3062524576416958E-3</v>
      </c>
      <c r="AG193" s="5">
        <f t="shared" si="300"/>
        <v>1.1137807456715063E-3</v>
      </c>
      <c r="AH193" s="5">
        <f t="shared" si="301"/>
        <v>5.5291556591330554E-3</v>
      </c>
      <c r="AI193" s="5">
        <f t="shared" si="302"/>
        <v>5.8127024016610936E-3</v>
      </c>
      <c r="AJ193" s="5">
        <f t="shared" si="303"/>
        <v>3.0553950090432412E-3</v>
      </c>
      <c r="AK193" s="5">
        <f t="shared" si="304"/>
        <v>1.0706940325058401E-3</v>
      </c>
      <c r="AL193" s="5">
        <f t="shared" si="305"/>
        <v>1.1958835017676873E-5</v>
      </c>
      <c r="AM193" s="5">
        <f t="shared" si="306"/>
        <v>1.3612734645991886E-3</v>
      </c>
      <c r="AN193" s="5">
        <f t="shared" si="307"/>
        <v>1.3757208748168988E-3</v>
      </c>
      <c r="AO193" s="5">
        <f t="shared" si="308"/>
        <v>6.9516080884020977E-4</v>
      </c>
      <c r="AP193" s="5">
        <f t="shared" si="309"/>
        <v>2.3417955342222197E-4</v>
      </c>
      <c r="AQ193" s="5">
        <f t="shared" si="310"/>
        <v>5.9166234499602878E-5</v>
      </c>
      <c r="AR193" s="5">
        <f t="shared" si="311"/>
        <v>1.117567492233606E-3</v>
      </c>
      <c r="AS193" s="5">
        <f t="shared" si="312"/>
        <v>1.1748787060090113E-3</v>
      </c>
      <c r="AT193" s="5">
        <f t="shared" si="313"/>
        <v>6.1756447974100346E-4</v>
      </c>
      <c r="AU193" s="5">
        <f t="shared" si="314"/>
        <v>2.1641149546595606E-4</v>
      </c>
      <c r="AV193" s="5">
        <f t="shared" si="315"/>
        <v>5.6877383139149596E-5</v>
      </c>
      <c r="AW193" s="5">
        <f t="shared" si="316"/>
        <v>3.5293163984609495E-7</v>
      </c>
      <c r="AX193" s="5">
        <f t="shared" si="317"/>
        <v>2.3851373895045097E-4</v>
      </c>
      <c r="AY193" s="5">
        <f t="shared" si="318"/>
        <v>2.4104512292199678E-4</v>
      </c>
      <c r="AZ193" s="5">
        <f t="shared" si="319"/>
        <v>1.218016864356624E-4</v>
      </c>
      <c r="BA193" s="5">
        <f t="shared" si="320"/>
        <v>4.1031462321883224E-5</v>
      </c>
      <c r="BB193" s="5">
        <f t="shared" si="321"/>
        <v>1.0366733927539352E-5</v>
      </c>
      <c r="BC193" s="5">
        <f t="shared" si="322"/>
        <v>2.0953515423130169E-6</v>
      </c>
      <c r="BD193" s="5">
        <f t="shared" si="323"/>
        <v>1.8823806874778478E-4</v>
      </c>
      <c r="BE193" s="5">
        <f t="shared" si="324"/>
        <v>1.9789131320384194E-4</v>
      </c>
      <c r="BF193" s="5">
        <f t="shared" si="325"/>
        <v>1.0401979817911285E-4</v>
      </c>
      <c r="BG193" s="5">
        <f t="shared" si="326"/>
        <v>3.6451384139595472E-5</v>
      </c>
      <c r="BH193" s="5">
        <f t="shared" si="327"/>
        <v>9.5801719645074919E-6</v>
      </c>
      <c r="BI193" s="5">
        <f t="shared" si="328"/>
        <v>2.014292670326102E-6</v>
      </c>
      <c r="BJ193" s="8">
        <f t="shared" si="329"/>
        <v>0.35900444989341401</v>
      </c>
      <c r="BK193" s="8">
        <f t="shared" si="330"/>
        <v>0.30303928030997085</v>
      </c>
      <c r="BL193" s="8">
        <f t="shared" si="331"/>
        <v>0.316110773991573</v>
      </c>
      <c r="BM193" s="8">
        <f t="shared" si="332"/>
        <v>0.33986971646577774</v>
      </c>
      <c r="BN193" s="8">
        <f t="shared" si="333"/>
        <v>0.65992845600140582</v>
      </c>
    </row>
    <row r="194" spans="1:66" x14ac:dyDescent="0.25">
      <c r="A194" t="s">
        <v>10</v>
      </c>
      <c r="B194" t="s">
        <v>44</v>
      </c>
      <c r="C194" t="s">
        <v>246</v>
      </c>
      <c r="D194" s="10">
        <v>44216</v>
      </c>
      <c r="E194">
        <f>VLOOKUP(A194,home!$A$2:$E$405,3,FALSE)</f>
        <v>1.55555555555556</v>
      </c>
      <c r="F194">
        <f>VLOOKUP(B194,home!$B$2:$E$405,3,FALSE)</f>
        <v>1.1100000000000001</v>
      </c>
      <c r="G194">
        <f>VLOOKUP(C194,away!$B$2:$E$405,4,FALSE)</f>
        <v>1.41</v>
      </c>
      <c r="H194">
        <f>VLOOKUP(A194,away!$A$2:$E$405,3,FALSE)</f>
        <v>1.4074074074074101</v>
      </c>
      <c r="I194">
        <f>VLOOKUP(C194,away!$B$2:$E$405,3,FALSE)</f>
        <v>0.84</v>
      </c>
      <c r="J194">
        <f>VLOOKUP(B194,home!$B$2:$E$405,4,FALSE)</f>
        <v>1.29</v>
      </c>
      <c r="K194" s="3">
        <f t="shared" si="334"/>
        <v>2.4346000000000068</v>
      </c>
      <c r="L194" s="3">
        <f t="shared" si="335"/>
        <v>1.5250666666666697</v>
      </c>
      <c r="M194" s="5">
        <f t="shared" si="280"/>
        <v>1.9069469722221576E-2</v>
      </c>
      <c r="N194" s="5">
        <f t="shared" si="281"/>
        <v>4.6426530985720769E-2</v>
      </c>
      <c r="O194" s="5">
        <f t="shared" si="282"/>
        <v>2.9082212624369438E-2</v>
      </c>
      <c r="P194" s="5">
        <f t="shared" si="283"/>
        <v>7.0803554855290024E-2</v>
      </c>
      <c r="Q194" s="5">
        <f t="shared" si="284"/>
        <v>5.6515016168918068E-2</v>
      </c>
      <c r="R194" s="5">
        <f t="shared" si="285"/>
        <v>2.2176156533169223E-2</v>
      </c>
      <c r="S194" s="5">
        <f t="shared" si="286"/>
        <v>6.5722113057819734E-2</v>
      </c>
      <c r="T194" s="5">
        <f t="shared" si="287"/>
        <v>8.6189167325344804E-2</v>
      </c>
      <c r="U194" s="5">
        <f t="shared" si="288"/>
        <v>5.3990070695653938E-2</v>
      </c>
      <c r="V194" s="5">
        <f t="shared" si="289"/>
        <v>2.7113492024912672E-2</v>
      </c>
      <c r="W194" s="5">
        <f t="shared" si="290"/>
        <v>4.5863819454949439E-2</v>
      </c>
      <c r="X194" s="5">
        <f t="shared" si="291"/>
        <v>6.9945382256761682E-2</v>
      </c>
      <c r="Y194" s="5">
        <f t="shared" si="292"/>
        <v>5.3335685483522799E-2</v>
      </c>
      <c r="Z194" s="5">
        <f t="shared" si="293"/>
        <v>1.127337237450623E-2</v>
      </c>
      <c r="AA194" s="5">
        <f t="shared" si="294"/>
        <v>2.744615238297294E-2</v>
      </c>
      <c r="AB194" s="5">
        <f t="shared" si="295"/>
        <v>3.3410201295793064E-2</v>
      </c>
      <c r="AC194" s="5">
        <f t="shared" si="296"/>
        <v>6.2919015573992257E-3</v>
      </c>
      <c r="AD194" s="5">
        <f t="shared" si="297"/>
        <v>2.791501371125504E-2</v>
      </c>
      <c r="AE194" s="5">
        <f t="shared" si="298"/>
        <v>4.2572256910578102E-2</v>
      </c>
      <c r="AF194" s="5">
        <f t="shared" si="299"/>
        <v>3.2462764969546226E-2</v>
      </c>
      <c r="AG194" s="5">
        <f t="shared" si="300"/>
        <v>1.6502626920963138E-2</v>
      </c>
      <c r="AH194" s="5">
        <f t="shared" si="301"/>
        <v>4.2981611073200842E-3</v>
      </c>
      <c r="AI194" s="5">
        <f t="shared" si="302"/>
        <v>1.0464303031881506E-2</v>
      </c>
      <c r="AJ194" s="5">
        <f t="shared" si="303"/>
        <v>1.2738196080709394E-2</v>
      </c>
      <c r="AK194" s="5">
        <f t="shared" si="304"/>
        <v>1.0337470726031727E-2</v>
      </c>
      <c r="AL194" s="5">
        <f t="shared" si="305"/>
        <v>9.3445492413304855E-4</v>
      </c>
      <c r="AM194" s="5">
        <f t="shared" si="306"/>
        <v>1.3592378476284347E-2</v>
      </c>
      <c r="AN194" s="5">
        <f t="shared" si="307"/>
        <v>2.0729283334898756E-2</v>
      </c>
      <c r="AO194" s="5">
        <f t="shared" si="308"/>
        <v>1.5806769518971499E-2</v>
      </c>
      <c r="AP194" s="5">
        <f t="shared" si="309"/>
        <v>8.0354591003553959E-3</v>
      </c>
      <c r="AQ194" s="5">
        <f t="shared" si="310"/>
        <v>3.0636527063288405E-3</v>
      </c>
      <c r="AR194" s="5">
        <f t="shared" si="311"/>
        <v>1.3109964465473915E-3</v>
      </c>
      <c r="AS194" s="5">
        <f t="shared" si="312"/>
        <v>3.1917519487642881E-3</v>
      </c>
      <c r="AT194" s="5">
        <f t="shared" si="313"/>
        <v>3.8853196472307797E-3</v>
      </c>
      <c r="AU194" s="5">
        <f t="shared" si="314"/>
        <v>3.1530664043826944E-3</v>
      </c>
      <c r="AV194" s="5">
        <f t="shared" si="315"/>
        <v>1.9191138670275314E-3</v>
      </c>
      <c r="AW194" s="5">
        <f t="shared" si="316"/>
        <v>9.6376755685076255E-5</v>
      </c>
      <c r="AX194" s="5">
        <f t="shared" si="317"/>
        <v>5.5153341063936632E-3</v>
      </c>
      <c r="AY194" s="5">
        <f t="shared" si="318"/>
        <v>8.4112522011907786E-3</v>
      </c>
      <c r="AZ194" s="5">
        <f t="shared" si="319"/>
        <v>6.413860178481356E-3</v>
      </c>
      <c r="BA194" s="5">
        <f t="shared" si="320"/>
        <v>3.2605214542875518E-3</v>
      </c>
      <c r="BB194" s="5">
        <f t="shared" si="321"/>
        <v>1.2431281464713698E-3</v>
      </c>
      <c r="BC194" s="5">
        <f t="shared" si="322"/>
        <v>3.7917065971572125E-4</v>
      </c>
      <c r="BD194" s="5">
        <f t="shared" si="323"/>
        <v>3.3322616345798017E-4</v>
      </c>
      <c r="BE194" s="5">
        <f t="shared" si="324"/>
        <v>8.1127241755480067E-4</v>
      </c>
      <c r="BF194" s="5">
        <f t="shared" si="325"/>
        <v>9.875619138894618E-4</v>
      </c>
      <c r="BG194" s="5">
        <f t="shared" si="326"/>
        <v>8.0143941185176356E-4</v>
      </c>
      <c r="BH194" s="5">
        <f t="shared" si="327"/>
        <v>4.8779609802357702E-4</v>
      </c>
      <c r="BI194" s="5">
        <f t="shared" si="328"/>
        <v>2.3751767604964088E-4</v>
      </c>
      <c r="BJ194" s="8">
        <f t="shared" si="329"/>
        <v>0.56417907407093937</v>
      </c>
      <c r="BK194" s="8">
        <f t="shared" si="330"/>
        <v>0.19834623834296705</v>
      </c>
      <c r="BL194" s="8">
        <f t="shared" si="331"/>
        <v>0.22106198647268122</v>
      </c>
      <c r="BM194" s="8">
        <f t="shared" si="332"/>
        <v>0.7424728549258991</v>
      </c>
      <c r="BN194" s="8">
        <f t="shared" si="333"/>
        <v>0.24407294088968912</v>
      </c>
    </row>
    <row r="195" spans="1:66" x14ac:dyDescent="0.25">
      <c r="A195" t="s">
        <v>10</v>
      </c>
      <c r="B195" t="s">
        <v>11</v>
      </c>
      <c r="C195" t="s">
        <v>244</v>
      </c>
      <c r="D195" s="10">
        <v>44216</v>
      </c>
      <c r="E195">
        <f>VLOOKUP(A195,home!$A$2:$E$405,3,FALSE)</f>
        <v>1.55555555555556</v>
      </c>
      <c r="F195">
        <f>VLOOKUP(B195,home!$B$2:$E$405,3,FALSE)</f>
        <v>0.9</v>
      </c>
      <c r="G195">
        <f>VLOOKUP(C195,away!$B$2:$E$405,4,FALSE)</f>
        <v>1.61</v>
      </c>
      <c r="H195">
        <f>VLOOKUP(A195,away!$A$2:$E$405,3,FALSE)</f>
        <v>1.4074074074074101</v>
      </c>
      <c r="I195">
        <f>VLOOKUP(C195,away!$B$2:$E$405,3,FALSE)</f>
        <v>1.03</v>
      </c>
      <c r="J195">
        <f>VLOOKUP(B195,home!$B$2:$E$405,4,FALSE)</f>
        <v>1.28</v>
      </c>
      <c r="K195" s="3">
        <f t="shared" si="334"/>
        <v>2.2540000000000067</v>
      </c>
      <c r="L195" s="3">
        <f t="shared" si="335"/>
        <v>1.8555259259259296</v>
      </c>
      <c r="M195" s="5">
        <f t="shared" si="280"/>
        <v>1.6415554870892766E-2</v>
      </c>
      <c r="N195" s="5">
        <f t="shared" si="281"/>
        <v>3.7000660678992395E-2</v>
      </c>
      <c r="O195" s="5">
        <f t="shared" si="282"/>
        <v>3.0459487651401201E-2</v>
      </c>
      <c r="P195" s="5">
        <f t="shared" si="283"/>
        <v>6.8655685166258487E-2</v>
      </c>
      <c r="Q195" s="5">
        <f t="shared" si="284"/>
        <v>4.1699744585224567E-2</v>
      </c>
      <c r="R195" s="5">
        <f t="shared" si="285"/>
        <v>2.8259184513797823E-2</v>
      </c>
      <c r="S195" s="5">
        <f t="shared" si="286"/>
        <v>7.1785619534651471E-2</v>
      </c>
      <c r="T195" s="5">
        <f t="shared" si="287"/>
        <v>7.7374957182373583E-2</v>
      </c>
      <c r="U195" s="5">
        <f t="shared" si="288"/>
        <v>6.3696201894100468E-2</v>
      </c>
      <c r="V195" s="5">
        <f t="shared" si="289"/>
        <v>3.3359219573535895E-2</v>
      </c>
      <c r="W195" s="5">
        <f t="shared" si="290"/>
        <v>3.133040809836548E-2</v>
      </c>
      <c r="X195" s="5">
        <f t="shared" si="291"/>
        <v>5.8134384496356849E-2</v>
      </c>
      <c r="Y195" s="5">
        <f t="shared" si="292"/>
        <v>5.3934928810368293E-2</v>
      </c>
      <c r="Z195" s="5">
        <f t="shared" si="293"/>
        <v>1.7478549836958793E-2</v>
      </c>
      <c r="AA195" s="5">
        <f t="shared" si="294"/>
        <v>3.9396651332505229E-2</v>
      </c>
      <c r="AB195" s="5">
        <f t="shared" si="295"/>
        <v>4.4400026051733543E-2</v>
      </c>
      <c r="AC195" s="5">
        <f t="shared" si="296"/>
        <v>8.7200070849181785E-3</v>
      </c>
      <c r="AD195" s="5">
        <f t="shared" si="297"/>
        <v>1.7654684963429E-2</v>
      </c>
      <c r="AE195" s="5">
        <f t="shared" si="298"/>
        <v>3.2758725663697176E-2</v>
      </c>
      <c r="AF195" s="5">
        <f t="shared" si="299"/>
        <v>3.0392332384642617E-2</v>
      </c>
      <c r="AG195" s="5">
        <f t="shared" si="300"/>
        <v>1.8797920229687529E-2</v>
      </c>
      <c r="AH195" s="5">
        <f t="shared" si="301"/>
        <v>8.1079755925163675E-3</v>
      </c>
      <c r="AI195" s="5">
        <f t="shared" si="302"/>
        <v>1.827537698553194E-2</v>
      </c>
      <c r="AJ195" s="5">
        <f t="shared" si="303"/>
        <v>2.0596349862694568E-2</v>
      </c>
      <c r="AK195" s="5">
        <f t="shared" si="304"/>
        <v>1.5474724196837895E-2</v>
      </c>
      <c r="AL195" s="5">
        <f t="shared" si="305"/>
        <v>1.4588067617043688E-3</v>
      </c>
      <c r="AM195" s="5">
        <f t="shared" si="306"/>
        <v>7.9587319815138165E-3</v>
      </c>
      <c r="AN195" s="5">
        <f t="shared" si="307"/>
        <v>1.4767633529194732E-2</v>
      </c>
      <c r="AO195" s="5">
        <f t="shared" si="308"/>
        <v>1.3700863438996933E-2</v>
      </c>
      <c r="AP195" s="5">
        <f t="shared" si="309"/>
        <v>8.4741024395431647E-3</v>
      </c>
      <c r="AQ195" s="5">
        <f t="shared" si="310"/>
        <v>3.9309791938811267E-3</v>
      </c>
      <c r="AR195" s="5">
        <f t="shared" si="311"/>
        <v>3.0089117837377548E-3</v>
      </c>
      <c r="AS195" s="5">
        <f t="shared" si="312"/>
        <v>6.7820871605449176E-3</v>
      </c>
      <c r="AT195" s="5">
        <f t="shared" si="313"/>
        <v>7.6434122299341477E-3</v>
      </c>
      <c r="AU195" s="5">
        <f t="shared" si="314"/>
        <v>5.7427503887572066E-3</v>
      </c>
      <c r="AV195" s="5">
        <f t="shared" si="315"/>
        <v>3.2360398440646949E-3</v>
      </c>
      <c r="AW195" s="5">
        <f t="shared" si="316"/>
        <v>1.6947912198335237E-4</v>
      </c>
      <c r="AX195" s="5">
        <f t="shared" si="317"/>
        <v>2.989830314388698E-3</v>
      </c>
      <c r="AY195" s="5">
        <f t="shared" si="318"/>
        <v>5.5477076624675017E-3</v>
      </c>
      <c r="AZ195" s="5">
        <f t="shared" si="319"/>
        <v>5.1469576985831945E-3</v>
      </c>
      <c r="BA195" s="5">
        <f t="shared" si="320"/>
        <v>3.1834378164550567E-3</v>
      </c>
      <c r="BB195" s="5">
        <f t="shared" si="321"/>
        <v>1.476737850501347E-3</v>
      </c>
      <c r="BC195" s="5">
        <f t="shared" si="322"/>
        <v>5.4802507348027595E-4</v>
      </c>
      <c r="BD195" s="5">
        <f t="shared" si="323"/>
        <v>9.3051897059157258E-4</v>
      </c>
      <c r="BE195" s="5">
        <f t="shared" si="324"/>
        <v>2.0973897597134101E-3</v>
      </c>
      <c r="BF195" s="5">
        <f t="shared" si="325"/>
        <v>2.3637582591970211E-3</v>
      </c>
      <c r="BG195" s="5">
        <f t="shared" si="326"/>
        <v>1.7759703720767004E-3</v>
      </c>
      <c r="BH195" s="5">
        <f t="shared" si="327"/>
        <v>1.0007593046652235E-3</v>
      </c>
      <c r="BI195" s="5">
        <f t="shared" si="328"/>
        <v>4.5114229454308412E-4</v>
      </c>
      <c r="BJ195" s="8">
        <f t="shared" si="329"/>
        <v>0.46680375409214342</v>
      </c>
      <c r="BK195" s="8">
        <f t="shared" si="330"/>
        <v>0.20594260065442868</v>
      </c>
      <c r="BL195" s="8">
        <f t="shared" si="331"/>
        <v>0.30369871844894469</v>
      </c>
      <c r="BM195" s="8">
        <f t="shared" si="332"/>
        <v>0.7660550770254243</v>
      </c>
      <c r="BN195" s="8">
        <f t="shared" si="333"/>
        <v>0.22249031746656725</v>
      </c>
    </row>
    <row r="196" spans="1:66" x14ac:dyDescent="0.25">
      <c r="A196" t="s">
        <v>10</v>
      </c>
      <c r="B196" t="s">
        <v>50</v>
      </c>
      <c r="C196" t="s">
        <v>243</v>
      </c>
      <c r="D196" s="10">
        <v>44216</v>
      </c>
      <c r="E196">
        <f>VLOOKUP(A196,home!$A$2:$E$405,3,FALSE)</f>
        <v>1.55555555555556</v>
      </c>
      <c r="F196">
        <f>VLOOKUP(B196,home!$B$2:$E$405,3,FALSE)</f>
        <v>1.1100000000000001</v>
      </c>
      <c r="G196">
        <f>VLOOKUP(C196,away!$B$2:$E$405,4,FALSE)</f>
        <v>0.64</v>
      </c>
      <c r="H196">
        <f>VLOOKUP(A196,away!$A$2:$E$405,3,FALSE)</f>
        <v>1.4074074074074101</v>
      </c>
      <c r="I196">
        <f>VLOOKUP(C196,away!$B$2:$E$405,3,FALSE)</f>
        <v>0.71</v>
      </c>
      <c r="J196">
        <f>VLOOKUP(B196,home!$B$2:$E$405,4,FALSE)</f>
        <v>1.36</v>
      </c>
      <c r="K196" s="3">
        <f t="shared" si="334"/>
        <v>1.10506666666667</v>
      </c>
      <c r="L196" s="3">
        <f t="shared" si="335"/>
        <v>1.3589925925925952</v>
      </c>
      <c r="M196" s="5">
        <f t="shared" si="280"/>
        <v>8.508885128096097E-2</v>
      </c>
      <c r="N196" s="5">
        <f t="shared" si="281"/>
        <v>9.4028853255547551E-2</v>
      </c>
      <c r="O196" s="5">
        <f t="shared" si="282"/>
        <v>0.11563511860303892</v>
      </c>
      <c r="P196" s="5">
        <f t="shared" si="283"/>
        <v>0.12778451506426527</v>
      </c>
      <c r="Q196" s="5">
        <f t="shared" si="284"/>
        <v>5.1954075718798703E-2</v>
      </c>
      <c r="R196" s="5">
        <f t="shared" si="285"/>
        <v>7.857363481254806E-2</v>
      </c>
      <c r="S196" s="5">
        <f t="shared" si="286"/>
        <v>4.7975974655868649E-2</v>
      </c>
      <c r="T196" s="5">
        <f t="shared" si="287"/>
        <v>7.0605204056842258E-2</v>
      </c>
      <c r="U196" s="5">
        <f t="shared" si="288"/>
        <v>8.6829104710186719E-2</v>
      </c>
      <c r="V196" s="5">
        <f t="shared" si="289"/>
        <v>8.0054705742466665E-3</v>
      </c>
      <c r="W196" s="5">
        <f t="shared" si="290"/>
        <v>1.9137572424773555E-2</v>
      </c>
      <c r="X196" s="5">
        <f t="shared" si="291"/>
        <v>2.6007819165471572E-2</v>
      </c>
      <c r="Y196" s="5">
        <f t="shared" si="292"/>
        <v>1.7672216797681804E-2</v>
      </c>
      <c r="Z196" s="5">
        <f t="shared" si="293"/>
        <v>3.559366256110949E-2</v>
      </c>
      <c r="AA196" s="5">
        <f t="shared" si="294"/>
        <v>3.9333370040863513E-2</v>
      </c>
      <c r="AB196" s="5">
        <f t="shared" si="295"/>
        <v>2.1732998059911853E-2</v>
      </c>
      <c r="AC196" s="5">
        <f t="shared" si="296"/>
        <v>7.5140218121343594E-4</v>
      </c>
      <c r="AD196" s="5">
        <f t="shared" si="297"/>
        <v>5.2870733418841197E-3</v>
      </c>
      <c r="AE196" s="5">
        <f t="shared" si="298"/>
        <v>7.1850935081142972E-3</v>
      </c>
      <c r="AF196" s="5">
        <f t="shared" si="299"/>
        <v>4.8822444273062373E-3</v>
      </c>
      <c r="AG196" s="5">
        <f t="shared" si="300"/>
        <v>2.2116446706452178E-3</v>
      </c>
      <c r="AH196" s="5">
        <f t="shared" si="301"/>
        <v>1.2092880940947057E-2</v>
      </c>
      <c r="AI196" s="5">
        <f t="shared" si="302"/>
        <v>1.3363439631809268E-2</v>
      </c>
      <c r="AJ196" s="5">
        <f t="shared" si="303"/>
        <v>7.3837458445623703E-3</v>
      </c>
      <c r="AK196" s="5">
        <f t="shared" si="304"/>
        <v>2.719843802654805E-3</v>
      </c>
      <c r="AL196" s="5">
        <f t="shared" si="305"/>
        <v>4.5137552992714694E-5</v>
      </c>
      <c r="AM196" s="5">
        <f t="shared" si="306"/>
        <v>1.1685137028676182E-3</v>
      </c>
      <c r="AN196" s="5">
        <f t="shared" si="307"/>
        <v>1.5880014665400378E-3</v>
      </c>
      <c r="AO196" s="5">
        <f t="shared" si="308"/>
        <v>1.0790411150270449E-3</v>
      </c>
      <c r="AP196" s="5">
        <f t="shared" si="309"/>
        <v>4.8880296080820273E-4</v>
      </c>
      <c r="AQ196" s="5">
        <f t="shared" si="310"/>
        <v>1.660699007439192E-4</v>
      </c>
      <c r="AR196" s="5">
        <f t="shared" si="311"/>
        <v>3.2868271243702406E-3</v>
      </c>
      <c r="AS196" s="5">
        <f t="shared" si="312"/>
        <v>3.6321630942374185E-3</v>
      </c>
      <c r="AT196" s="5">
        <f t="shared" si="313"/>
        <v>2.0068911816693213E-3</v>
      </c>
      <c r="AU196" s="5">
        <f t="shared" si="314"/>
        <v>7.3924951616335043E-4</v>
      </c>
      <c r="AV196" s="5">
        <f t="shared" si="315"/>
        <v>2.0422999966539544E-4</v>
      </c>
      <c r="AW196" s="5">
        <f t="shared" si="316"/>
        <v>1.882959933949334E-6</v>
      </c>
      <c r="AX196" s="5">
        <f t="shared" si="317"/>
        <v>2.1521425709704133E-4</v>
      </c>
      <c r="AY196" s="5">
        <f t="shared" si="318"/>
        <v>2.9247458121519753E-4</v>
      </c>
      <c r="AZ196" s="5">
        <f t="shared" si="319"/>
        <v>1.9873539469653746E-4</v>
      </c>
      <c r="BA196" s="5">
        <f t="shared" si="320"/>
        <v>9.0026643092853365E-5</v>
      </c>
      <c r="BB196" s="5">
        <f t="shared" si="321"/>
        <v>3.0586385274791293E-5</v>
      </c>
      <c r="BC196" s="5">
        <f t="shared" si="322"/>
        <v>8.3133342045249094E-6</v>
      </c>
      <c r="BD196" s="5">
        <f t="shared" si="323"/>
        <v>7.4446228585859611E-4</v>
      </c>
      <c r="BE196" s="5">
        <f t="shared" si="324"/>
        <v>8.2268045669280847E-4</v>
      </c>
      <c r="BF196" s="5">
        <f t="shared" si="325"/>
        <v>4.5455837500466782E-4</v>
      </c>
      <c r="BG196" s="5">
        <f t="shared" si="326"/>
        <v>1.674391027572755E-4</v>
      </c>
      <c r="BH196" s="5">
        <f t="shared" si="327"/>
        <v>4.6257842788410086E-5</v>
      </c>
      <c r="BI196" s="5">
        <f t="shared" si="328"/>
        <v>1.0223600027475829E-5</v>
      </c>
      <c r="BJ196" s="8">
        <f t="shared" si="329"/>
        <v>0.30429757710863314</v>
      </c>
      <c r="BK196" s="8">
        <f t="shared" si="330"/>
        <v>0.26994382589076293</v>
      </c>
      <c r="BL196" s="8">
        <f t="shared" si="331"/>
        <v>0.38977911902575757</v>
      </c>
      <c r="BM196" s="8">
        <f t="shared" si="332"/>
        <v>0.44625854422982247</v>
      </c>
      <c r="BN196" s="8">
        <f t="shared" si="333"/>
        <v>0.55306504873515949</v>
      </c>
    </row>
    <row r="197" spans="1:66" x14ac:dyDescent="0.25">
      <c r="A197" t="s">
        <v>10</v>
      </c>
      <c r="B197" t="s">
        <v>241</v>
      </c>
      <c r="C197" t="s">
        <v>242</v>
      </c>
      <c r="D197" s="10">
        <v>44216</v>
      </c>
      <c r="E197">
        <f>VLOOKUP(A197,home!$A$2:$E$405,3,FALSE)</f>
        <v>1.55555555555556</v>
      </c>
      <c r="F197">
        <f>VLOOKUP(B197,home!$B$2:$E$405,3,FALSE)</f>
        <v>1.0900000000000001</v>
      </c>
      <c r="G197">
        <f>VLOOKUP(C197,away!$B$2:$E$405,4,FALSE)</f>
        <v>0.96</v>
      </c>
      <c r="H197">
        <f>VLOOKUP(A197,away!$A$2:$E$405,3,FALSE)</f>
        <v>1.4074074074074101</v>
      </c>
      <c r="I197">
        <f>VLOOKUP(C197,away!$B$2:$E$405,3,FALSE)</f>
        <v>0.64</v>
      </c>
      <c r="J197">
        <f>VLOOKUP(B197,home!$B$2:$E$405,4,FALSE)</f>
        <v>0.92</v>
      </c>
      <c r="K197" s="3">
        <f t="shared" si="334"/>
        <v>1.6277333333333381</v>
      </c>
      <c r="L197" s="3">
        <f t="shared" si="335"/>
        <v>0.82868148148148313</v>
      </c>
      <c r="M197" s="5">
        <f t="shared" si="280"/>
        <v>8.574180081591555E-2</v>
      </c>
      <c r="N197" s="5">
        <f t="shared" si="281"/>
        <v>0.13956478724809335</v>
      </c>
      <c r="O197" s="5">
        <f t="shared" si="282"/>
        <v>7.1052642525023121E-2</v>
      </c>
      <c r="P197" s="5">
        <f t="shared" si="283"/>
        <v>0.11565475465939799</v>
      </c>
      <c r="Q197" s="5">
        <f t="shared" si="284"/>
        <v>0.11358712818164858</v>
      </c>
      <c r="R197" s="5">
        <f t="shared" si="285"/>
        <v>2.9440004535405195E-2</v>
      </c>
      <c r="S197" s="5">
        <f t="shared" si="286"/>
        <v>3.900087864973633E-2</v>
      </c>
      <c r="T197" s="5">
        <f t="shared" si="287"/>
        <v>9.4127549658795662E-2</v>
      </c>
      <c r="U197" s="5">
        <f t="shared" si="288"/>
        <v>4.7920476715763695E-2</v>
      </c>
      <c r="V197" s="5">
        <f t="shared" si="289"/>
        <v>5.8452457245839213E-3</v>
      </c>
      <c r="W197" s="5">
        <f t="shared" si="290"/>
        <v>6.1629851592958661E-2</v>
      </c>
      <c r="X197" s="5">
        <f t="shared" si="291"/>
        <v>5.1071516721536925E-2</v>
      </c>
      <c r="Y197" s="5">
        <f t="shared" si="292"/>
        <v>2.1161010069154777E-2</v>
      </c>
      <c r="Z197" s="5">
        <f t="shared" si="293"/>
        <v>8.132128857740388E-3</v>
      </c>
      <c r="AA197" s="5">
        <f t="shared" si="294"/>
        <v>1.3236937212705994E-2</v>
      </c>
      <c r="AB197" s="5">
        <f t="shared" si="295"/>
        <v>1.0773101966181017E-2</v>
      </c>
      <c r="AC197" s="5">
        <f t="shared" si="296"/>
        <v>4.9278068993738311E-4</v>
      </c>
      <c r="AD197" s="5">
        <f t="shared" si="297"/>
        <v>2.5079240941561394E-2</v>
      </c>
      <c r="AE197" s="5">
        <f t="shared" si="298"/>
        <v>2.0782702537884161E-2</v>
      </c>
      <c r="AF197" s="5">
        <f t="shared" si="299"/>
        <v>8.6111203641414114E-3</v>
      </c>
      <c r="AG197" s="5">
        <f t="shared" si="300"/>
        <v>2.3786253268573581E-3</v>
      </c>
      <c r="AH197" s="5">
        <f t="shared" si="301"/>
        <v>1.6847361473576561E-3</v>
      </c>
      <c r="AI197" s="5">
        <f t="shared" si="302"/>
        <v>2.7423011849256437E-3</v>
      </c>
      <c r="AJ197" s="5">
        <f t="shared" si="303"/>
        <v>2.2318675243714905E-3</v>
      </c>
      <c r="AK197" s="5">
        <f t="shared" si="304"/>
        <v>1.2109617216678771E-3</v>
      </c>
      <c r="AL197" s="5">
        <f t="shared" si="305"/>
        <v>2.6587932258599285E-5</v>
      </c>
      <c r="AM197" s="5">
        <f t="shared" si="306"/>
        <v>8.1644632910555237E-3</v>
      </c>
      <c r="AN197" s="5">
        <f t="shared" si="307"/>
        <v>6.7657395355330769E-3</v>
      </c>
      <c r="AO197" s="5">
        <f t="shared" si="308"/>
        <v>2.8033215308116955E-3</v>
      </c>
      <c r="AP197" s="5">
        <f t="shared" si="309"/>
        <v>7.7435354640732518E-4</v>
      </c>
      <c r="AQ197" s="5">
        <f t="shared" si="310"/>
        <v>1.6042311100681562E-4</v>
      </c>
      <c r="AR197" s="5">
        <f t="shared" si="311"/>
        <v>2.7922192929954982E-4</v>
      </c>
      <c r="AS197" s="5">
        <f t="shared" si="312"/>
        <v>4.5449884171852193E-4</v>
      </c>
      <c r="AT197" s="5">
        <f t="shared" si="313"/>
        <v>3.6990145731331553E-4</v>
      </c>
      <c r="AU197" s="5">
        <f t="shared" si="314"/>
        <v>2.0070031070582083E-4</v>
      </c>
      <c r="AV197" s="5">
        <f t="shared" si="315"/>
        <v>8.1671646436555623E-5</v>
      </c>
      <c r="AW197" s="5">
        <f t="shared" si="316"/>
        <v>9.9621471836478121E-7</v>
      </c>
      <c r="AX197" s="5">
        <f t="shared" si="317"/>
        <v>2.2149281746045809E-3</v>
      </c>
      <c r="AY197" s="5">
        <f t="shared" si="318"/>
        <v>1.835469961106401E-3</v>
      </c>
      <c r="AZ197" s="5">
        <f t="shared" si="319"/>
        <v>7.6050998329220626E-4</v>
      </c>
      <c r="BA197" s="5">
        <f t="shared" si="320"/>
        <v>2.1007351321201452E-4</v>
      </c>
      <c r="BB197" s="5">
        <f t="shared" si="321"/>
        <v>4.352100753713802E-5</v>
      </c>
      <c r="BC197" s="5">
        <f t="shared" si="322"/>
        <v>7.2130106002884678E-6</v>
      </c>
      <c r="BD197" s="5">
        <f t="shared" si="323"/>
        <v>3.8564340339011475E-5</v>
      </c>
      <c r="BE197" s="5">
        <f t="shared" si="324"/>
        <v>6.2772462247820467E-5</v>
      </c>
      <c r="BF197" s="5">
        <f t="shared" si="325"/>
        <v>5.1088414608092971E-5</v>
      </c>
      <c r="BG197" s="5">
        <f t="shared" si="326"/>
        <v>2.7719438468248922E-5</v>
      </c>
      <c r="BH197" s="5">
        <f t="shared" si="327"/>
        <v>1.1279963494012799E-5</v>
      </c>
      <c r="BI197" s="5">
        <f t="shared" si="328"/>
        <v>3.672154515597561E-6</v>
      </c>
      <c r="BJ197" s="8">
        <f t="shared" si="329"/>
        <v>0.5617335493077994</v>
      </c>
      <c r="BK197" s="8">
        <f t="shared" si="330"/>
        <v>0.24859751843293618</v>
      </c>
      <c r="BL197" s="8">
        <f t="shared" si="331"/>
        <v>0.1818741204925482</v>
      </c>
      <c r="BM197" s="8">
        <f t="shared" si="332"/>
        <v>0.44346172537915229</v>
      </c>
      <c r="BN197" s="8">
        <f t="shared" si="333"/>
        <v>0.55504111796548383</v>
      </c>
    </row>
    <row r="198" spans="1:66" x14ac:dyDescent="0.25">
      <c r="A198" t="s">
        <v>10</v>
      </c>
      <c r="B198" t="s">
        <v>245</v>
      </c>
      <c r="C198" t="s">
        <v>43</v>
      </c>
      <c r="D198" s="10">
        <v>44216</v>
      </c>
      <c r="E198">
        <f>VLOOKUP(A198,home!$A$2:$E$405,3,FALSE)</f>
        <v>1.55555555555556</v>
      </c>
      <c r="F198">
        <f>VLOOKUP(B198,home!$B$2:$E$405,3,FALSE)</f>
        <v>1.03</v>
      </c>
      <c r="G198">
        <f>VLOOKUP(C198,away!$B$2:$E$405,4,FALSE)</f>
        <v>0.77</v>
      </c>
      <c r="H198">
        <f>VLOOKUP(A198,away!$A$2:$E$405,3,FALSE)</f>
        <v>1.4074074074074101</v>
      </c>
      <c r="I198">
        <f>VLOOKUP(C198,away!$B$2:$E$405,3,FALSE)</f>
        <v>0.51</v>
      </c>
      <c r="J198">
        <f>VLOOKUP(B198,home!$B$2:$E$405,4,FALSE)</f>
        <v>0.5</v>
      </c>
      <c r="K198" s="3">
        <f t="shared" si="334"/>
        <v>1.2337111111111148</v>
      </c>
      <c r="L198" s="3">
        <f t="shared" si="335"/>
        <v>0.35888888888888959</v>
      </c>
      <c r="M198" s="5">
        <f t="shared" si="280"/>
        <v>0.20339609381529322</v>
      </c>
      <c r="N198" s="5">
        <f t="shared" si="281"/>
        <v>0.25093202089652594</v>
      </c>
      <c r="O198" s="5">
        <f t="shared" si="282"/>
        <v>7.2996598113710925E-2</v>
      </c>
      <c r="P198" s="5">
        <f t="shared" si="283"/>
        <v>9.0056714166197815E-2</v>
      </c>
      <c r="Q198" s="5">
        <f t="shared" si="284"/>
        <v>0.15478881115680529</v>
      </c>
      <c r="R198" s="5">
        <f t="shared" si="285"/>
        <v>1.3098833994849264E-2</v>
      </c>
      <c r="S198" s="5">
        <f t="shared" si="286"/>
        <v>9.9684949871471605E-3</v>
      </c>
      <c r="T198" s="5">
        <f t="shared" si="287"/>
        <v>5.5551984448498001E-2</v>
      </c>
      <c r="U198" s="5">
        <f t="shared" si="288"/>
        <v>1.6160177042045528E-2</v>
      </c>
      <c r="V198" s="5">
        <f t="shared" si="289"/>
        <v>4.9041141945972266E-4</v>
      </c>
      <c r="W198" s="5">
        <f t="shared" si="290"/>
        <v>6.365489206661025E-2</v>
      </c>
      <c r="X198" s="5">
        <f t="shared" si="291"/>
        <v>2.2845033486127948E-2</v>
      </c>
      <c r="Y198" s="5">
        <f t="shared" si="292"/>
        <v>4.0994143422329668E-3</v>
      </c>
      <c r="Z198" s="5">
        <f t="shared" si="293"/>
        <v>1.5670086593838227E-3</v>
      </c>
      <c r="AA198" s="5">
        <f t="shared" si="294"/>
        <v>1.9332359942891542E-3</v>
      </c>
      <c r="AB198" s="5">
        <f t="shared" si="295"/>
        <v>1.1925273632772369E-3</v>
      </c>
      <c r="AC198" s="5">
        <f t="shared" si="296"/>
        <v>1.3571069691433665E-5</v>
      </c>
      <c r="AD198" s="5">
        <f t="shared" si="297"/>
        <v>1.9632936904788959E-2</v>
      </c>
      <c r="AE198" s="5">
        <f t="shared" si="298"/>
        <v>7.0460429113853845E-3</v>
      </c>
      <c r="AF198" s="5">
        <f t="shared" si="299"/>
        <v>1.2643732557652686E-3</v>
      </c>
      <c r="AG198" s="5">
        <f t="shared" si="300"/>
        <v>1.5125650430080836E-4</v>
      </c>
      <c r="AH198" s="5">
        <f t="shared" si="301"/>
        <v>1.4059549916138213E-4</v>
      </c>
      <c r="AI198" s="5">
        <f t="shared" si="302"/>
        <v>1.7345422948761055E-4</v>
      </c>
      <c r="AJ198" s="5">
        <f t="shared" si="303"/>
        <v>1.0699620509404117E-4</v>
      </c>
      <c r="AK198" s="5">
        <f t="shared" si="304"/>
        <v>4.4000802357080752E-5</v>
      </c>
      <c r="AL198" s="5">
        <f t="shared" si="305"/>
        <v>2.4035190080707408E-7</v>
      </c>
      <c r="AM198" s="5">
        <f t="shared" si="306"/>
        <v>4.8442744806363206E-3</v>
      </c>
      <c r="AN198" s="5">
        <f t="shared" si="307"/>
        <v>1.7385562858283716E-3</v>
      </c>
      <c r="AO198" s="5">
        <f t="shared" si="308"/>
        <v>3.1197426684586953E-4</v>
      </c>
      <c r="AP198" s="5">
        <f t="shared" si="309"/>
        <v>3.7321365996746687E-5</v>
      </c>
      <c r="AQ198" s="5">
        <f t="shared" si="310"/>
        <v>3.3485558935970011E-6</v>
      </c>
      <c r="AR198" s="5">
        <f t="shared" si="311"/>
        <v>1.0091632495361447E-5</v>
      </c>
      <c r="AS198" s="5">
        <f t="shared" si="312"/>
        <v>1.2450159138777401E-5</v>
      </c>
      <c r="AT198" s="5">
        <f t="shared" si="313"/>
        <v>7.679949832305636E-6</v>
      </c>
      <c r="AU198" s="5">
        <f t="shared" si="314"/>
        <v>3.1582798136304685E-6</v>
      </c>
      <c r="AV198" s="5">
        <f t="shared" si="315"/>
        <v>9.7410122451846263E-7</v>
      </c>
      <c r="AW198" s="5">
        <f t="shared" si="316"/>
        <v>2.9560961056964063E-9</v>
      </c>
      <c r="AX198" s="5">
        <f t="shared" si="317"/>
        <v>9.9607254200550751E-4</v>
      </c>
      <c r="AY198" s="5">
        <f t="shared" si="318"/>
        <v>3.5747936785308833E-4</v>
      </c>
      <c r="AZ198" s="5">
        <f t="shared" si="319"/>
        <v>6.4147686564748746E-5</v>
      </c>
      <c r="BA198" s="5">
        <f t="shared" si="320"/>
        <v>7.6739639853384776E-6</v>
      </c>
      <c r="BB198" s="5">
        <f t="shared" si="321"/>
        <v>6.8852510201787034E-7</v>
      </c>
      <c r="BC198" s="5">
        <f t="shared" si="322"/>
        <v>4.9420801767060552E-8</v>
      </c>
      <c r="BD198" s="5">
        <f t="shared" si="323"/>
        <v>6.0362912888921373E-7</v>
      </c>
      <c r="BE198" s="5">
        <f t="shared" si="324"/>
        <v>7.4470396330094617E-7</v>
      </c>
      <c r="BF198" s="5">
        <f t="shared" si="325"/>
        <v>4.5937477700643071E-7</v>
      </c>
      <c r="BG198" s="5">
        <f t="shared" si="326"/>
        <v>1.8891192218567473E-7</v>
      </c>
      <c r="BH198" s="5">
        <f t="shared" si="327"/>
        <v>5.8265684355456316E-8</v>
      </c>
      <c r="BI198" s="5">
        <f t="shared" si="328"/>
        <v>1.4376604437163905E-8</v>
      </c>
      <c r="BJ198" s="8">
        <f t="shared" si="329"/>
        <v>0.58832835243455417</v>
      </c>
      <c r="BK198" s="8">
        <f t="shared" si="330"/>
        <v>0.3042830051775432</v>
      </c>
      <c r="BL198" s="8">
        <f t="shared" si="331"/>
        <v>0.10588284262885703</v>
      </c>
      <c r="BM198" s="8">
        <f t="shared" si="332"/>
        <v>0.21443466034519879</v>
      </c>
      <c r="BN198" s="8">
        <f t="shared" si="333"/>
        <v>0.78526907214338248</v>
      </c>
    </row>
    <row r="199" spans="1:66" x14ac:dyDescent="0.25">
      <c r="A199" t="s">
        <v>13</v>
      </c>
      <c r="B199" t="s">
        <v>251</v>
      </c>
      <c r="C199" t="s">
        <v>53</v>
      </c>
      <c r="D199" s="10">
        <v>44216</v>
      </c>
      <c r="E199">
        <f>VLOOKUP(A199,home!$A$2:$E$405,3,FALSE)</f>
        <v>1.625</v>
      </c>
      <c r="F199">
        <f>VLOOKUP(B199,home!$B$2:$E$405,3,FALSE)</f>
        <v>0.54</v>
      </c>
      <c r="G199">
        <f>VLOOKUP(C199,away!$B$2:$E$405,4,FALSE)</f>
        <v>0.79</v>
      </c>
      <c r="H199">
        <f>VLOOKUP(A199,away!$A$2:$E$405,3,FALSE)</f>
        <v>1.4652777777777799</v>
      </c>
      <c r="I199">
        <f>VLOOKUP(C199,away!$B$2:$E$405,3,FALSE)</f>
        <v>0.44</v>
      </c>
      <c r="J199">
        <f>VLOOKUP(B199,home!$B$2:$E$405,4,FALSE)</f>
        <v>1.1100000000000001</v>
      </c>
      <c r="K199" s="3">
        <f t="shared" si="334"/>
        <v>0.69322500000000009</v>
      </c>
      <c r="L199" s="3">
        <f t="shared" si="335"/>
        <v>0.71564166666666784</v>
      </c>
      <c r="M199" s="5">
        <f t="shared" si="280"/>
        <v>0.244420135727836</v>
      </c>
      <c r="N199" s="5">
        <f t="shared" si="281"/>
        <v>0.16943814858992912</v>
      </c>
      <c r="O199" s="5">
        <f t="shared" si="282"/>
        <v>0.17491723329916173</v>
      </c>
      <c r="P199" s="5">
        <f t="shared" si="283"/>
        <v>0.12125699905381139</v>
      </c>
      <c r="Q199" s="5">
        <f t="shared" si="284"/>
        <v>5.8729380278126818E-2</v>
      </c>
      <c r="R199" s="5">
        <f t="shared" si="285"/>
        <v>6.2589030183467217E-2</v>
      </c>
      <c r="S199" s="5">
        <f t="shared" si="286"/>
        <v>1.5038920357106161E-2</v>
      </c>
      <c r="T199" s="5">
        <f t="shared" si="287"/>
        <v>4.2029191584539209E-2</v>
      </c>
      <c r="U199" s="5">
        <f t="shared" si="288"/>
        <v>4.3388280448934058E-2</v>
      </c>
      <c r="V199" s="5">
        <f t="shared" si="289"/>
        <v>8.2897987020118941E-4</v>
      </c>
      <c r="W199" s="5">
        <f t="shared" si="290"/>
        <v>1.3570891547768155E-2</v>
      </c>
      <c r="X199" s="5">
        <f t="shared" si="291"/>
        <v>9.7118954453973994E-3</v>
      </c>
      <c r="Y199" s="5">
        <f t="shared" si="292"/>
        <v>3.4751185215183065E-3</v>
      </c>
      <c r="Z199" s="5">
        <f t="shared" si="293"/>
        <v>1.4930439291848957E-2</v>
      </c>
      <c r="AA199" s="5">
        <f t="shared" si="294"/>
        <v>1.0350153778091993E-2</v>
      </c>
      <c r="AB199" s="5">
        <f t="shared" si="295"/>
        <v>3.5874926764089118E-3</v>
      </c>
      <c r="AC199" s="5">
        <f t="shared" si="296"/>
        <v>2.5703593076856754E-5</v>
      </c>
      <c r="AD199" s="5">
        <f t="shared" si="297"/>
        <v>2.3519203233003947E-3</v>
      </c>
      <c r="AE199" s="5">
        <f t="shared" si="298"/>
        <v>1.6831321800339029E-3</v>
      </c>
      <c r="AF199" s="5">
        <f t="shared" si="299"/>
        <v>6.0225975926988195E-4</v>
      </c>
      <c r="AG199" s="5">
        <f t="shared" si="300"/>
        <v>1.4366739263005487E-4</v>
      </c>
      <c r="AH199" s="5">
        <f t="shared" si="301"/>
        <v>2.6712111147210726E-3</v>
      </c>
      <c r="AI199" s="5">
        <f t="shared" si="302"/>
        <v>1.8517503250025154E-3</v>
      </c>
      <c r="AJ199" s="5">
        <f t="shared" si="303"/>
        <v>6.4183980952493456E-4</v>
      </c>
      <c r="AK199" s="5">
        <f t="shared" si="304"/>
        <v>1.4831313398597427E-4</v>
      </c>
      <c r="AL199" s="5">
        <f t="shared" si="305"/>
        <v>5.1006281493444441E-7</v>
      </c>
      <c r="AM199" s="5">
        <f t="shared" si="306"/>
        <v>3.260819932239834E-4</v>
      </c>
      <c r="AN199" s="5">
        <f t="shared" si="307"/>
        <v>2.3335786110080059E-4</v>
      </c>
      <c r="AO199" s="5">
        <f t="shared" si="308"/>
        <v>8.3500304323972838E-5</v>
      </c>
      <c r="AP199" s="5">
        <f t="shared" si="309"/>
        <v>1.9918765651193967E-5</v>
      </c>
      <c r="AQ199" s="5">
        <f t="shared" si="310"/>
        <v>3.5636746621408066E-6</v>
      </c>
      <c r="AR199" s="5">
        <f t="shared" si="311"/>
        <v>3.8232599483150335E-4</v>
      </c>
      <c r="AS199" s="5">
        <f t="shared" si="312"/>
        <v>2.6503793776706889E-4</v>
      </c>
      <c r="AT199" s="5">
        <f t="shared" si="313"/>
        <v>9.1865462204288192E-5</v>
      </c>
      <c r="AU199" s="5">
        <f t="shared" si="314"/>
        <v>2.1227811678855894E-5</v>
      </c>
      <c r="AV199" s="5">
        <f t="shared" si="315"/>
        <v>3.6789124377687194E-6</v>
      </c>
      <c r="AW199" s="5">
        <f t="shared" si="316"/>
        <v>7.0289587962179215E-9</v>
      </c>
      <c r="AX199" s="5">
        <f t="shared" si="317"/>
        <v>3.7674698292115976E-5</v>
      </c>
      <c r="AY199" s="5">
        <f t="shared" si="318"/>
        <v>2.6961583876933742E-5</v>
      </c>
      <c r="AZ199" s="5">
        <f t="shared" si="319"/>
        <v>9.647416410831009E-6</v>
      </c>
      <c r="BA199" s="5">
        <f t="shared" si="320"/>
        <v>2.3013643864248225E-6</v>
      </c>
      <c r="BB199" s="5">
        <f t="shared" si="321"/>
        <v>4.1173806127709329E-7</v>
      </c>
      <c r="BC199" s="5">
        <f t="shared" si="322"/>
        <v>5.8931382480488349E-8</v>
      </c>
      <c r="BD199" s="5">
        <f t="shared" si="323"/>
        <v>4.5601402025201459E-5</v>
      </c>
      <c r="BE199" s="5">
        <f t="shared" si="324"/>
        <v>3.1612031918920281E-5</v>
      </c>
      <c r="BF199" s="5">
        <f t="shared" si="325"/>
        <v>1.0957125413496757E-5</v>
      </c>
      <c r="BG199" s="5">
        <f t="shared" si="326"/>
        <v>2.5319177549237636E-6</v>
      </c>
      <c r="BH199" s="5">
        <f t="shared" si="327"/>
        <v>4.3879717141425649E-7</v>
      </c>
      <c r="BI199" s="5">
        <f t="shared" si="328"/>
        <v>6.0837033830729619E-8</v>
      </c>
      <c r="BJ199" s="8">
        <f t="shared" si="329"/>
        <v>0.30247908395388545</v>
      </c>
      <c r="BK199" s="8">
        <f t="shared" si="330"/>
        <v>0.38159821024872342</v>
      </c>
      <c r="BL199" s="8">
        <f t="shared" si="331"/>
        <v>0.30100064299953566</v>
      </c>
      <c r="BM199" s="8">
        <f t="shared" si="332"/>
        <v>0.16863049480674303</v>
      </c>
      <c r="BN199" s="8">
        <f t="shared" si="333"/>
        <v>0.83135092713233216</v>
      </c>
    </row>
    <row r="200" spans="1:66" x14ac:dyDescent="0.25">
      <c r="A200" t="s">
        <v>13</v>
      </c>
      <c r="B200" t="s">
        <v>58</v>
      </c>
      <c r="C200" t="s">
        <v>248</v>
      </c>
      <c r="D200" s="10">
        <v>44216</v>
      </c>
      <c r="E200">
        <f>VLOOKUP(A200,home!$A$2:$E$405,3,FALSE)</f>
        <v>1.625</v>
      </c>
      <c r="F200">
        <f>VLOOKUP(B200,home!$B$2:$E$405,3,FALSE)</f>
        <v>0.69</v>
      </c>
      <c r="G200">
        <f>VLOOKUP(C200,away!$B$2:$E$405,4,FALSE)</f>
        <v>1.08</v>
      </c>
      <c r="H200">
        <f>VLOOKUP(A200,away!$A$2:$E$405,3,FALSE)</f>
        <v>1.4652777777777799</v>
      </c>
      <c r="I200">
        <f>VLOOKUP(C200,away!$B$2:$E$405,3,FALSE)</f>
        <v>1.38</v>
      </c>
      <c r="J200">
        <f>VLOOKUP(B200,home!$B$2:$E$405,4,FALSE)</f>
        <v>1.28</v>
      </c>
      <c r="K200" s="3">
        <f t="shared" si="334"/>
        <v>1.21095</v>
      </c>
      <c r="L200" s="3">
        <f t="shared" si="335"/>
        <v>2.5882666666666698</v>
      </c>
      <c r="M200" s="5">
        <f t="shared" si="280"/>
        <v>2.2388302492722428E-2</v>
      </c>
      <c r="N200" s="5">
        <f t="shared" si="281"/>
        <v>2.7111114903562217E-2</v>
      </c>
      <c r="O200" s="5">
        <f t="shared" si="282"/>
        <v>5.794689706516376E-2</v>
      </c>
      <c r="P200" s="5">
        <f t="shared" si="283"/>
        <v>7.0170795001060049E-2</v>
      </c>
      <c r="Q200" s="5">
        <f t="shared" si="284"/>
        <v>1.6415102296234343E-2</v>
      </c>
      <c r="R200" s="5">
        <f t="shared" si="285"/>
        <v>7.499101105526404E-2</v>
      </c>
      <c r="S200" s="5">
        <f t="shared" si="286"/>
        <v>5.4983405649907821E-2</v>
      </c>
      <c r="T200" s="5">
        <f t="shared" si="287"/>
        <v>4.2486662103266855E-2</v>
      </c>
      <c r="U200" s="5">
        <f t="shared" si="288"/>
        <v>9.0810364837371968E-2</v>
      </c>
      <c r="V200" s="5">
        <f t="shared" si="289"/>
        <v>1.9148041396339639E-2</v>
      </c>
      <c r="W200" s="5">
        <f t="shared" si="290"/>
        <v>6.6259560418749875E-3</v>
      </c>
      <c r="X200" s="5">
        <f t="shared" si="291"/>
        <v>1.7149741157983654E-2</v>
      </c>
      <c r="Y200" s="5">
        <f t="shared" si="292"/>
        <v>2.2194051690585276E-2</v>
      </c>
      <c r="Z200" s="5">
        <f t="shared" si="293"/>
        <v>6.4698911404657208E-2</v>
      </c>
      <c r="AA200" s="5">
        <f t="shared" si="294"/>
        <v>7.8347146765469625E-2</v>
      </c>
      <c r="AB200" s="5">
        <f t="shared" si="295"/>
        <v>4.743723868782275E-2</v>
      </c>
      <c r="AC200" s="5">
        <f t="shared" si="296"/>
        <v>3.75093558324466E-3</v>
      </c>
      <c r="AD200" s="5">
        <f t="shared" si="297"/>
        <v>2.0059253672271306E-3</v>
      </c>
      <c r="AE200" s="5">
        <f t="shared" si="298"/>
        <v>5.1918697638150806E-3</v>
      </c>
      <c r="AF200" s="5">
        <f t="shared" si="299"/>
        <v>6.7189717236785665E-3</v>
      </c>
      <c r="AG200" s="5">
        <f t="shared" si="300"/>
        <v>5.7968301822243764E-3</v>
      </c>
      <c r="AH200" s="5">
        <f t="shared" si="301"/>
        <v>4.1864508939573594E-2</v>
      </c>
      <c r="AI200" s="5">
        <f t="shared" si="302"/>
        <v>5.0695827100376636E-2</v>
      </c>
      <c r="AJ200" s="5">
        <f t="shared" si="303"/>
        <v>3.0695055913600559E-2</v>
      </c>
      <c r="AK200" s="5">
        <f t="shared" si="304"/>
        <v>1.2390059319524856E-2</v>
      </c>
      <c r="AL200" s="5">
        <f t="shared" si="305"/>
        <v>4.7025652250249928E-4</v>
      </c>
      <c r="AM200" s="5">
        <f t="shared" si="306"/>
        <v>4.8581506468873821E-4</v>
      </c>
      <c r="AN200" s="5">
        <f t="shared" si="307"/>
        <v>1.2574189380983728E-3</v>
      </c>
      <c r="AO200" s="5">
        <f t="shared" si="308"/>
        <v>1.6272677617577098E-3</v>
      </c>
      <c r="AP200" s="5">
        <f t="shared" si="309"/>
        <v>1.4039343018329199E-3</v>
      </c>
      <c r="AQ200" s="5">
        <f t="shared" si="310"/>
        <v>9.0843908890602299E-4</v>
      </c>
      <c r="AR200" s="5">
        <f t="shared" si="311"/>
        <v>2.1671302600933411E-2</v>
      </c>
      <c r="AS200" s="5">
        <f t="shared" si="312"/>
        <v>2.6242863884600308E-2</v>
      </c>
      <c r="AT200" s="5">
        <f t="shared" si="313"/>
        <v>1.5889398010528379E-2</v>
      </c>
      <c r="AU200" s="5">
        <f t="shared" si="314"/>
        <v>6.4137555069497757E-3</v>
      </c>
      <c r="AV200" s="5">
        <f t="shared" si="315"/>
        <v>1.9416843077852094E-3</v>
      </c>
      <c r="AW200" s="5">
        <f t="shared" si="316"/>
        <v>4.0941858972461058E-5</v>
      </c>
      <c r="AX200" s="5">
        <f t="shared" si="317"/>
        <v>9.8049625430804419E-5</v>
      </c>
      <c r="AY200" s="5">
        <f t="shared" si="318"/>
        <v>2.5377857718170366E-4</v>
      </c>
      <c r="AZ200" s="5">
        <f t="shared" si="319"/>
        <v>3.2842331601674922E-4</v>
      </c>
      <c r="BA200" s="5">
        <f t="shared" si="320"/>
        <v>2.8334904046742858E-4</v>
      </c>
      <c r="BB200" s="5">
        <f t="shared" si="321"/>
        <v>1.8334571911845778E-4</v>
      </c>
      <c r="BC200" s="5">
        <f t="shared" si="322"/>
        <v>9.4909522654066763E-5</v>
      </c>
      <c r="BD200" s="5">
        <f t="shared" si="323"/>
        <v>9.3485183575404487E-3</v>
      </c>
      <c r="BE200" s="5">
        <f t="shared" si="324"/>
        <v>1.1320588305063604E-2</v>
      </c>
      <c r="BF200" s="5">
        <f t="shared" si="325"/>
        <v>6.854333204008389E-3</v>
      </c>
      <c r="BG200" s="5">
        <f t="shared" si="326"/>
        <v>2.7667515977979843E-3</v>
      </c>
      <c r="BH200" s="5">
        <f t="shared" si="327"/>
        <v>8.3759946183836797E-4</v>
      </c>
      <c r="BI200" s="5">
        <f t="shared" si="328"/>
        <v>2.028582136626341E-4</v>
      </c>
      <c r="BJ200" s="8">
        <f t="shared" si="329"/>
        <v>0.15862095618660546</v>
      </c>
      <c r="BK200" s="8">
        <f t="shared" si="330"/>
        <v>0.17116551522295878</v>
      </c>
      <c r="BL200" s="8">
        <f t="shared" si="331"/>
        <v>0.58866776313487612</v>
      </c>
      <c r="BM200" s="8">
        <f t="shared" si="332"/>
        <v>0.71391708641688179</v>
      </c>
      <c r="BN200" s="8">
        <f t="shared" si="333"/>
        <v>0.26902322281400681</v>
      </c>
    </row>
    <row r="201" spans="1:66" x14ac:dyDescent="0.25">
      <c r="A201" t="s">
        <v>13</v>
      </c>
      <c r="B201" t="s">
        <v>56</v>
      </c>
      <c r="C201" t="s">
        <v>61</v>
      </c>
      <c r="D201" s="10">
        <v>44216</v>
      </c>
      <c r="E201">
        <f>VLOOKUP(A201,home!$A$2:$E$405,3,FALSE)</f>
        <v>1.625</v>
      </c>
      <c r="F201">
        <f>VLOOKUP(B201,home!$B$2:$E$405,3,FALSE)</f>
        <v>0.46</v>
      </c>
      <c r="G201">
        <f>VLOOKUP(C201,away!$B$2:$E$405,4,FALSE)</f>
        <v>0.69</v>
      </c>
      <c r="H201">
        <f>VLOOKUP(A201,away!$A$2:$E$405,3,FALSE)</f>
        <v>1.4652777777777799</v>
      </c>
      <c r="I201">
        <f>VLOOKUP(C201,away!$B$2:$E$405,3,FALSE)</f>
        <v>1.62</v>
      </c>
      <c r="J201">
        <f>VLOOKUP(B201,home!$B$2:$E$405,4,FALSE)</f>
        <v>0.94</v>
      </c>
      <c r="K201" s="3">
        <f t="shared" si="334"/>
        <v>0.51577499999999998</v>
      </c>
      <c r="L201" s="3">
        <f t="shared" si="335"/>
        <v>2.2313250000000036</v>
      </c>
      <c r="M201" s="5">
        <f t="shared" si="280"/>
        <v>6.4113521080907773E-2</v>
      </c>
      <c r="N201" s="5">
        <f t="shared" si="281"/>
        <v>3.3068151335505204E-2</v>
      </c>
      <c r="O201" s="5">
        <f t="shared" si="282"/>
        <v>0.14305810242585676</v>
      </c>
      <c r="P201" s="5">
        <f t="shared" si="283"/>
        <v>7.3785792778696277E-2</v>
      </c>
      <c r="Q201" s="5">
        <f t="shared" si="284"/>
        <v>8.5278628775350973E-3</v>
      </c>
      <c r="R201" s="5">
        <f t="shared" si="285"/>
        <v>0.15960456019768771</v>
      </c>
      <c r="S201" s="5">
        <f t="shared" si="286"/>
        <v>2.1229309840549247E-2</v>
      </c>
      <c r="T201" s="5">
        <f t="shared" si="287"/>
        <v>1.902843363521603E-2</v>
      </c>
      <c r="U201" s="5">
        <f t="shared" si="288"/>
        <v>8.2320042035962382E-2</v>
      </c>
      <c r="V201" s="5">
        <f t="shared" si="289"/>
        <v>2.7146665101400818E-3</v>
      </c>
      <c r="W201" s="5">
        <f t="shared" si="290"/>
        <v>1.4661528252202217E-3</v>
      </c>
      <c r="X201" s="5">
        <f t="shared" si="291"/>
        <v>3.2714634527345162E-3</v>
      </c>
      <c r="Y201" s="5">
        <f t="shared" si="292"/>
        <v>3.649849094336429E-3</v>
      </c>
      <c r="Z201" s="5">
        <f t="shared" si="293"/>
        <v>0.11870988176103538</v>
      </c>
      <c r="AA201" s="5">
        <f t="shared" si="294"/>
        <v>6.1227589265298019E-2</v>
      </c>
      <c r="AB201" s="5">
        <f t="shared" si="295"/>
        <v>1.578982992665454E-2</v>
      </c>
      <c r="AC201" s="5">
        <f t="shared" si="296"/>
        <v>1.9526284900934753E-4</v>
      </c>
      <c r="AD201" s="5">
        <f t="shared" si="297"/>
        <v>1.8905124335698997E-4</v>
      </c>
      <c r="AE201" s="5">
        <f t="shared" si="298"/>
        <v>4.2183476558353629E-4</v>
      </c>
      <c r="AF201" s="5">
        <f t="shared" si="299"/>
        <v>4.7062522915784294E-4</v>
      </c>
      <c r="AG201" s="5">
        <f t="shared" si="300"/>
        <v>3.500392798168752E-4</v>
      </c>
      <c r="AH201" s="5">
        <f t="shared" si="301"/>
        <v>6.6220081730110653E-2</v>
      </c>
      <c r="AI201" s="5">
        <f t="shared" si="302"/>
        <v>3.4154662654347821E-2</v>
      </c>
      <c r="AJ201" s="5">
        <f t="shared" si="303"/>
        <v>8.8080605652731212E-3</v>
      </c>
      <c r="AK201" s="5">
        <f t="shared" si="304"/>
        <v>1.5143258126845815E-3</v>
      </c>
      <c r="AL201" s="5">
        <f t="shared" si="305"/>
        <v>8.9888209984286812E-6</v>
      </c>
      <c r="AM201" s="5">
        <f t="shared" si="306"/>
        <v>1.9501581008490307E-5</v>
      </c>
      <c r="AN201" s="5">
        <f t="shared" si="307"/>
        <v>4.3514365243769701E-5</v>
      </c>
      <c r="AO201" s="5">
        <f t="shared" si="308"/>
        <v>4.8547345513777312E-5</v>
      </c>
      <c r="AP201" s="5">
        <f t="shared" si="309"/>
        <v>3.6108301909509776E-5</v>
      </c>
      <c r="AQ201" s="5">
        <f t="shared" si="310"/>
        <v>2.014233918955925E-5</v>
      </c>
      <c r="AR201" s="5">
        <f t="shared" si="311"/>
        <v>2.9551704773287904E-2</v>
      </c>
      <c r="AS201" s="5">
        <f t="shared" si="312"/>
        <v>1.5242030529442568E-2</v>
      </c>
      <c r="AT201" s="5">
        <f t="shared" si="313"/>
        <v>3.9307291481616201E-3</v>
      </c>
      <c r="AU201" s="5">
        <f t="shared" si="314"/>
        <v>6.7579060879768653E-4</v>
      </c>
      <c r="AV201" s="5">
        <f t="shared" si="315"/>
        <v>8.7138975313156699E-5</v>
      </c>
      <c r="AW201" s="5">
        <f t="shared" si="316"/>
        <v>2.8735803840723108E-7</v>
      </c>
      <c r="AX201" s="5">
        <f t="shared" si="317"/>
        <v>1.6764046574423469E-6</v>
      </c>
      <c r="AY201" s="5">
        <f t="shared" si="318"/>
        <v>3.7406036222675502E-6</v>
      </c>
      <c r="AZ201" s="5">
        <f t="shared" si="319"/>
        <v>4.1732511887280789E-6</v>
      </c>
      <c r="BA201" s="5">
        <f t="shared" si="320"/>
        <v>3.1039599028962319E-6</v>
      </c>
      <c r="BB201" s="5">
        <f t="shared" si="321"/>
        <v>1.7314858325824858E-6</v>
      </c>
      <c r="BC201" s="5">
        <f t="shared" si="322"/>
        <v>7.7270152507742501E-7</v>
      </c>
      <c r="BD201" s="5">
        <f t="shared" si="323"/>
        <v>1.0989909608876112E-2</v>
      </c>
      <c r="BE201" s="5">
        <f t="shared" si="324"/>
        <v>5.6683206285180763E-3</v>
      </c>
      <c r="BF201" s="5">
        <f t="shared" si="325"/>
        <v>1.4617890360869553E-3</v>
      </c>
      <c r="BG201" s="5">
        <f t="shared" si="326"/>
        <v>2.5131808002924977E-4</v>
      </c>
      <c r="BH201" s="5">
        <f t="shared" si="327"/>
        <v>3.2405895681771582E-5</v>
      </c>
      <c r="BI201" s="5">
        <f t="shared" si="328"/>
        <v>3.3428301690531484E-6</v>
      </c>
      <c r="BJ201" s="8">
        <f t="shared" si="329"/>
        <v>7.0626476078056874E-2</v>
      </c>
      <c r="BK201" s="8">
        <f t="shared" si="330"/>
        <v>0.16205128248392339</v>
      </c>
      <c r="BL201" s="8">
        <f t="shared" si="331"/>
        <v>0.64059173472823994</v>
      </c>
      <c r="BM201" s="8">
        <f t="shared" si="332"/>
        <v>0.5098179311094827</v>
      </c>
      <c r="BN201" s="8">
        <f t="shared" si="333"/>
        <v>0.48215799069618881</v>
      </c>
    </row>
    <row r="202" spans="1:66" x14ac:dyDescent="0.25">
      <c r="A202" t="s">
        <v>13</v>
      </c>
      <c r="B202" t="s">
        <v>249</v>
      </c>
      <c r="C202" t="s">
        <v>250</v>
      </c>
      <c r="D202" s="10">
        <v>44216</v>
      </c>
      <c r="E202">
        <f>VLOOKUP(A202,home!$A$2:$E$405,3,FALSE)</f>
        <v>1.625</v>
      </c>
      <c r="F202">
        <f>VLOOKUP(B202,home!$B$2:$E$405,3,FALSE)</f>
        <v>1.38</v>
      </c>
      <c r="G202">
        <f>VLOOKUP(C202,away!$B$2:$E$405,4,FALSE)</f>
        <v>1.08</v>
      </c>
      <c r="H202">
        <f>VLOOKUP(A202,away!$A$2:$E$405,3,FALSE)</f>
        <v>1.4652777777777799</v>
      </c>
      <c r="I202">
        <f>VLOOKUP(C202,away!$B$2:$E$405,3,FALSE)</f>
        <v>1.08</v>
      </c>
      <c r="J202">
        <f>VLOOKUP(B202,home!$B$2:$E$405,4,FALSE)</f>
        <v>1.02</v>
      </c>
      <c r="K202" s="3">
        <f t="shared" si="334"/>
        <v>2.4218999999999999</v>
      </c>
      <c r="L202" s="3">
        <f t="shared" si="335"/>
        <v>1.6141500000000026</v>
      </c>
      <c r="M202" s="5">
        <f t="shared" si="280"/>
        <v>1.7667119894880384E-2</v>
      </c>
      <c r="N202" s="5">
        <f t="shared" si="281"/>
        <v>4.2787997673410801E-2</v>
      </c>
      <c r="O202" s="5">
        <f t="shared" si="282"/>
        <v>2.8517381578321219E-2</v>
      </c>
      <c r="P202" s="5">
        <f t="shared" si="283"/>
        <v>6.9066246444536156E-2</v>
      </c>
      <c r="Q202" s="5">
        <f t="shared" si="284"/>
        <v>5.1814125782616814E-2</v>
      </c>
      <c r="R202" s="5">
        <f t="shared" si="285"/>
        <v>2.3015665737323637E-2</v>
      </c>
      <c r="S202" s="5">
        <f t="shared" si="286"/>
        <v>6.7500339986367952E-2</v>
      </c>
      <c r="T202" s="5">
        <f t="shared" si="287"/>
        <v>8.3635771132011066E-2</v>
      </c>
      <c r="U202" s="5">
        <f t="shared" si="288"/>
        <v>5.574164084922411E-2</v>
      </c>
      <c r="V202" s="5">
        <f t="shared" si="289"/>
        <v>2.9319971816618821E-2</v>
      </c>
      <c r="W202" s="5">
        <f t="shared" si="290"/>
        <v>4.1829543744306558E-2</v>
      </c>
      <c r="X202" s="5">
        <f t="shared" si="291"/>
        <v>6.7519158034872531E-2</v>
      </c>
      <c r="Y202" s="5">
        <f t="shared" si="292"/>
        <v>5.4493024470994848E-2</v>
      </c>
      <c r="Z202" s="5">
        <f t="shared" si="293"/>
        <v>1.2383578949967002E-2</v>
      </c>
      <c r="AA202" s="5">
        <f t="shared" si="294"/>
        <v>2.9991789858925078E-2</v>
      </c>
      <c r="AB202" s="5">
        <f t="shared" si="295"/>
        <v>3.6318557929665332E-2</v>
      </c>
      <c r="AC202" s="5">
        <f t="shared" si="296"/>
        <v>7.1638034781643526E-3</v>
      </c>
      <c r="AD202" s="5">
        <f t="shared" si="297"/>
        <v>2.5326742998584024E-2</v>
      </c>
      <c r="AE202" s="5">
        <f t="shared" si="298"/>
        <v>4.0881162211164467E-2</v>
      </c>
      <c r="AF202" s="5">
        <f t="shared" si="299"/>
        <v>3.299416399157562E-2</v>
      </c>
      <c r="AG202" s="5">
        <f t="shared" si="300"/>
        <v>1.775250993566729E-2</v>
      </c>
      <c r="AH202" s="5">
        <f t="shared" si="301"/>
        <v>4.9972384905223183E-3</v>
      </c>
      <c r="AI202" s="5">
        <f t="shared" si="302"/>
        <v>1.2102811900196003E-2</v>
      </c>
      <c r="AJ202" s="5">
        <f t="shared" si="303"/>
        <v>1.4655900070542353E-2</v>
      </c>
      <c r="AK202" s="5">
        <f t="shared" si="304"/>
        <v>1.183170812694884E-2</v>
      </c>
      <c r="AL202" s="5">
        <f t="shared" si="305"/>
        <v>1.1202211100554127E-3</v>
      </c>
      <c r="AM202" s="5">
        <f t="shared" si="306"/>
        <v>1.2267767773654122E-2</v>
      </c>
      <c r="AN202" s="5">
        <f t="shared" si="307"/>
        <v>1.9802017351843833E-2</v>
      </c>
      <c r="AO202" s="5">
        <f t="shared" si="308"/>
        <v>1.598171315423939E-2</v>
      </c>
      <c r="AP202" s="5">
        <f t="shared" si="309"/>
        <v>8.5989607626385158E-3</v>
      </c>
      <c r="AQ202" s="5">
        <f t="shared" si="310"/>
        <v>3.4700031287532469E-3</v>
      </c>
      <c r="AR202" s="5">
        <f t="shared" si="311"/>
        <v>1.6132585018953231E-3</v>
      </c>
      <c r="AS202" s="5">
        <f t="shared" si="312"/>
        <v>3.9071507657402827E-3</v>
      </c>
      <c r="AT202" s="5">
        <f t="shared" si="313"/>
        <v>4.7313642197731962E-3</v>
      </c>
      <c r="AU202" s="5">
        <f t="shared" si="314"/>
        <v>3.8196303346229011E-3</v>
      </c>
      <c r="AV202" s="5">
        <f t="shared" si="315"/>
        <v>2.3126906768558024E-3</v>
      </c>
      <c r="AW202" s="5">
        <f t="shared" si="316"/>
        <v>1.2164698497014723E-4</v>
      </c>
      <c r="AX202" s="5">
        <f t="shared" si="317"/>
        <v>4.9518844618354823E-3</v>
      </c>
      <c r="AY202" s="5">
        <f t="shared" si="318"/>
        <v>7.9930843040717566E-3</v>
      </c>
      <c r="AZ202" s="5">
        <f t="shared" si="319"/>
        <v>6.4510185147087238E-3</v>
      </c>
      <c r="BA202" s="5">
        <f t="shared" si="320"/>
        <v>3.4709705118390341E-3</v>
      </c>
      <c r="BB202" s="5">
        <f t="shared" si="321"/>
        <v>1.4006667629212469E-3</v>
      </c>
      <c r="BC202" s="5">
        <f t="shared" si="322"/>
        <v>4.5217725107386694E-4</v>
      </c>
      <c r="BD202" s="5">
        <f t="shared" si="323"/>
        <v>4.3400686847238989E-4</v>
      </c>
      <c r="BE202" s="5">
        <f t="shared" si="324"/>
        <v>1.051121234753281E-3</v>
      </c>
      <c r="BF202" s="5">
        <f t="shared" si="325"/>
        <v>1.2728552592244859E-3</v>
      </c>
      <c r="BG202" s="5">
        <f t="shared" si="326"/>
        <v>1.0275760507719273E-3</v>
      </c>
      <c r="BH202" s="5">
        <f t="shared" si="327"/>
        <v>6.2217160934113303E-4</v>
      </c>
      <c r="BI202" s="5">
        <f t="shared" si="328"/>
        <v>3.0136748413265782E-4</v>
      </c>
      <c r="BJ202" s="8">
        <f t="shared" si="329"/>
        <v>0.54387446395278327</v>
      </c>
      <c r="BK202" s="8">
        <f t="shared" si="330"/>
        <v>0.19983078703469484</v>
      </c>
      <c r="BL202" s="8">
        <f t="shared" si="331"/>
        <v>0.2382658875472522</v>
      </c>
      <c r="BM202" s="8">
        <f t="shared" si="332"/>
        <v>0.75361474305450682</v>
      </c>
      <c r="BN202" s="8">
        <f t="shared" si="333"/>
        <v>0.23286853711108901</v>
      </c>
    </row>
    <row r="203" spans="1:66" x14ac:dyDescent="0.25">
      <c r="A203" t="s">
        <v>13</v>
      </c>
      <c r="B203" t="s">
        <v>60</v>
      </c>
      <c r="C203" t="s">
        <v>14</v>
      </c>
      <c r="D203" s="10">
        <v>44216</v>
      </c>
      <c r="E203">
        <f>VLOOKUP(A203,home!$A$2:$E$405,3,FALSE)</f>
        <v>1.625</v>
      </c>
      <c r="F203">
        <f>VLOOKUP(B203,home!$B$2:$E$405,3,FALSE)</f>
        <v>1.31</v>
      </c>
      <c r="G203">
        <f>VLOOKUP(C203,away!$B$2:$E$405,4,FALSE)</f>
        <v>0.79</v>
      </c>
      <c r="H203">
        <f>VLOOKUP(A203,away!$A$2:$E$405,3,FALSE)</f>
        <v>1.4652777777777799</v>
      </c>
      <c r="I203">
        <f>VLOOKUP(C203,away!$B$2:$E$405,3,FALSE)</f>
        <v>1.05</v>
      </c>
      <c r="J203">
        <f>VLOOKUP(B203,home!$B$2:$E$405,4,FALSE)</f>
        <v>0.51</v>
      </c>
      <c r="K203" s="3">
        <f t="shared" si="334"/>
        <v>1.6817125000000002</v>
      </c>
      <c r="L203" s="3">
        <f t="shared" si="335"/>
        <v>0.78465625000000117</v>
      </c>
      <c r="M203" s="5">
        <f t="shared" si="280"/>
        <v>8.4892566113420831E-2</v>
      </c>
      <c r="N203" s="5">
        <f t="shared" si="281"/>
        <v>0.14276488959001624</v>
      </c>
      <c r="O203" s="5">
        <f t="shared" si="282"/>
        <v>6.6611482579433973E-2</v>
      </c>
      <c r="P203" s="5">
        <f t="shared" si="283"/>
        <v>0.11202136289736635</v>
      </c>
      <c r="Q203" s="5">
        <f t="shared" si="284"/>
        <v>0.12004474969232512</v>
      </c>
      <c r="R203" s="5">
        <f t="shared" si="285"/>
        <v>2.6133558063859533E-2</v>
      </c>
      <c r="S203" s="5">
        <f t="shared" si="286"/>
        <v>3.6954901706639502E-2</v>
      </c>
      <c r="T203" s="5">
        <f t="shared" si="287"/>
        <v>9.4193863125768634E-2</v>
      </c>
      <c r="U203" s="5">
        <f t="shared" si="288"/>
        <v>4.3949131265468372E-2</v>
      </c>
      <c r="V203" s="5">
        <f t="shared" si="289"/>
        <v>5.4182711218855447E-3</v>
      </c>
      <c r="W203" s="5">
        <f t="shared" si="290"/>
        <v>6.7293585372318124E-2</v>
      </c>
      <c r="X203" s="5">
        <f t="shared" si="291"/>
        <v>5.280233234729808E-2</v>
      </c>
      <c r="Y203" s="5">
        <f t="shared" si="292"/>
        <v>2.0715840045442333E-2</v>
      </c>
      <c r="Z203" s="5">
        <f t="shared" si="293"/>
        <v>6.8352865565151034E-3</v>
      </c>
      <c r="AA203" s="5">
        <f t="shared" si="294"/>
        <v>1.1494986843173405E-2</v>
      </c>
      <c r="AB203" s="5">
        <f t="shared" si="295"/>
        <v>9.6656315307501305E-3</v>
      </c>
      <c r="AC203" s="5">
        <f t="shared" si="296"/>
        <v>4.4686047274896859E-4</v>
      </c>
      <c r="AD203" s="5">
        <f t="shared" si="297"/>
        <v>2.8292115922611136E-2</v>
      </c>
      <c r="AE203" s="5">
        <f t="shared" si="298"/>
        <v>2.2199585584401382E-2</v>
      </c>
      <c r="AF203" s="5">
        <f t="shared" si="299"/>
        <v>8.7095217881052352E-3</v>
      </c>
      <c r="AG203" s="5">
        <f t="shared" si="300"/>
        <v>2.2779935685159863E-3</v>
      </c>
      <c r="AH203" s="5">
        <f t="shared" si="301"/>
        <v>1.3408375792776405E-3</v>
      </c>
      <c r="AI203" s="5">
        <f t="shared" si="302"/>
        <v>2.2549033175409488E-3</v>
      </c>
      <c r="AJ203" s="5">
        <f t="shared" si="303"/>
        <v>1.8960495477000421E-3</v>
      </c>
      <c r="AK203" s="5">
        <f t="shared" si="304"/>
        <v>1.0628700749955025E-3</v>
      </c>
      <c r="AL203" s="5">
        <f t="shared" si="305"/>
        <v>2.3586479464136316E-5</v>
      </c>
      <c r="AM203" s="5">
        <f t="shared" si="306"/>
        <v>9.5158409997008319E-3</v>
      </c>
      <c r="AN203" s="5">
        <f t="shared" si="307"/>
        <v>7.4666641144215187E-3</v>
      </c>
      <c r="AO203" s="5">
        <f t="shared" si="308"/>
        <v>2.9293823320157841E-3</v>
      </c>
      <c r="AP203" s="5">
        <f t="shared" si="309"/>
        <v>7.661860518185878E-4</v>
      </c>
      <c r="AQ203" s="5">
        <f t="shared" si="310"/>
        <v>1.5029816855556988E-4</v>
      </c>
      <c r="AR203" s="5">
        <f t="shared" si="311"/>
        <v>2.1041931736301455E-4</v>
      </c>
      <c r="AS203" s="5">
        <f t="shared" si="312"/>
        <v>3.5386479625084858E-4</v>
      </c>
      <c r="AT203" s="5">
        <f t="shared" si="313"/>
        <v>2.975494255825027E-4</v>
      </c>
      <c r="AU203" s="5">
        <f t="shared" si="314"/>
        <v>1.6679752945663825E-4</v>
      </c>
      <c r="AV203" s="5">
        <f t="shared" si="315"/>
        <v>7.012637256408669E-5</v>
      </c>
      <c r="AW203" s="5">
        <f t="shared" si="316"/>
        <v>8.6455337888583406E-7</v>
      </c>
      <c r="AX203" s="5">
        <f t="shared" si="317"/>
        <v>2.6671514595348988E-3</v>
      </c>
      <c r="AY203" s="5">
        <f t="shared" si="318"/>
        <v>2.092797062420684E-3</v>
      </c>
      <c r="AZ203" s="5">
        <f t="shared" si="319"/>
        <v>8.2106314750501615E-4</v>
      </c>
      <c r="BA203" s="5">
        <f t="shared" si="320"/>
        <v>2.1475077677816123E-4</v>
      </c>
      <c r="BB203" s="5">
        <f t="shared" si="321"/>
        <v>4.2126384797834827E-5</v>
      </c>
      <c r="BC203" s="5">
        <f t="shared" si="322"/>
        <v>6.610946224305228E-6</v>
      </c>
      <c r="BD203" s="5">
        <f t="shared" si="323"/>
        <v>2.7517805414937178E-5</v>
      </c>
      <c r="BE203" s="5">
        <f t="shared" si="324"/>
        <v>4.6277037338867537E-5</v>
      </c>
      <c r="BF203" s="5">
        <f t="shared" si="325"/>
        <v>3.8912336077870153E-5</v>
      </c>
      <c r="BG203" s="5">
        <f t="shared" si="326"/>
        <v>2.1813120662118409E-5</v>
      </c>
      <c r="BH203" s="5">
        <f t="shared" si="327"/>
        <v>9.1708494203732015E-6</v>
      </c>
      <c r="BI203" s="5">
        <f t="shared" si="328"/>
        <v>3.0845464211718723E-6</v>
      </c>
      <c r="BJ203" s="8">
        <f t="shared" si="329"/>
        <v>0.58596734848057541</v>
      </c>
      <c r="BK203" s="8">
        <f t="shared" si="330"/>
        <v>0.24185034585394602</v>
      </c>
      <c r="BL203" s="8">
        <f t="shared" si="331"/>
        <v>0.16565498393875194</v>
      </c>
      <c r="BM203" s="8">
        <f t="shared" si="332"/>
        <v>0.44574742338432488</v>
      </c>
      <c r="BN203" s="8">
        <f t="shared" si="333"/>
        <v>0.55246860893642202</v>
      </c>
    </row>
    <row r="204" spans="1:66" x14ac:dyDescent="0.25">
      <c r="A204" t="s">
        <v>69</v>
      </c>
      <c r="B204" t="s">
        <v>262</v>
      </c>
      <c r="C204" t="s">
        <v>351</v>
      </c>
      <c r="D204" s="10">
        <v>44216</v>
      </c>
      <c r="E204">
        <f>VLOOKUP(A204,home!$A$2:$E$405,3,FALSE)</f>
        <v>1.36871508379888</v>
      </c>
      <c r="F204">
        <f>VLOOKUP(B204,home!$B$2:$E$405,3,FALSE)</f>
        <v>1.54</v>
      </c>
      <c r="G204">
        <f>VLOOKUP(C204,away!$B$2:$E$405,4,FALSE)</f>
        <v>0.46</v>
      </c>
      <c r="H204">
        <f>VLOOKUP(A204,away!$A$2:$E$405,3,FALSE)</f>
        <v>1.36871508379888</v>
      </c>
      <c r="I204">
        <f>VLOOKUP(C204,away!$B$2:$E$405,3,FALSE)</f>
        <v>1.28</v>
      </c>
      <c r="J204">
        <f>VLOOKUP(B204,home!$B$2:$E$405,4,FALSE)</f>
        <v>0.56999999999999995</v>
      </c>
      <c r="K204" s="3">
        <f t="shared" si="334"/>
        <v>0.96959776536312658</v>
      </c>
      <c r="L204" s="3">
        <f t="shared" si="335"/>
        <v>0.99861452513966276</v>
      </c>
      <c r="M204" s="5">
        <f t="shared" si="280"/>
        <v>0.13970638753966061</v>
      </c>
      <c r="N204" s="5">
        <f t="shared" si="281"/>
        <v>0.13545900116540988</v>
      </c>
      <c r="O204" s="5">
        <f t="shared" si="282"/>
        <v>0.13951282785189587</v>
      </c>
      <c r="P204" s="5">
        <f t="shared" si="283"/>
        <v>0.13527132612468878</v>
      </c>
      <c r="Q204" s="5">
        <f t="shared" si="284"/>
        <v>6.5670372414151273E-2</v>
      </c>
      <c r="R204" s="5">
        <f t="shared" si="285"/>
        <v>6.9659768168106248E-2</v>
      </c>
      <c r="S204" s="5">
        <f t="shared" si="286"/>
        <v>3.2744264585499505E-2</v>
      </c>
      <c r="T204" s="5">
        <f t="shared" si="287"/>
        <v>6.5579387764102492E-2</v>
      </c>
      <c r="U204" s="5">
        <f t="shared" si="288"/>
        <v>6.754195555150927E-2</v>
      </c>
      <c r="V204" s="5">
        <f t="shared" si="289"/>
        <v>3.5227531837486053E-3</v>
      </c>
      <c r="W204" s="5">
        <f t="shared" si="290"/>
        <v>2.1224615447775135E-2</v>
      </c>
      <c r="X204" s="5">
        <f t="shared" si="291"/>
        <v>2.1195209276651916E-2</v>
      </c>
      <c r="Y204" s="5">
        <f t="shared" si="292"/>
        <v>1.0582921923519763E-2</v>
      </c>
      <c r="Z204" s="5">
        <f t="shared" si="293"/>
        <v>2.318775210351081E-2</v>
      </c>
      <c r="AA204" s="5">
        <f t="shared" si="294"/>
        <v>2.2482792623358217E-2</v>
      </c>
      <c r="AB204" s="5">
        <f t="shared" si="295"/>
        <v>1.0899632743365355E-2</v>
      </c>
      <c r="AC204" s="5">
        <f t="shared" si="296"/>
        <v>2.1318258204208992E-4</v>
      </c>
      <c r="AD204" s="5">
        <f t="shared" si="297"/>
        <v>5.1448349272136158E-3</v>
      </c>
      <c r="AE204" s="5">
        <f t="shared" si="298"/>
        <v>5.1377068877613763E-3</v>
      </c>
      <c r="AF204" s="5">
        <f t="shared" si="299"/>
        <v>2.5652943620143006E-3</v>
      </c>
      <c r="AG204" s="5">
        <f t="shared" si="300"/>
        <v>8.5391340372212169E-4</v>
      </c>
      <c r="AH204" s="5">
        <f t="shared" si="301"/>
        <v>5.7889065139759156E-3</v>
      </c>
      <c r="AI204" s="5">
        <f t="shared" si="302"/>
        <v>5.6129108198470943E-3</v>
      </c>
      <c r="AJ204" s="5">
        <f t="shared" si="303"/>
        <v>2.7211328940531282E-3</v>
      </c>
      <c r="AK204" s="5">
        <f t="shared" si="304"/>
        <v>8.7946812444333715E-4</v>
      </c>
      <c r="AL204" s="5">
        <f t="shared" si="305"/>
        <v>8.2565990252470728E-6</v>
      </c>
      <c r="AM204" s="5">
        <f t="shared" si="306"/>
        <v>9.9768408971769745E-4</v>
      </c>
      <c r="AN204" s="5">
        <f t="shared" si="307"/>
        <v>9.9630182349283512E-4</v>
      </c>
      <c r="AO204" s="5">
        <f t="shared" si="308"/>
        <v>4.9746073618153882E-4</v>
      </c>
      <c r="AP204" s="5">
        <f t="shared" si="309"/>
        <v>1.6559050561251815E-4</v>
      </c>
      <c r="AQ204" s="5">
        <f t="shared" si="310"/>
        <v>4.1340271032470366E-5</v>
      </c>
      <c r="AR204" s="5">
        <f t="shared" si="311"/>
        <v>1.1561772259063921E-3</v>
      </c>
      <c r="AS204" s="5">
        <f t="shared" si="312"/>
        <v>1.1210268546025764E-3</v>
      </c>
      <c r="AT204" s="5">
        <f t="shared" si="313"/>
        <v>5.4347256656735632E-4</v>
      </c>
      <c r="AU204" s="5">
        <f t="shared" si="314"/>
        <v>1.7564992869329064E-4</v>
      </c>
      <c r="AV204" s="5">
        <f t="shared" si="315"/>
        <v>4.2577444586801777E-5</v>
      </c>
      <c r="AW204" s="5">
        <f t="shared" si="316"/>
        <v>2.2206912318321825E-7</v>
      </c>
      <c r="AX204" s="5">
        <f t="shared" si="317"/>
        <v>1.6122537732143736E-4</v>
      </c>
      <c r="AY204" s="5">
        <f t="shared" si="318"/>
        <v>1.6100200361431012E-4</v>
      </c>
      <c r="AZ204" s="5">
        <f t="shared" si="319"/>
        <v>8.0389469692919275E-5</v>
      </c>
      <c r="BA204" s="5">
        <f t="shared" si="320"/>
        <v>2.67593640345413E-5</v>
      </c>
      <c r="BB204" s="5">
        <f t="shared" si="321"/>
        <v>6.6805724020982072E-6</v>
      </c>
      <c r="BC204" s="5">
        <f t="shared" si="322"/>
        <v>1.3342633273964878E-6</v>
      </c>
      <c r="BD204" s="5">
        <f t="shared" si="323"/>
        <v>1.9242922857096731E-4</v>
      </c>
      <c r="BE204" s="5">
        <f t="shared" si="324"/>
        <v>1.8657895001296021E-4</v>
      </c>
      <c r="BF204" s="5">
        <f t="shared" si="325"/>
        <v>9.045326649818235E-5</v>
      </c>
      <c r="BG204" s="5">
        <f t="shared" si="326"/>
        <v>2.9234428355477664E-5</v>
      </c>
      <c r="BH204" s="5">
        <f t="shared" si="327"/>
        <v>7.0864091012848905E-6</v>
      </c>
      <c r="BI204" s="5">
        <f t="shared" si="328"/>
        <v>1.3741932858109508E-6</v>
      </c>
      <c r="BJ204" s="8">
        <f t="shared" si="329"/>
        <v>0.3365490260487517</v>
      </c>
      <c r="BK204" s="8">
        <f t="shared" si="330"/>
        <v>0.31162717261827921</v>
      </c>
      <c r="BL204" s="8">
        <f t="shared" si="331"/>
        <v>0.32864545578673554</v>
      </c>
      <c r="BM204" s="8">
        <f t="shared" si="332"/>
        <v>0.31456894335887348</v>
      </c>
      <c r="BN204" s="8">
        <f t="shared" si="333"/>
        <v>0.68527968326391275</v>
      </c>
    </row>
    <row r="205" spans="1:66" x14ac:dyDescent="0.25">
      <c r="A205" t="s">
        <v>69</v>
      </c>
      <c r="B205" t="s">
        <v>76</v>
      </c>
      <c r="C205" t="s">
        <v>261</v>
      </c>
      <c r="D205" s="10">
        <v>44216</v>
      </c>
      <c r="E205">
        <f>VLOOKUP(A205,home!$A$2:$E$405,3,FALSE)</f>
        <v>1.36871508379888</v>
      </c>
      <c r="F205">
        <f>VLOOKUP(B205,home!$B$2:$E$405,3,FALSE)</f>
        <v>0.49</v>
      </c>
      <c r="G205">
        <f>VLOOKUP(C205,away!$B$2:$E$405,4,FALSE)</f>
        <v>0.89</v>
      </c>
      <c r="H205">
        <f>VLOOKUP(A205,away!$A$2:$E$405,3,FALSE)</f>
        <v>1.36871508379888</v>
      </c>
      <c r="I205">
        <f>VLOOKUP(C205,away!$B$2:$E$405,3,FALSE)</f>
        <v>1.79</v>
      </c>
      <c r="J205">
        <f>VLOOKUP(B205,home!$B$2:$E$405,4,FALSE)</f>
        <v>1.06</v>
      </c>
      <c r="K205" s="3">
        <f t="shared" si="334"/>
        <v>0.59689664804469156</v>
      </c>
      <c r="L205" s="3">
        <f t="shared" si="335"/>
        <v>2.5969999999999951</v>
      </c>
      <c r="M205" s="5">
        <f t="shared" si="280"/>
        <v>4.1011750817160388E-2</v>
      </c>
      <c r="N205" s="5">
        <f t="shared" si="281"/>
        <v>2.4479776593207176E-2</v>
      </c>
      <c r="O205" s="5">
        <f t="shared" si="282"/>
        <v>0.10650751687216531</v>
      </c>
      <c r="P205" s="5">
        <f t="shared" si="283"/>
        <v>6.3573979812558898E-2</v>
      </c>
      <c r="Q205" s="5">
        <f t="shared" si="284"/>
        <v>7.3059482966841309E-3</v>
      </c>
      <c r="R205" s="5">
        <f t="shared" si="285"/>
        <v>0.13830001065850644</v>
      </c>
      <c r="S205" s="5">
        <f t="shared" si="286"/>
        <v>2.4637151722845474E-2</v>
      </c>
      <c r="T205" s="5">
        <f t="shared" si="287"/>
        <v>1.8973547726488647E-2</v>
      </c>
      <c r="U205" s="5">
        <f t="shared" si="288"/>
        <v>8.2550812786607614E-2</v>
      </c>
      <c r="V205" s="5">
        <f t="shared" si="289"/>
        <v>4.2434498922298471E-3</v>
      </c>
      <c r="W205" s="5">
        <f t="shared" si="290"/>
        <v>1.4536320163595275E-3</v>
      </c>
      <c r="X205" s="5">
        <f t="shared" si="291"/>
        <v>3.7750823464856855E-3</v>
      </c>
      <c r="Y205" s="5">
        <f t="shared" si="292"/>
        <v>4.9019444269116554E-3</v>
      </c>
      <c r="Z205" s="5">
        <f t="shared" si="293"/>
        <v>0.1197217092267135</v>
      </c>
      <c r="AA205" s="5">
        <f t="shared" si="294"/>
        <v>7.1461486935606514E-2</v>
      </c>
      <c r="AB205" s="5">
        <f t="shared" si="295"/>
        <v>2.132756100807652E-2</v>
      </c>
      <c r="AC205" s="5">
        <f t="shared" si="296"/>
        <v>4.1112149629220657E-4</v>
      </c>
      <c r="AD205" s="5">
        <f t="shared" si="297"/>
        <v>2.1691701951386203E-4</v>
      </c>
      <c r="AE205" s="5">
        <f t="shared" si="298"/>
        <v>5.6333349967749855E-4</v>
      </c>
      <c r="AF205" s="5">
        <f t="shared" si="299"/>
        <v>7.3148854933123076E-4</v>
      </c>
      <c r="AG205" s="5">
        <f t="shared" si="300"/>
        <v>6.3322525420440076E-4</v>
      </c>
      <c r="AH205" s="5">
        <f t="shared" si="301"/>
        <v>7.7729319715443626E-2</v>
      </c>
      <c r="AI205" s="5">
        <f t="shared" si="302"/>
        <v>4.6396370392942456E-2</v>
      </c>
      <c r="AJ205" s="5">
        <f t="shared" si="303"/>
        <v>1.3846918984493662E-2</v>
      </c>
      <c r="AK205" s="5">
        <f t="shared" si="304"/>
        <v>2.7550598425302246E-3</v>
      </c>
      <c r="AL205" s="5">
        <f t="shared" si="305"/>
        <v>2.54918448347282E-5</v>
      </c>
      <c r="AM205" s="5">
        <f t="shared" si="306"/>
        <v>2.5895408370333844E-5</v>
      </c>
      <c r="AN205" s="5">
        <f t="shared" si="307"/>
        <v>6.7250375537756865E-5</v>
      </c>
      <c r="AO205" s="5">
        <f t="shared" si="308"/>
        <v>8.7324612635777157E-5</v>
      </c>
      <c r="AP205" s="5">
        <f t="shared" si="309"/>
        <v>7.5594006338370931E-5</v>
      </c>
      <c r="AQ205" s="5">
        <f t="shared" si="310"/>
        <v>4.9079408615187255E-5</v>
      </c>
      <c r="AR205" s="5">
        <f t="shared" si="311"/>
        <v>4.0372608660201328E-2</v>
      </c>
      <c r="AS205" s="5">
        <f t="shared" si="312"/>
        <v>2.4098274782094257E-2</v>
      </c>
      <c r="AT205" s="5">
        <f t="shared" si="313"/>
        <v>7.1920897205459914E-3</v>
      </c>
      <c r="AU205" s="5">
        <f t="shared" si="314"/>
        <v>1.4309780822101953E-3</v>
      </c>
      <c r="AV205" s="5">
        <f t="shared" si="315"/>
        <v>2.135365051741716E-4</v>
      </c>
      <c r="AW205" s="5">
        <f t="shared" si="316"/>
        <v>1.0976650977511401E-6</v>
      </c>
      <c r="AX205" s="5">
        <f t="shared" si="317"/>
        <v>2.5761470760001197E-6</v>
      </c>
      <c r="AY205" s="5">
        <f t="shared" si="318"/>
        <v>6.6902539563722968E-6</v>
      </c>
      <c r="AZ205" s="5">
        <f t="shared" si="319"/>
        <v>8.6872947623494147E-6</v>
      </c>
      <c r="BA205" s="5">
        <f t="shared" si="320"/>
        <v>7.5203014992737944E-6</v>
      </c>
      <c r="BB205" s="5">
        <f t="shared" si="321"/>
        <v>4.8825557484035041E-6</v>
      </c>
      <c r="BC205" s="5">
        <f t="shared" si="322"/>
        <v>2.535999455720774E-6</v>
      </c>
      <c r="BD205" s="5">
        <f t="shared" si="323"/>
        <v>1.7474610781757119E-2</v>
      </c>
      <c r="BE205" s="5">
        <f t="shared" si="324"/>
        <v>1.043053660151645E-2</v>
      </c>
      <c r="BF205" s="5">
        <f t="shared" si="325"/>
        <v>3.1129761673763189E-3</v>
      </c>
      <c r="BG205" s="5">
        <f t="shared" si="326"/>
        <v>6.1937501324997872E-4</v>
      </c>
      <c r="BH205" s="5">
        <f t="shared" si="327"/>
        <v>9.2425717322887148E-5</v>
      </c>
      <c r="BI205" s="5">
        <f t="shared" si="328"/>
        <v>1.1033720172631509E-5</v>
      </c>
      <c r="BJ205" s="8">
        <f t="shared" si="329"/>
        <v>6.3372932092859352E-2</v>
      </c>
      <c r="BK205" s="8">
        <f t="shared" si="330"/>
        <v>0.13390963583987792</v>
      </c>
      <c r="BL205" s="8">
        <f t="shared" si="331"/>
        <v>0.66592350294799363</v>
      </c>
      <c r="BM205" s="8">
        <f t="shared" si="332"/>
        <v>0.60174320446830354</v>
      </c>
      <c r="BN205" s="8">
        <f t="shared" si="333"/>
        <v>0.38117898305028236</v>
      </c>
    </row>
    <row r="206" spans="1:66" x14ac:dyDescent="0.25">
      <c r="A206" t="s">
        <v>80</v>
      </c>
      <c r="B206" t="s">
        <v>90</v>
      </c>
      <c r="C206" t="s">
        <v>87</v>
      </c>
      <c r="D206" s="10">
        <v>44216</v>
      </c>
      <c r="E206">
        <f>VLOOKUP(A206,home!$A$2:$E$405,3,FALSE)</f>
        <v>1.1857142857142899</v>
      </c>
      <c r="F206">
        <f>VLOOKUP(B206,home!$B$2:$E$405,3,FALSE)</f>
        <v>1.05</v>
      </c>
      <c r="G206">
        <f>VLOOKUP(C206,away!$B$2:$E$405,4,FALSE)</f>
        <v>1.07</v>
      </c>
      <c r="H206">
        <f>VLOOKUP(A206,away!$A$2:$E$405,3,FALSE)</f>
        <v>1.02142857142857</v>
      </c>
      <c r="I206">
        <f>VLOOKUP(C206,away!$B$2:$E$405,3,FALSE)</f>
        <v>1</v>
      </c>
      <c r="J206">
        <f>VLOOKUP(B206,home!$B$2:$E$405,4,FALSE)</f>
        <v>0.65</v>
      </c>
      <c r="K206" s="3">
        <f t="shared" si="334"/>
        <v>1.3321500000000051</v>
      </c>
      <c r="L206" s="3">
        <f t="shared" si="335"/>
        <v>0.66392857142857054</v>
      </c>
      <c r="M206" s="5">
        <f t="shared" si="280"/>
        <v>0.1358670328105854</v>
      </c>
      <c r="N206" s="5">
        <f t="shared" si="281"/>
        <v>0.18099526775862204</v>
      </c>
      <c r="O206" s="5">
        <f t="shared" si="282"/>
        <v>9.0206004998170677E-2</v>
      </c>
      <c r="P206" s="5">
        <f t="shared" si="283"/>
        <v>0.12016792955831353</v>
      </c>
      <c r="Q206" s="5">
        <f t="shared" si="284"/>
        <v>0.12055642297232465</v>
      </c>
      <c r="R206" s="5">
        <f t="shared" si="285"/>
        <v>2.9945172016356974E-2</v>
      </c>
      <c r="S206" s="5">
        <f t="shared" si="286"/>
        <v>2.6570704820026728E-2</v>
      </c>
      <c r="T206" s="5">
        <f t="shared" si="287"/>
        <v>8.0040853680553997E-2</v>
      </c>
      <c r="U206" s="5">
        <f t="shared" si="288"/>
        <v>3.9891460901590098E-2</v>
      </c>
      <c r="V206" s="5">
        <f t="shared" si="289"/>
        <v>2.6111694312671257E-3</v>
      </c>
      <c r="W206" s="5">
        <f t="shared" si="290"/>
        <v>5.353307962086095E-2</v>
      </c>
      <c r="X206" s="5">
        <f t="shared" si="291"/>
        <v>3.5542141076850137E-2</v>
      </c>
      <c r="Y206" s="5">
        <f t="shared" si="292"/>
        <v>1.1798721475332912E-2</v>
      </c>
      <c r="Z206" s="5">
        <f t="shared" si="293"/>
        <v>6.6271517593342313E-3</v>
      </c>
      <c r="AA206" s="5">
        <f t="shared" si="294"/>
        <v>8.82836021619713E-3</v>
      </c>
      <c r="AB206" s="5">
        <f t="shared" si="295"/>
        <v>5.8803500310035265E-3</v>
      </c>
      <c r="AC206" s="5">
        <f t="shared" si="296"/>
        <v>1.4434094947023233E-4</v>
      </c>
      <c r="AD206" s="5">
        <f t="shared" si="297"/>
        <v>1.7828523004232558E-2</v>
      </c>
      <c r="AE206" s="5">
        <f t="shared" si="298"/>
        <v>1.1836865808881528E-2</v>
      </c>
      <c r="AF206" s="5">
        <f t="shared" si="299"/>
        <v>3.9294167033412011E-3</v>
      </c>
      <c r="AG206" s="5">
        <f t="shared" si="300"/>
        <v>8.6961733946562905E-4</v>
      </c>
      <c r="AH206" s="5">
        <f t="shared" si="301"/>
        <v>1.0999888500537783E-3</v>
      </c>
      <c r="AI206" s="5">
        <f t="shared" si="302"/>
        <v>1.4653501465991463E-3</v>
      </c>
      <c r="AJ206" s="5">
        <f t="shared" si="303"/>
        <v>9.7603309889603021E-4</v>
      </c>
      <c r="AK206" s="5">
        <f t="shared" si="304"/>
        <v>4.3340749756478383E-4</v>
      </c>
      <c r="AL206" s="5">
        <f t="shared" si="305"/>
        <v>5.1065082351508037E-6</v>
      </c>
      <c r="AM206" s="5">
        <f t="shared" si="306"/>
        <v>4.7500533840176967E-3</v>
      </c>
      <c r="AN206" s="5">
        <f t="shared" si="307"/>
        <v>3.1536961574603162E-3</v>
      </c>
      <c r="AO206" s="5">
        <f t="shared" si="308"/>
        <v>1.0469144922711998E-3</v>
      </c>
      <c r="AP206" s="5">
        <f t="shared" si="309"/>
        <v>2.3169214775382835E-4</v>
      </c>
      <c r="AQ206" s="5">
        <f t="shared" si="310"/>
        <v>3.8456759167354129E-5</v>
      </c>
      <c r="AR206" s="5">
        <f t="shared" si="311"/>
        <v>1.4606280516071227E-4</v>
      </c>
      <c r="AS206" s="5">
        <f t="shared" si="312"/>
        <v>1.945775658948436E-4</v>
      </c>
      <c r="AT206" s="5">
        <f t="shared" si="313"/>
        <v>1.2960325220340847E-4</v>
      </c>
      <c r="AU206" s="5">
        <f t="shared" si="314"/>
        <v>5.755032414092374E-5</v>
      </c>
      <c r="AV206" s="5">
        <f t="shared" si="315"/>
        <v>1.9166416076082973E-5</v>
      </c>
      <c r="AW206" s="5">
        <f t="shared" si="316"/>
        <v>1.2545732503574407E-7</v>
      </c>
      <c r="AX206" s="5">
        <f t="shared" si="317"/>
        <v>1.0546306025865336E-3</v>
      </c>
      <c r="AY206" s="5">
        <f t="shared" si="318"/>
        <v>7.0019938936012973E-4</v>
      </c>
      <c r="AZ206" s="5">
        <f t="shared" si="319"/>
        <v>2.3244119014651415E-4</v>
      </c>
      <c r="BA206" s="5">
        <f t="shared" si="320"/>
        <v>5.1441449105043963E-5</v>
      </c>
      <c r="BB206" s="5">
        <f t="shared" si="321"/>
        <v>8.5383619541318366E-6</v>
      </c>
      <c r="BC206" s="5">
        <f t="shared" si="322"/>
        <v>1.1337724909093621E-6</v>
      </c>
      <c r="BD206" s="5">
        <f t="shared" si="323"/>
        <v>1.6162544928200215E-5</v>
      </c>
      <c r="BE206" s="5">
        <f t="shared" si="324"/>
        <v>2.1530934226102002E-5</v>
      </c>
      <c r="BF206" s="5">
        <f t="shared" si="325"/>
        <v>1.4341217014650947E-5</v>
      </c>
      <c r="BG206" s="5">
        <f t="shared" si="326"/>
        <v>6.3682174153557755E-6</v>
      </c>
      <c r="BH206" s="5">
        <f t="shared" si="327"/>
        <v>2.1208552074665586E-6</v>
      </c>
      <c r="BI206" s="5">
        <f t="shared" si="328"/>
        <v>5.6505945292531708E-7</v>
      </c>
      <c r="BJ206" s="8">
        <f t="shared" si="329"/>
        <v>0.52820010714677945</v>
      </c>
      <c r="BK206" s="8">
        <f t="shared" si="330"/>
        <v>0.28606648346725827</v>
      </c>
      <c r="BL206" s="8">
        <f t="shared" si="331"/>
        <v>0.17933417694815279</v>
      </c>
      <c r="BM206" s="8">
        <f t="shared" si="332"/>
        <v>0.32179001527511614</v>
      </c>
      <c r="BN206" s="8">
        <f t="shared" si="333"/>
        <v>0.67773783011437316</v>
      </c>
    </row>
    <row r="207" spans="1:66" x14ac:dyDescent="0.25">
      <c r="A207" t="s">
        <v>80</v>
      </c>
      <c r="B207" t="s">
        <v>359</v>
      </c>
      <c r="C207" t="s">
        <v>86</v>
      </c>
      <c r="D207" s="10">
        <v>44216</v>
      </c>
      <c r="E207">
        <f>VLOOKUP(A207,home!$A$2:$E$405,3,FALSE)</f>
        <v>1.1857142857142899</v>
      </c>
      <c r="F207">
        <f>VLOOKUP(B207,home!$B$2:$E$405,3,FALSE)</f>
        <v>1.38</v>
      </c>
      <c r="G207">
        <f>VLOOKUP(C207,away!$B$2:$E$405,4,FALSE)</f>
        <v>0.91</v>
      </c>
      <c r="H207">
        <f>VLOOKUP(A207,away!$A$2:$E$405,3,FALSE)</f>
        <v>1.02142857142857</v>
      </c>
      <c r="I207">
        <f>VLOOKUP(C207,away!$B$2:$E$405,3,FALSE)</f>
        <v>0.42</v>
      </c>
      <c r="J207">
        <f>VLOOKUP(B207,home!$B$2:$E$405,4,FALSE)</f>
        <v>0.98</v>
      </c>
      <c r="K207" s="3">
        <f t="shared" si="334"/>
        <v>1.4890200000000051</v>
      </c>
      <c r="L207" s="3">
        <f t="shared" si="335"/>
        <v>0.42041999999999941</v>
      </c>
      <c r="M207" s="5">
        <f t="shared" si="280"/>
        <v>0.1481633348352947</v>
      </c>
      <c r="N207" s="5">
        <f t="shared" si="281"/>
        <v>0.22061816883645127</v>
      </c>
      <c r="O207" s="5">
        <f t="shared" si="282"/>
        <v>6.2290829231454507E-2</v>
      </c>
      <c r="P207" s="5">
        <f t="shared" si="283"/>
        <v>9.2752290542220714E-2</v>
      </c>
      <c r="Q207" s="5">
        <f t="shared" si="284"/>
        <v>0.1642524328804269</v>
      </c>
      <c r="R207" s="5">
        <f t="shared" si="285"/>
        <v>1.3094155212744034E-2</v>
      </c>
      <c r="S207" s="5">
        <f t="shared" si="286"/>
        <v>1.45160531962783E-2</v>
      </c>
      <c r="T207" s="5">
        <f t="shared" si="287"/>
        <v>6.905500783158898E-2</v>
      </c>
      <c r="U207" s="5">
        <f t="shared" si="288"/>
        <v>1.9497458994880187E-2</v>
      </c>
      <c r="V207" s="5">
        <f t="shared" si="289"/>
        <v>1.0096943837797922E-3</v>
      </c>
      <c r="W207" s="5">
        <f t="shared" si="290"/>
        <v>8.1525052535871376E-2</v>
      </c>
      <c r="X207" s="5">
        <f t="shared" si="291"/>
        <v>3.4274762587130997E-2</v>
      </c>
      <c r="Y207" s="5">
        <f t="shared" si="292"/>
        <v>7.2048978434407964E-3</v>
      </c>
      <c r="Z207" s="5">
        <f t="shared" si="293"/>
        <v>1.8350149115139473E-3</v>
      </c>
      <c r="AA207" s="5">
        <f t="shared" si="294"/>
        <v>2.7323739035425071E-3</v>
      </c>
      <c r="AB207" s="5">
        <f t="shared" si="295"/>
        <v>2.0342796949264388E-3</v>
      </c>
      <c r="AC207" s="5">
        <f t="shared" si="296"/>
        <v>3.9505162894762019E-5</v>
      </c>
      <c r="AD207" s="5">
        <f t="shared" si="297"/>
        <v>3.0348108431740902E-2</v>
      </c>
      <c r="AE207" s="5">
        <f t="shared" si="298"/>
        <v>1.2758951746872494E-2</v>
      </c>
      <c r="AF207" s="5">
        <f t="shared" si="299"/>
        <v>2.6820592467100631E-3</v>
      </c>
      <c r="AG207" s="5">
        <f t="shared" si="300"/>
        <v>3.7586378283394788E-4</v>
      </c>
      <c r="AH207" s="5">
        <f t="shared" si="301"/>
        <v>1.9286924227467309E-4</v>
      </c>
      <c r="AI207" s="5">
        <f t="shared" si="302"/>
        <v>2.871861591318347E-4</v>
      </c>
      <c r="AJ207" s="5">
        <f t="shared" si="303"/>
        <v>2.1381296733524299E-4</v>
      </c>
      <c r="AK207" s="5">
        <f t="shared" si="304"/>
        <v>1.0612392820717489E-4</v>
      </c>
      <c r="AL207" s="5">
        <f t="shared" si="305"/>
        <v>9.8923106740436435E-7</v>
      </c>
      <c r="AM207" s="5">
        <f t="shared" si="306"/>
        <v>9.0377880834061897E-3</v>
      </c>
      <c r="AN207" s="5">
        <f t="shared" si="307"/>
        <v>3.7996668660256251E-3</v>
      </c>
      <c r="AO207" s="5">
        <f t="shared" si="308"/>
        <v>7.9872797190724549E-4</v>
      </c>
      <c r="AP207" s="5">
        <f t="shared" si="309"/>
        <v>1.1193373798308128E-4</v>
      </c>
      <c r="AQ207" s="5">
        <f t="shared" si="310"/>
        <v>1.1764795530711736E-5</v>
      </c>
      <c r="AR207" s="5">
        <f t="shared" si="311"/>
        <v>1.6217217367423588E-5</v>
      </c>
      <c r="AS207" s="5">
        <f t="shared" si="312"/>
        <v>2.4147761004441156E-5</v>
      </c>
      <c r="AT207" s="5">
        <f t="shared" si="313"/>
        <v>1.7978249545416547E-5</v>
      </c>
      <c r="AU207" s="5">
        <f t="shared" si="314"/>
        <v>8.9233243793720815E-6</v>
      </c>
      <c r="AV207" s="5">
        <f t="shared" si="315"/>
        <v>3.321752116843165E-6</v>
      </c>
      <c r="AW207" s="5">
        <f t="shared" si="316"/>
        <v>1.7202008003021783E-8</v>
      </c>
      <c r="AX207" s="5">
        <f t="shared" si="317"/>
        <v>2.2429078686589245E-3</v>
      </c>
      <c r="AY207" s="5">
        <f t="shared" si="318"/>
        <v>9.429633261415838E-4</v>
      </c>
      <c r="AZ207" s="5">
        <f t="shared" si="319"/>
        <v>1.9822032078822206E-4</v>
      </c>
      <c r="BA207" s="5">
        <f t="shared" si="320"/>
        <v>2.7778595755261412E-5</v>
      </c>
      <c r="BB207" s="5">
        <f t="shared" si="321"/>
        <v>2.9196693068567455E-6</v>
      </c>
      <c r="BC207" s="5">
        <f t="shared" si="322"/>
        <v>2.4549747399774225E-7</v>
      </c>
      <c r="BD207" s="5">
        <f t="shared" si="323"/>
        <v>1.1363404209353697E-6</v>
      </c>
      <c r="BE207" s="5">
        <f t="shared" si="324"/>
        <v>1.6920336135811901E-6</v>
      </c>
      <c r="BF207" s="5">
        <f t="shared" si="325"/>
        <v>1.2597359456473363E-6</v>
      </c>
      <c r="BG207" s="5">
        <f t="shared" si="326"/>
        <v>6.2525733926260108E-7</v>
      </c>
      <c r="BH207" s="5">
        <f t="shared" si="327"/>
        <v>2.3275517082720036E-7</v>
      </c>
      <c r="BI207" s="5">
        <f t="shared" si="328"/>
        <v>6.9315420893023737E-8</v>
      </c>
      <c r="BJ207" s="8">
        <f t="shared" si="329"/>
        <v>0.64027022245604537</v>
      </c>
      <c r="BK207" s="8">
        <f t="shared" si="330"/>
        <v>0.25742483067767724</v>
      </c>
      <c r="BL207" s="8">
        <f t="shared" si="331"/>
        <v>0.10052469307682126</v>
      </c>
      <c r="BM207" s="8">
        <f t="shared" si="332"/>
        <v>0.2979406034593321</v>
      </c>
      <c r="BN207" s="8">
        <f t="shared" si="333"/>
        <v>0.70117121153859219</v>
      </c>
    </row>
    <row r="208" spans="1:66" x14ac:dyDescent="0.25">
      <c r="A208" t="s">
        <v>80</v>
      </c>
      <c r="B208" t="s">
        <v>89</v>
      </c>
      <c r="C208" t="s">
        <v>410</v>
      </c>
      <c r="D208" s="10">
        <v>44216</v>
      </c>
      <c r="E208">
        <f>VLOOKUP(A208,home!$A$2:$E$405,3,FALSE)</f>
        <v>1.1857142857142899</v>
      </c>
      <c r="F208">
        <f>VLOOKUP(B208,home!$B$2:$E$405,3,FALSE)</f>
        <v>1.34</v>
      </c>
      <c r="G208">
        <f>VLOOKUP(C208,away!$B$2:$E$405,4,FALSE)</f>
        <v>1.19</v>
      </c>
      <c r="H208">
        <f>VLOOKUP(A208,away!$A$2:$E$405,3,FALSE)</f>
        <v>1.02142857142857</v>
      </c>
      <c r="I208">
        <f>VLOOKUP(C208,away!$B$2:$E$405,3,FALSE)</f>
        <v>0.77</v>
      </c>
      <c r="J208">
        <f>VLOOKUP(B208,home!$B$2:$E$405,4,FALSE)</f>
        <v>1.31</v>
      </c>
      <c r="K208" s="3">
        <f t="shared" si="334"/>
        <v>1.8907400000000067</v>
      </c>
      <c r="L208" s="3">
        <f t="shared" si="335"/>
        <v>1.0303149999999988</v>
      </c>
      <c r="M208" s="5">
        <f t="shared" si="280"/>
        <v>5.387681726447259E-2</v>
      </c>
      <c r="N208" s="5">
        <f t="shared" si="281"/>
        <v>0.10186705347462927</v>
      </c>
      <c r="O208" s="5">
        <f t="shared" si="282"/>
        <v>5.5510092979845008E-2</v>
      </c>
      <c r="P208" s="5">
        <f t="shared" si="283"/>
        <v>0.10495515320071251</v>
      </c>
      <c r="Q208" s="5">
        <f t="shared" si="284"/>
        <v>9.6302056343310641E-2</v>
      </c>
      <c r="R208" s="5">
        <f t="shared" si="285"/>
        <v>2.8596440724264469E-2</v>
      </c>
      <c r="S208" s="5">
        <f t="shared" si="286"/>
        <v>5.111467576727536E-2</v>
      </c>
      <c r="T208" s="5">
        <f t="shared" si="287"/>
        <v>9.9221453181357971E-2</v>
      </c>
      <c r="U208" s="5">
        <f t="shared" si="288"/>
        <v>5.4068434334995995E-2</v>
      </c>
      <c r="V208" s="5">
        <f t="shared" si="289"/>
        <v>1.1063815773230437E-2</v>
      </c>
      <c r="W208" s="5">
        <f t="shared" si="290"/>
        <v>6.0694050003517248E-2</v>
      </c>
      <c r="X208" s="5">
        <f t="shared" si="291"/>
        <v>6.2533990129373787E-2</v>
      </c>
      <c r="Y208" s="5">
        <f t="shared" si="292"/>
        <v>3.221485402007284E-2</v>
      </c>
      <c r="Z208" s="5">
        <f t="shared" si="293"/>
        <v>9.8211139416068387E-3</v>
      </c>
      <c r="AA208" s="5">
        <f t="shared" si="294"/>
        <v>1.8569172973953777E-2</v>
      </c>
      <c r="AB208" s="5">
        <f t="shared" si="295"/>
        <v>1.7554739054386748E-2</v>
      </c>
      <c r="AC208" s="5">
        <f t="shared" si="296"/>
        <v>1.3470595267391346E-3</v>
      </c>
      <c r="AD208" s="5">
        <f t="shared" si="297"/>
        <v>2.8689167025912662E-2</v>
      </c>
      <c r="AE208" s="5">
        <f t="shared" si="298"/>
        <v>2.9558879124303168E-2</v>
      </c>
      <c r="AF208" s="5">
        <f t="shared" si="299"/>
        <v>1.522747827247819E-2</v>
      </c>
      <c r="AG208" s="5">
        <f t="shared" si="300"/>
        <v>5.22969975876945E-3</v>
      </c>
      <c r="AH208" s="5">
        <f t="shared" si="301"/>
        <v>2.5297102526866586E-3</v>
      </c>
      <c r="AI208" s="5">
        <f t="shared" si="302"/>
        <v>4.7830243631647902E-3</v>
      </c>
      <c r="AJ208" s="5">
        <f t="shared" si="303"/>
        <v>4.5217277422051148E-3</v>
      </c>
      <c r="AK208" s="5">
        <f t="shared" si="304"/>
        <v>2.8498038370989754E-3</v>
      </c>
      <c r="AL208" s="5">
        <f t="shared" si="305"/>
        <v>1.0496599181452723E-4</v>
      </c>
      <c r="AM208" s="5">
        <f t="shared" si="306"/>
        <v>1.084875113251486E-2</v>
      </c>
      <c r="AN208" s="5">
        <f t="shared" si="307"/>
        <v>1.1177631023097033E-2</v>
      </c>
      <c r="AO208" s="5">
        <f t="shared" si="308"/>
        <v>5.7582404537811025E-3</v>
      </c>
      <c r="AP208" s="5">
        <f t="shared" si="309"/>
        <v>1.9776005043791569E-3</v>
      </c>
      <c r="AQ208" s="5">
        <f t="shared" si="310"/>
        <v>5.0938786591735196E-4</v>
      </c>
      <c r="AR208" s="5">
        <f t="shared" si="311"/>
        <v>5.2127968379937057E-4</v>
      </c>
      <c r="AS208" s="5">
        <f t="shared" si="312"/>
        <v>9.8560434934682529E-4</v>
      </c>
      <c r="AT208" s="5">
        <f t="shared" si="313"/>
        <v>9.3176078374201184E-4</v>
      </c>
      <c r="AU208" s="5">
        <f t="shared" si="314"/>
        <v>5.872391280841258E-4</v>
      </c>
      <c r="AV208" s="5">
        <f t="shared" si="315"/>
        <v>2.7757912725844604E-4</v>
      </c>
      <c r="AW208" s="5">
        <f t="shared" si="316"/>
        <v>5.6799949254194752E-6</v>
      </c>
      <c r="AX208" s="5">
        <f t="shared" si="317"/>
        <v>3.4186946193818712E-3</v>
      </c>
      <c r="AY208" s="5">
        <f t="shared" si="318"/>
        <v>3.5223323467684278E-3</v>
      </c>
      <c r="AZ208" s="5">
        <f t="shared" si="319"/>
        <v>1.8145559259303543E-3</v>
      </c>
      <c r="BA208" s="5">
        <f t="shared" si="320"/>
        <v>6.2318806294164365E-4</v>
      </c>
      <c r="BB208" s="5">
        <f t="shared" si="321"/>
        <v>1.6052000226742967E-4</v>
      </c>
      <c r="BC208" s="5">
        <f t="shared" si="322"/>
        <v>3.3077233227233332E-5</v>
      </c>
      <c r="BD208" s="5">
        <f t="shared" si="323"/>
        <v>8.9513712902291258E-5</v>
      </c>
      <c r="BE208" s="5">
        <f t="shared" si="324"/>
        <v>1.6924715753287875E-4</v>
      </c>
      <c r="BF208" s="5">
        <f t="shared" si="325"/>
        <v>1.6000118531685821E-4</v>
      </c>
      <c r="BG208" s="5">
        <f t="shared" si="326"/>
        <v>1.0084021370866583E-4</v>
      </c>
      <c r="BH208" s="5">
        <f t="shared" si="327"/>
        <v>4.7665656416880892E-5</v>
      </c>
      <c r="BI208" s="5">
        <f t="shared" si="328"/>
        <v>1.8024672642730739E-5</v>
      </c>
      <c r="BJ208" s="8">
        <f t="shared" si="329"/>
        <v>0.57138266050393149</v>
      </c>
      <c r="BK208" s="8">
        <f t="shared" si="330"/>
        <v>0.22598481987101299</v>
      </c>
      <c r="BL208" s="8">
        <f t="shared" si="331"/>
        <v>0.19287190193335263</v>
      </c>
      <c r="BM208" s="8">
        <f t="shared" si="332"/>
        <v>0.55543622991082664</v>
      </c>
      <c r="BN208" s="8">
        <f t="shared" si="333"/>
        <v>0.44110761398723447</v>
      </c>
    </row>
    <row r="209" spans="1:66" x14ac:dyDescent="0.25">
      <c r="A209" t="s">
        <v>80</v>
      </c>
      <c r="B209" t="s">
        <v>96</v>
      </c>
      <c r="C209" t="s">
        <v>94</v>
      </c>
      <c r="D209" s="10">
        <v>44216</v>
      </c>
      <c r="E209">
        <f>VLOOKUP(A209,home!$A$2:$E$405,3,FALSE)</f>
        <v>1.1857142857142899</v>
      </c>
      <c r="F209">
        <f>VLOOKUP(B209,home!$B$2:$E$405,3,FALSE)</f>
        <v>1.19</v>
      </c>
      <c r="G209">
        <f>VLOOKUP(C209,away!$B$2:$E$405,4,FALSE)</f>
        <v>0.84</v>
      </c>
      <c r="H209">
        <f>VLOOKUP(A209,away!$A$2:$E$405,3,FALSE)</f>
        <v>1.02142857142857</v>
      </c>
      <c r="I209">
        <f>VLOOKUP(C209,away!$B$2:$E$405,3,FALSE)</f>
        <v>0.77</v>
      </c>
      <c r="J209">
        <f>VLOOKUP(B209,home!$B$2:$E$405,4,FALSE)</f>
        <v>0.9</v>
      </c>
      <c r="K209" s="3">
        <f t="shared" si="334"/>
        <v>1.1852400000000041</v>
      </c>
      <c r="L209" s="3">
        <f t="shared" si="335"/>
        <v>0.70784999999999909</v>
      </c>
      <c r="M209" s="5">
        <f t="shared" si="280"/>
        <v>0.15060571742914736</v>
      </c>
      <c r="N209" s="5">
        <f t="shared" si="281"/>
        <v>0.17850392052572323</v>
      </c>
      <c r="O209" s="5">
        <f t="shared" si="282"/>
        <v>0.10660625708222182</v>
      </c>
      <c r="P209" s="5">
        <f t="shared" si="283"/>
        <v>0.12635400014413303</v>
      </c>
      <c r="Q209" s="5">
        <f t="shared" si="284"/>
        <v>0.10578499338195449</v>
      </c>
      <c r="R209" s="5">
        <f t="shared" si="285"/>
        <v>3.7730619537825305E-2</v>
      </c>
      <c r="S209" s="5">
        <f t="shared" si="286"/>
        <v>2.6501871285089958E-2</v>
      </c>
      <c r="T209" s="5">
        <f t="shared" si="287"/>
        <v>7.487990756541639E-2</v>
      </c>
      <c r="U209" s="5">
        <f t="shared" si="288"/>
        <v>4.4719839501012215E-2</v>
      </c>
      <c r="V209" s="5">
        <f t="shared" si="289"/>
        <v>2.4704812785605887E-3</v>
      </c>
      <c r="W209" s="5">
        <f t="shared" si="290"/>
        <v>4.1793535185342734E-2</v>
      </c>
      <c r="X209" s="5">
        <f t="shared" si="291"/>
        <v>2.9583553880944816E-2</v>
      </c>
      <c r="Y209" s="5">
        <f t="shared" si="292"/>
        <v>1.0470359307313378E-2</v>
      </c>
      <c r="Z209" s="5">
        <f t="shared" si="293"/>
        <v>8.90253967994987E-3</v>
      </c>
      <c r="AA209" s="5">
        <f t="shared" si="294"/>
        <v>1.055164613026382E-2</v>
      </c>
      <c r="AB209" s="5">
        <f t="shared" si="295"/>
        <v>6.2531165297169677E-3</v>
      </c>
      <c r="AC209" s="5">
        <f t="shared" si="296"/>
        <v>1.2954155939256431E-4</v>
      </c>
      <c r="AD209" s="5">
        <f t="shared" si="297"/>
        <v>1.2383842410768944E-2</v>
      </c>
      <c r="AE209" s="5">
        <f t="shared" si="298"/>
        <v>8.7659028504627843E-3</v>
      </c>
      <c r="AF209" s="5">
        <f t="shared" si="299"/>
        <v>3.1024721663500368E-3</v>
      </c>
      <c r="AG209" s="5">
        <f t="shared" si="300"/>
        <v>7.3202830765029035E-4</v>
      </c>
      <c r="AH209" s="5">
        <f t="shared" si="301"/>
        <v>1.5754156781131266E-3</v>
      </c>
      <c r="AI209" s="5">
        <f t="shared" si="302"/>
        <v>1.8672456783268084E-3</v>
      </c>
      <c r="AJ209" s="5">
        <f t="shared" si="303"/>
        <v>1.1065671338900372E-3</v>
      </c>
      <c r="AK209" s="5">
        <f t="shared" si="304"/>
        <v>4.3718254325727753E-4</v>
      </c>
      <c r="AL209" s="5">
        <f t="shared" si="305"/>
        <v>4.3472703410107062E-6</v>
      </c>
      <c r="AM209" s="5">
        <f t="shared" si="306"/>
        <v>2.9355650757879664E-3</v>
      </c>
      <c r="AN209" s="5">
        <f t="shared" si="307"/>
        <v>2.0779397388965091E-3</v>
      </c>
      <c r="AO209" s="5">
        <f t="shared" si="308"/>
        <v>7.3543482208894594E-4</v>
      </c>
      <c r="AP209" s="5">
        <f t="shared" si="309"/>
        <v>1.7352584627188658E-4</v>
      </c>
      <c r="AQ209" s="5">
        <f t="shared" si="310"/>
        <v>3.070756757088868E-5</v>
      </c>
      <c r="AR209" s="5">
        <f t="shared" si="311"/>
        <v>2.2303159755047506E-4</v>
      </c>
      <c r="AS209" s="5">
        <f t="shared" si="312"/>
        <v>2.6434597068072599E-4</v>
      </c>
      <c r="AT209" s="5">
        <f t="shared" si="313"/>
        <v>1.566567091448124E-4</v>
      </c>
      <c r="AU209" s="5">
        <f t="shared" si="314"/>
        <v>6.18919326489327E-5</v>
      </c>
      <c r="AV209" s="5">
        <f t="shared" si="315"/>
        <v>1.8339198563205305E-5</v>
      </c>
      <c r="AW209" s="5">
        <f t="shared" si="316"/>
        <v>1.0131218541868538E-7</v>
      </c>
      <c r="AX209" s="5">
        <f t="shared" si="317"/>
        <v>5.798915250711578E-4</v>
      </c>
      <c r="AY209" s="5">
        <f t="shared" si="318"/>
        <v>4.1047621602161851E-4</v>
      </c>
      <c r="AZ209" s="5">
        <f t="shared" si="319"/>
        <v>1.4527779475545112E-4</v>
      </c>
      <c r="BA209" s="5">
        <f t="shared" si="320"/>
        <v>3.4278295672548653E-5</v>
      </c>
      <c r="BB209" s="5">
        <f t="shared" si="321"/>
        <v>6.0659728979533808E-6</v>
      </c>
      <c r="BC209" s="5">
        <f t="shared" si="322"/>
        <v>8.587597831632592E-7</v>
      </c>
      <c r="BD209" s="5">
        <f t="shared" si="323"/>
        <v>2.6312152721017261E-5</v>
      </c>
      <c r="BE209" s="5">
        <f t="shared" si="324"/>
        <v>3.1186215891058607E-5</v>
      </c>
      <c r="BF209" s="5">
        <f t="shared" si="325"/>
        <v>1.848157526135922E-5</v>
      </c>
      <c r="BG209" s="5">
        <f t="shared" si="326"/>
        <v>7.3017007542578274E-6</v>
      </c>
      <c r="BH209" s="5">
        <f t="shared" si="327"/>
        <v>2.1635669504941434E-6</v>
      </c>
      <c r="BI209" s="5">
        <f t="shared" si="328"/>
        <v>5.128692184807374E-7</v>
      </c>
      <c r="BJ209" s="8">
        <f t="shared" si="329"/>
        <v>0.47313053719674519</v>
      </c>
      <c r="BK209" s="8">
        <f t="shared" si="330"/>
        <v>0.30647643518268614</v>
      </c>
      <c r="BL209" s="8">
        <f t="shared" si="331"/>
        <v>0.21165811330401219</v>
      </c>
      <c r="BM209" s="8">
        <f t="shared" si="332"/>
        <v>0.29417174235855181</v>
      </c>
      <c r="BN209" s="8">
        <f t="shared" si="333"/>
        <v>0.70558550810100518</v>
      </c>
    </row>
    <row r="210" spans="1:66" x14ac:dyDescent="0.25">
      <c r="A210" t="s">
        <v>80</v>
      </c>
      <c r="B210" t="s">
        <v>93</v>
      </c>
      <c r="C210" t="s">
        <v>81</v>
      </c>
      <c r="D210" s="10">
        <v>44216</v>
      </c>
      <c r="E210">
        <f>VLOOKUP(A210,home!$A$2:$E$405,3,FALSE)</f>
        <v>1.1857142857142899</v>
      </c>
      <c r="F210">
        <f>VLOOKUP(B210,home!$B$2:$E$405,3,FALSE)</f>
        <v>0.91</v>
      </c>
      <c r="G210">
        <f>VLOOKUP(C210,away!$B$2:$E$405,4,FALSE)</f>
        <v>0.98</v>
      </c>
      <c r="H210">
        <f>VLOOKUP(A210,away!$A$2:$E$405,3,FALSE)</f>
        <v>1.02142857142857</v>
      </c>
      <c r="I210">
        <f>VLOOKUP(C210,away!$B$2:$E$405,3,FALSE)</f>
        <v>0.91</v>
      </c>
      <c r="J210">
        <f>VLOOKUP(B210,home!$B$2:$E$405,4,FALSE)</f>
        <v>0.98</v>
      </c>
      <c r="K210" s="3">
        <f t="shared" si="334"/>
        <v>1.0574200000000038</v>
      </c>
      <c r="L210" s="3">
        <f t="shared" si="335"/>
        <v>0.91090999999999878</v>
      </c>
      <c r="M210" s="5">
        <f t="shared" si="280"/>
        <v>0.13968994373884058</v>
      </c>
      <c r="N210" s="5">
        <f t="shared" si="281"/>
        <v>0.14771094030832535</v>
      </c>
      <c r="O210" s="5">
        <f t="shared" si="282"/>
        <v>0.1272449666511471</v>
      </c>
      <c r="P210" s="5">
        <f t="shared" si="283"/>
        <v>0.13455137263625647</v>
      </c>
      <c r="Q210" s="5">
        <f t="shared" si="284"/>
        <v>7.8096251250414958E-2</v>
      </c>
      <c r="R210" s="5">
        <f t="shared" si="285"/>
        <v>5.795435628609813E-2</v>
      </c>
      <c r="S210" s="5">
        <f t="shared" si="286"/>
        <v>3.240045667164753E-2</v>
      </c>
      <c r="T210" s="5">
        <f t="shared" si="287"/>
        <v>7.1138656226515398E-2</v>
      </c>
      <c r="U210" s="5">
        <f t="shared" si="288"/>
        <v>6.1282095424046105E-2</v>
      </c>
      <c r="V210" s="5">
        <f t="shared" si="289"/>
        <v>3.467620902667876E-3</v>
      </c>
      <c r="W210" s="5">
        <f t="shared" si="290"/>
        <v>2.7526845999071365E-2</v>
      </c>
      <c r="X210" s="5">
        <f t="shared" si="291"/>
        <v>2.5074479289014063E-2</v>
      </c>
      <c r="Y210" s="5">
        <f t="shared" si="292"/>
        <v>1.1420296964577884E-2</v>
      </c>
      <c r="Z210" s="5">
        <f t="shared" si="293"/>
        <v>1.7597067561523193E-2</v>
      </c>
      <c r="AA210" s="5">
        <f t="shared" si="294"/>
        <v>1.8607491180905922E-2</v>
      </c>
      <c r="AB210" s="5">
        <f t="shared" si="295"/>
        <v>9.8379666622568033E-3</v>
      </c>
      <c r="AC210" s="5">
        <f t="shared" si="296"/>
        <v>2.0875391051253215E-4</v>
      </c>
      <c r="AD210" s="5">
        <f t="shared" si="297"/>
        <v>7.276859374084536E-3</v>
      </c>
      <c r="AE210" s="5">
        <f t="shared" si="298"/>
        <v>6.6285639724473358E-3</v>
      </c>
      <c r="AF210" s="5">
        <f t="shared" si="299"/>
        <v>3.0190126040709974E-3</v>
      </c>
      <c r="AG210" s="5">
        <f t="shared" si="300"/>
        <v>9.1668292372476957E-4</v>
      </c>
      <c r="AH210" s="5">
        <f t="shared" si="301"/>
        <v>4.0073362031167667E-3</v>
      </c>
      <c r="AI210" s="5">
        <f t="shared" si="302"/>
        <v>4.237437447899747E-3</v>
      </c>
      <c r="AJ210" s="5">
        <f t="shared" si="303"/>
        <v>2.2403755530790827E-3</v>
      </c>
      <c r="AK210" s="5">
        <f t="shared" si="304"/>
        <v>7.8967263911229753E-4</v>
      </c>
      <c r="AL210" s="5">
        <f t="shared" si="305"/>
        <v>8.0429913423574827E-6</v>
      </c>
      <c r="AM210" s="5">
        <f t="shared" si="306"/>
        <v>1.5389393278689E-3</v>
      </c>
      <c r="AN210" s="5">
        <f t="shared" si="307"/>
        <v>1.4018352231490578E-3</v>
      </c>
      <c r="AO210" s="5">
        <f t="shared" si="308"/>
        <v>6.3847286155935333E-4</v>
      </c>
      <c r="AP210" s="5">
        <f t="shared" si="309"/>
        <v>1.9386377144100993E-4</v>
      </c>
      <c r="AQ210" s="5">
        <f t="shared" si="310"/>
        <v>4.4148112010832519E-5</v>
      </c>
      <c r="AR210" s="5">
        <f t="shared" si="311"/>
        <v>7.3006452415621821E-4</v>
      </c>
      <c r="AS210" s="5">
        <f t="shared" si="312"/>
        <v>7.7198482913327102E-4</v>
      </c>
      <c r="AT210" s="5">
        <f t="shared" si="313"/>
        <v>4.0815609901105311E-4</v>
      </c>
      <c r="AU210" s="5">
        <f t="shared" si="314"/>
        <v>1.4386414073875645E-4</v>
      </c>
      <c r="AV210" s="5">
        <f t="shared" si="315"/>
        <v>3.8031204924994097E-5</v>
      </c>
      <c r="AW210" s="5">
        <f t="shared" si="316"/>
        <v>2.1519793055217263E-7</v>
      </c>
      <c r="AX210" s="5">
        <f t="shared" si="317"/>
        <v>2.7121753734585626E-4</v>
      </c>
      <c r="AY210" s="5">
        <f t="shared" si="318"/>
        <v>2.4705476694371358E-4</v>
      </c>
      <c r="AZ210" s="5">
        <f t="shared" si="319"/>
        <v>1.1252232887834893E-4</v>
      </c>
      <c r="BA210" s="5">
        <f t="shared" si="320"/>
        <v>3.4165904866192231E-5</v>
      </c>
      <c r="BB210" s="5">
        <f t="shared" si="321"/>
        <v>7.7805161004157795E-6</v>
      </c>
      <c r="BC210" s="5">
        <f t="shared" si="322"/>
        <v>1.4174699842059461E-6</v>
      </c>
      <c r="BD210" s="5">
        <f t="shared" si="323"/>
        <v>1.1083717928318989E-4</v>
      </c>
      <c r="BE210" s="5">
        <f t="shared" si="324"/>
        <v>1.1720145011763108E-4</v>
      </c>
      <c r="BF210" s="5">
        <f t="shared" si="325"/>
        <v>6.1965578691692947E-5</v>
      </c>
      <c r="BG210" s="5">
        <f t="shared" si="326"/>
        <v>2.1841214073390064E-5</v>
      </c>
      <c r="BH210" s="5">
        <f t="shared" si="327"/>
        <v>5.7738341463710509E-6</v>
      </c>
      <c r="BI210" s="5">
        <f t="shared" si="328"/>
        <v>1.22107354061114E-6</v>
      </c>
      <c r="BJ210" s="8">
        <f t="shared" si="329"/>
        <v>0.3833000067323945</v>
      </c>
      <c r="BK210" s="8">
        <f t="shared" si="330"/>
        <v>0.31057324561821109</v>
      </c>
      <c r="BL210" s="8">
        <f t="shared" si="331"/>
        <v>0.28861263917547908</v>
      </c>
      <c r="BM210" s="8">
        <f t="shared" si="332"/>
        <v>0.31458828864751215</v>
      </c>
      <c r="BN210" s="8">
        <f t="shared" si="333"/>
        <v>0.68524783087108254</v>
      </c>
    </row>
    <row r="211" spans="1:66" x14ac:dyDescent="0.25">
      <c r="A211" t="s">
        <v>80</v>
      </c>
      <c r="B211" t="s">
        <v>82</v>
      </c>
      <c r="C211" t="s">
        <v>88</v>
      </c>
      <c r="D211" s="10">
        <v>44216</v>
      </c>
      <c r="E211">
        <f>VLOOKUP(A211,home!$A$2:$E$405,3,FALSE)</f>
        <v>1.1857142857142899</v>
      </c>
      <c r="F211">
        <f>VLOOKUP(B211,home!$B$2:$E$405,3,FALSE)</f>
        <v>0.56000000000000005</v>
      </c>
      <c r="G211">
        <f>VLOOKUP(C211,away!$B$2:$E$405,4,FALSE)</f>
        <v>1.41</v>
      </c>
      <c r="H211">
        <f>VLOOKUP(A211,away!$A$2:$E$405,3,FALSE)</f>
        <v>1.02142857142857</v>
      </c>
      <c r="I211">
        <f>VLOOKUP(C211,away!$B$2:$E$405,3,FALSE)</f>
        <v>1.41</v>
      </c>
      <c r="J211">
        <f>VLOOKUP(B211,home!$B$2:$E$405,4,FALSE)</f>
        <v>1.71</v>
      </c>
      <c r="K211" s="3">
        <f t="shared" si="334"/>
        <v>0.9362400000000034</v>
      </c>
      <c r="L211" s="3">
        <f t="shared" si="335"/>
        <v>2.4627664285714248</v>
      </c>
      <c r="M211" s="5">
        <f t="shared" si="280"/>
        <v>3.3406445166075792E-2</v>
      </c>
      <c r="N211" s="5">
        <f t="shared" si="281"/>
        <v>3.1276450222286908E-2</v>
      </c>
      <c r="O211" s="5">
        <f t="shared" si="282"/>
        <v>8.2272271652923612E-2</v>
      </c>
      <c r="P211" s="5">
        <f t="shared" si="283"/>
        <v>7.7026591612333467E-2</v>
      </c>
      <c r="Q211" s="5">
        <f t="shared" si="284"/>
        <v>1.4641131878057E-2</v>
      </c>
      <c r="R211" s="5">
        <f t="shared" si="285"/>
        <v>0.10130869431456438</v>
      </c>
      <c r="S211" s="5">
        <f t="shared" si="286"/>
        <v>4.4400831829887841E-2</v>
      </c>
      <c r="T211" s="5">
        <f t="shared" si="287"/>
        <v>3.6057688065565675E-2</v>
      </c>
      <c r="U211" s="5">
        <f t="shared" si="288"/>
        <v>9.484925196506809E-2</v>
      </c>
      <c r="V211" s="5">
        <f t="shared" si="289"/>
        <v>1.1375199285335381E-2</v>
      </c>
      <c r="W211" s="5">
        <f t="shared" si="290"/>
        <v>4.5692044365040459E-3</v>
      </c>
      <c r="X211" s="5">
        <f t="shared" si="291"/>
        <v>1.1252883291501778E-2</v>
      </c>
      <c r="Y211" s="5">
        <f t="shared" si="292"/>
        <v>1.3856611597471449E-2</v>
      </c>
      <c r="Z211" s="5">
        <f t="shared" si="293"/>
        <v>8.3166550426771318E-2</v>
      </c>
      <c r="AA211" s="5">
        <f t="shared" si="294"/>
        <v>7.7863851171560652E-2</v>
      </c>
      <c r="AB211" s="5">
        <f t="shared" si="295"/>
        <v>3.6449626010431106E-2</v>
      </c>
      <c r="AC211" s="5">
        <f t="shared" si="296"/>
        <v>1.6392660636004477E-3</v>
      </c>
      <c r="AD211" s="5">
        <f t="shared" si="297"/>
        <v>1.0694679904081409E-3</v>
      </c>
      <c r="AE211" s="5">
        <f t="shared" si="298"/>
        <v>2.633849863208916E-3</v>
      </c>
      <c r="AF211" s="5">
        <f t="shared" si="299"/>
        <v>3.2432785105041789E-3</v>
      </c>
      <c r="AG211" s="5">
        <f t="shared" si="300"/>
        <v>2.6624791447256092E-3</v>
      </c>
      <c r="AH211" s="5">
        <f t="shared" si="301"/>
        <v>5.1204947092786231E-2</v>
      </c>
      <c r="AI211" s="5">
        <f t="shared" si="302"/>
        <v>4.7940119666150346E-2</v>
      </c>
      <c r="AJ211" s="5">
        <f t="shared" si="303"/>
        <v>2.2441728818118383E-2</v>
      </c>
      <c r="AK211" s="5">
        <f t="shared" si="304"/>
        <v>7.0036147295584111E-3</v>
      </c>
      <c r="AL211" s="5">
        <f t="shared" si="305"/>
        <v>1.5118888226171783E-4</v>
      </c>
      <c r="AM211" s="5">
        <f t="shared" si="306"/>
        <v>2.0025574226794428E-4</v>
      </c>
      <c r="AN211" s="5">
        <f t="shared" si="307"/>
        <v>4.9318311918614491E-4</v>
      </c>
      <c r="AO211" s="5">
        <f t="shared" si="308"/>
        <v>6.0729741453488864E-4</v>
      </c>
      <c r="AP211" s="5">
        <f t="shared" si="309"/>
        <v>4.9854389489158266E-4</v>
      </c>
      <c r="AQ211" s="5">
        <f t="shared" si="310"/>
        <v>3.0694929187705773E-4</v>
      </c>
      <c r="AR211" s="5">
        <f t="shared" si="311"/>
        <v>2.5221164935377974E-2</v>
      </c>
      <c r="AS211" s="5">
        <f t="shared" si="312"/>
        <v>2.3613063459098357E-2</v>
      </c>
      <c r="AT211" s="5">
        <f t="shared" si="313"/>
        <v>1.1053747266473164E-2</v>
      </c>
      <c r="AU211" s="5">
        <f t="shared" si="314"/>
        <v>3.4496534469209577E-3</v>
      </c>
      <c r="AV211" s="5">
        <f t="shared" si="315"/>
        <v>8.0742588578632229E-4</v>
      </c>
      <c r="AW211" s="5">
        <f t="shared" si="316"/>
        <v>9.6833977798163932E-6</v>
      </c>
      <c r="AX211" s="5">
        <f t="shared" si="317"/>
        <v>3.1247906023490127E-5</v>
      </c>
      <c r="AY211" s="5">
        <f t="shared" si="318"/>
        <v>7.6956293917806299E-5</v>
      </c>
      <c r="AZ211" s="5">
        <f t="shared" si="319"/>
        <v>9.4762688564024346E-5</v>
      </c>
      <c r="BA211" s="5">
        <f t="shared" si="320"/>
        <v>7.7792789358882813E-5</v>
      </c>
      <c r="BB211" s="5">
        <f t="shared" si="321"/>
        <v>4.7896367504496253E-5</v>
      </c>
      <c r="BC211" s="5">
        <f t="shared" si="322"/>
        <v>2.3591513188118528E-5</v>
      </c>
      <c r="BD211" s="5">
        <f t="shared" si="323"/>
        <v>1.0352306382051949E-2</v>
      </c>
      <c r="BE211" s="5">
        <f t="shared" si="324"/>
        <v>9.6922433271323504E-3</v>
      </c>
      <c r="BF211" s="5">
        <f t="shared" si="325"/>
        <v>4.5371329462972126E-3</v>
      </c>
      <c r="BG211" s="5">
        <f t="shared" si="326"/>
        <v>1.4159484498804393E-3</v>
      </c>
      <c r="BH211" s="5">
        <f t="shared" si="327"/>
        <v>3.3141689417901681E-4</v>
      </c>
      <c r="BI211" s="5">
        <f t="shared" si="328"/>
        <v>6.2057150601232771E-5</v>
      </c>
      <c r="BJ211" s="8">
        <f t="shared" si="329"/>
        <v>0.12372152202154811</v>
      </c>
      <c r="BK211" s="8">
        <f t="shared" si="330"/>
        <v>0.16807647913341245</v>
      </c>
      <c r="BL211" s="8">
        <f t="shared" si="331"/>
        <v>0.61187026556496016</v>
      </c>
      <c r="BM211" s="8">
        <f t="shared" si="332"/>
        <v>0.64683595940431282</v>
      </c>
      <c r="BN211" s="8">
        <f t="shared" si="333"/>
        <v>0.33993158484624114</v>
      </c>
    </row>
    <row r="212" spans="1:66" x14ac:dyDescent="0.25">
      <c r="A212" t="s">
        <v>21</v>
      </c>
      <c r="B212" t="s">
        <v>150</v>
      </c>
      <c r="C212" t="s">
        <v>267</v>
      </c>
      <c r="D212" s="10">
        <v>44216</v>
      </c>
      <c r="E212">
        <f>VLOOKUP(A212,home!$A$2:$E$405,3,FALSE)</f>
        <v>1.41116751269036</v>
      </c>
      <c r="F212">
        <f>VLOOKUP(B212,home!$B$2:$E$405,3,FALSE)</f>
        <v>1.18</v>
      </c>
      <c r="G212">
        <f>VLOOKUP(C212,away!$B$2:$E$405,4,FALSE)</f>
        <v>1.06</v>
      </c>
      <c r="H212">
        <f>VLOOKUP(A212,away!$A$2:$E$405,3,FALSE)</f>
        <v>1.3401015228426401</v>
      </c>
      <c r="I212">
        <f>VLOOKUP(C212,away!$B$2:$E$405,3,FALSE)</f>
        <v>0.99</v>
      </c>
      <c r="J212">
        <f>VLOOKUP(B212,home!$B$2:$E$405,4,FALSE)</f>
        <v>0.91</v>
      </c>
      <c r="K212" s="3">
        <f t="shared" si="334"/>
        <v>1.7650883248731024</v>
      </c>
      <c r="L212" s="3">
        <f t="shared" si="335"/>
        <v>1.2072974619289343</v>
      </c>
      <c r="M212" s="5">
        <f t="shared" si="280"/>
        <v>5.1181057463856386E-2</v>
      </c>
      <c r="N212" s="5">
        <f t="shared" si="281"/>
        <v>9.0339086984112263E-2</v>
      </c>
      <c r="O212" s="5">
        <f t="shared" si="282"/>
        <v>6.1790760774952748E-2</v>
      </c>
      <c r="P212" s="5">
        <f t="shared" si="283"/>
        <v>0.10906615042889596</v>
      </c>
      <c r="Q212" s="5">
        <f t="shared" si="284"/>
        <v>7.9728233857676134E-2</v>
      </c>
      <c r="R212" s="5">
        <f t="shared" si="285"/>
        <v>3.7299914327129216E-2</v>
      </c>
      <c r="S212" s="5">
        <f t="shared" si="286"/>
        <v>5.8104627760861595E-2</v>
      </c>
      <c r="T212" s="5">
        <f t="shared" si="287"/>
        <v>9.6255694380448911E-2</v>
      </c>
      <c r="U212" s="5">
        <f t="shared" si="288"/>
        <v>6.5837643297582737E-2</v>
      </c>
      <c r="V212" s="5">
        <f t="shared" si="289"/>
        <v>1.3757798481632139E-2</v>
      </c>
      <c r="W212" s="5">
        <f t="shared" si="290"/>
        <v>4.6909124914978839E-2</v>
      </c>
      <c r="X212" s="5">
        <f t="shared" si="291"/>
        <v>5.6633267451161283E-2</v>
      </c>
      <c r="Y212" s="5">
        <f t="shared" si="292"/>
        <v>3.4186600027264785E-2</v>
      </c>
      <c r="Z212" s="5">
        <f t="shared" si="293"/>
        <v>1.5010697299103268E-2</v>
      </c>
      <c r="AA212" s="5">
        <f t="shared" si="294"/>
        <v>2.6495206550851389E-2</v>
      </c>
      <c r="AB212" s="5">
        <f t="shared" si="295"/>
        <v>2.3383189874004572E-2</v>
      </c>
      <c r="AC212" s="5">
        <f t="shared" si="296"/>
        <v>1.832355310150361E-3</v>
      </c>
      <c r="AD212" s="5">
        <f t="shared" si="297"/>
        <v>2.0699687179360785E-2</v>
      </c>
      <c r="AE212" s="5">
        <f t="shared" si="298"/>
        <v>2.4990679794365173E-2</v>
      </c>
      <c r="AF212" s="5">
        <f t="shared" si="299"/>
        <v>1.5085592143807893E-2</v>
      </c>
      <c r="AG212" s="5">
        <f t="shared" si="300"/>
        <v>6.0709323689714474E-3</v>
      </c>
      <c r="AH212" s="5">
        <f t="shared" si="301"/>
        <v>4.5305941877477225E-3</v>
      </c>
      <c r="AI212" s="5">
        <f t="shared" si="302"/>
        <v>7.996898905531442E-3</v>
      </c>
      <c r="AJ212" s="5">
        <f t="shared" si="303"/>
        <v>7.0576164466720215E-3</v>
      </c>
      <c r="AK212" s="5">
        <f t="shared" si="304"/>
        <v>4.1524387971510583E-3</v>
      </c>
      <c r="AL212" s="5">
        <f t="shared" si="305"/>
        <v>1.5618898850394111E-4</v>
      </c>
      <c r="AM212" s="5">
        <f t="shared" si="306"/>
        <v>7.3073552337630313E-3</v>
      </c>
      <c r="AN212" s="5">
        <f t="shared" si="307"/>
        <v>8.8221514271352216E-3</v>
      </c>
      <c r="AO212" s="5">
        <f t="shared" si="308"/>
        <v>5.3254805133665416E-3</v>
      </c>
      <c r="AP212" s="5">
        <f t="shared" si="309"/>
        <v>2.1431463691131414E-3</v>
      </c>
      <c r="AQ212" s="5">
        <f t="shared" si="310"/>
        <v>6.4685379299312697E-4</v>
      </c>
      <c r="AR212" s="5">
        <f t="shared" si="311"/>
        <v>1.0939549727795603E-3</v>
      </c>
      <c r="AS212" s="5">
        <f t="shared" si="312"/>
        <v>1.9309271503900743E-3</v>
      </c>
      <c r="AT212" s="5">
        <f t="shared" si="313"/>
        <v>1.7041284846670052E-3</v>
      </c>
      <c r="AU212" s="5">
        <f t="shared" si="314"/>
        <v>1.0026457641231408E-3</v>
      </c>
      <c r="AV212" s="5">
        <f t="shared" si="315"/>
        <v>4.4243958305930671E-4</v>
      </c>
      <c r="AW212" s="5">
        <f t="shared" si="316"/>
        <v>9.2454625031372717E-6</v>
      </c>
      <c r="AX212" s="5">
        <f t="shared" si="317"/>
        <v>2.1496879014692482E-3</v>
      </c>
      <c r="AY212" s="5">
        <f t="shared" si="318"/>
        <v>2.5953127473831604E-3</v>
      </c>
      <c r="AZ212" s="5">
        <f t="shared" si="319"/>
        <v>1.56665724641375E-3</v>
      </c>
      <c r="BA212" s="5">
        <f t="shared" si="320"/>
        <v>6.3047377243596458E-4</v>
      </c>
      <c r="BB212" s="5">
        <f t="shared" si="321"/>
        <v>1.9029234631867521E-4</v>
      </c>
      <c r="BC212" s="5">
        <f t="shared" si="322"/>
        <v>4.5947893347007615E-5</v>
      </c>
      <c r="BD212" s="5">
        <f t="shared" si="323"/>
        <v>2.2012151035021642E-4</v>
      </c>
      <c r="BE212" s="5">
        <f t="shared" si="324"/>
        <v>3.8853390797260079E-4</v>
      </c>
      <c r="BF212" s="5">
        <f t="shared" si="325"/>
        <v>3.4289833238987914E-4</v>
      </c>
      <c r="BG212" s="5">
        <f t="shared" si="326"/>
        <v>2.0174861437327734E-4</v>
      </c>
      <c r="BH212" s="5">
        <f t="shared" si="327"/>
        <v>8.9026030947399426E-5</v>
      </c>
      <c r="BI212" s="5">
        <f t="shared" si="328"/>
        <v>3.1427761567009246E-5</v>
      </c>
      <c r="BJ212" s="8">
        <f t="shared" si="329"/>
        <v>0.5023222583458864</v>
      </c>
      <c r="BK212" s="8">
        <f t="shared" si="330"/>
        <v>0.23669349118128355</v>
      </c>
      <c r="BL212" s="8">
        <f t="shared" si="331"/>
        <v>0.24599211527424236</v>
      </c>
      <c r="BM212" s="8">
        <f t="shared" si="332"/>
        <v>0.56802729097901306</v>
      </c>
      <c r="BN212" s="8">
        <f t="shared" si="333"/>
        <v>0.42940520383662267</v>
      </c>
    </row>
    <row r="213" spans="1:66" x14ac:dyDescent="0.25">
      <c r="A213" t="s">
        <v>24</v>
      </c>
      <c r="B213" t="s">
        <v>185</v>
      </c>
      <c r="C213" t="s">
        <v>292</v>
      </c>
      <c r="D213" s="10">
        <v>44216</v>
      </c>
      <c r="E213">
        <f>VLOOKUP(A213,home!$A$2:$E$405,3,FALSE)</f>
        <v>1.62011173184358</v>
      </c>
      <c r="F213">
        <f>VLOOKUP(B213,home!$B$2:$E$405,3,FALSE)</f>
        <v>0.46</v>
      </c>
      <c r="G213">
        <f>VLOOKUP(C213,away!$B$2:$E$405,4,FALSE)</f>
        <v>0.93</v>
      </c>
      <c r="H213">
        <f>VLOOKUP(A213,away!$A$2:$E$405,3,FALSE)</f>
        <v>1.4748603351955301</v>
      </c>
      <c r="I213">
        <f>VLOOKUP(C213,away!$B$2:$E$405,3,FALSE)</f>
        <v>1.39</v>
      </c>
      <c r="J213">
        <f>VLOOKUP(B213,home!$B$2:$E$405,4,FALSE)</f>
        <v>0.93</v>
      </c>
      <c r="K213" s="3">
        <f t="shared" si="334"/>
        <v>0.69308379888268357</v>
      </c>
      <c r="L213" s="3">
        <f t="shared" si="335"/>
        <v>1.9065519553072616</v>
      </c>
      <c r="M213" s="5">
        <f t="shared" si="280"/>
        <v>7.4300636981718376E-2</v>
      </c>
      <c r="N213" s="5">
        <f t="shared" si="281"/>
        <v>5.1496567738692579E-2</v>
      </c>
      <c r="O213" s="5">
        <f t="shared" si="282"/>
        <v>0.14165802471807021</v>
      </c>
      <c r="P213" s="5">
        <f t="shared" si="283"/>
        <v>9.8180881913817186E-2</v>
      </c>
      <c r="Q213" s="5">
        <f t="shared" si="284"/>
        <v>1.7845718398876248E-2</v>
      </c>
      <c r="R213" s="5">
        <f t="shared" si="285"/>
        <v>0.13503919200560061</v>
      </c>
      <c r="S213" s="5">
        <f t="shared" si="286"/>
        <v>3.2434061015340639E-2</v>
      </c>
      <c r="T213" s="5">
        <f t="shared" si="287"/>
        <v>3.4023789307240287E-2</v>
      </c>
      <c r="U213" s="5">
        <f t="shared" si="288"/>
        <v>9.3593476193289782E-2</v>
      </c>
      <c r="V213" s="5">
        <f t="shared" si="289"/>
        <v>4.7620418940183097E-3</v>
      </c>
      <c r="W213" s="5">
        <f t="shared" si="290"/>
        <v>4.1228594338945839E-3</v>
      </c>
      <c r="X213" s="5">
        <f t="shared" si="291"/>
        <v>7.8604457151487082E-3</v>
      </c>
      <c r="Y213" s="5">
        <f t="shared" si="292"/>
        <v>7.4931740739016799E-3</v>
      </c>
      <c r="Z213" s="5">
        <f t="shared" si="293"/>
        <v>8.5819745187130203E-2</v>
      </c>
      <c r="AA213" s="5">
        <f t="shared" si="294"/>
        <v>5.9480275013440102E-2</v>
      </c>
      <c r="AB213" s="5">
        <f t="shared" si="295"/>
        <v>2.0612407482450912E-2</v>
      </c>
      <c r="AC213" s="5">
        <f t="shared" si="296"/>
        <v>3.9328521586253374E-4</v>
      </c>
      <c r="AD213" s="5">
        <f t="shared" si="297"/>
        <v>7.1437176967574208E-4</v>
      </c>
      <c r="AE213" s="5">
        <f t="shared" si="298"/>
        <v>1.3619868942915949E-3</v>
      </c>
      <c r="AF213" s="5">
        <f t="shared" si="299"/>
        <v>1.2983493882072527E-3</v>
      </c>
      <c r="AG213" s="5">
        <f t="shared" si="300"/>
        <v>8.2512352158617495E-4</v>
      </c>
      <c r="AH213" s="5">
        <f t="shared" si="301"/>
        <v>4.09049507476235E-2</v>
      </c>
      <c r="AI213" s="5">
        <f t="shared" si="302"/>
        <v>2.8350558657271964E-2</v>
      </c>
      <c r="AJ213" s="5">
        <f t="shared" si="303"/>
        <v>9.8246564473142006E-3</v>
      </c>
      <c r="AK213" s="5">
        <f t="shared" si="304"/>
        <v>2.2697700710739253E-3</v>
      </c>
      <c r="AL213" s="5">
        <f t="shared" si="305"/>
        <v>2.0787487647811291E-5</v>
      </c>
      <c r="AM213" s="5">
        <f t="shared" si="306"/>
        <v>9.9023899988281779E-5</v>
      </c>
      <c r="AN213" s="5">
        <f t="shared" si="307"/>
        <v>1.8879421014480935E-4</v>
      </c>
      <c r="AO213" s="5">
        <f t="shared" si="308"/>
        <v>1.7997298525113817E-4</v>
      </c>
      <c r="AP213" s="5">
        <f t="shared" si="309"/>
        <v>1.1437594897768084E-4</v>
      </c>
      <c r="AQ213" s="5">
        <f t="shared" si="310"/>
        <v>5.4515922290880233E-5</v>
      </c>
      <c r="AR213" s="5">
        <f t="shared" si="311"/>
        <v>1.5597482765925765E-2</v>
      </c>
      <c r="AS213" s="5">
        <f t="shared" si="312"/>
        <v>1.0810362608415017E-2</v>
      </c>
      <c r="AT213" s="5">
        <f t="shared" si="313"/>
        <v>3.7462435919697972E-3</v>
      </c>
      <c r="AU213" s="5">
        <f t="shared" si="314"/>
        <v>8.6548691342077906E-4</v>
      </c>
      <c r="AV213" s="5">
        <f t="shared" si="315"/>
        <v>1.4996373945923045E-4</v>
      </c>
      <c r="AW213" s="5">
        <f t="shared" si="316"/>
        <v>7.6301643975021259E-7</v>
      </c>
      <c r="AX213" s="5">
        <f t="shared" si="317"/>
        <v>1.1438643464009539E-5</v>
      </c>
      <c r="AY213" s="5">
        <f t="shared" si="318"/>
        <v>2.1808368062370016E-5</v>
      </c>
      <c r="AZ213" s="5">
        <f t="shared" si="319"/>
        <v>2.0789393385685999E-5</v>
      </c>
      <c r="BA213" s="5">
        <f t="shared" si="320"/>
        <v>1.3212019536377166E-5</v>
      </c>
      <c r="BB213" s="5">
        <f t="shared" si="321"/>
        <v>6.297350420159405E-6</v>
      </c>
      <c r="BC213" s="5">
        <f t="shared" si="322"/>
        <v>2.4012451513619842E-6</v>
      </c>
      <c r="BD213" s="5">
        <f t="shared" si="323"/>
        <v>4.9562352108745182E-3</v>
      </c>
      <c r="BE213" s="5">
        <f t="shared" si="324"/>
        <v>3.4350863281090291E-3</v>
      </c>
      <c r="BF213" s="5">
        <f t="shared" si="325"/>
        <v>1.1904013408878871E-3</v>
      </c>
      <c r="BG213" s="5">
        <f t="shared" si="326"/>
        <v>2.7501596117920571E-4</v>
      </c>
      <c r="BH213" s="5">
        <f t="shared" si="327"/>
        <v>4.7652276781864135E-5</v>
      </c>
      <c r="BI213" s="5">
        <f t="shared" si="328"/>
        <v>6.6054042034766996E-6</v>
      </c>
      <c r="BJ213" s="8">
        <f t="shared" si="329"/>
        <v>0.12775501622818758</v>
      </c>
      <c r="BK213" s="8">
        <f t="shared" si="330"/>
        <v>0.21011350287646721</v>
      </c>
      <c r="BL213" s="8">
        <f t="shared" si="331"/>
        <v>0.57281384747736186</v>
      </c>
      <c r="BM213" s="8">
        <f t="shared" si="332"/>
        <v>0.47796004466074909</v>
      </c>
      <c r="BN213" s="8">
        <f t="shared" si="333"/>
        <v>0.51852102175677528</v>
      </c>
    </row>
    <row r="214" spans="1:66" x14ac:dyDescent="0.25">
      <c r="A214" t="s">
        <v>213</v>
      </c>
      <c r="B214" t="s">
        <v>215</v>
      </c>
      <c r="C214" t="s">
        <v>214</v>
      </c>
      <c r="D214" s="10">
        <v>44216</v>
      </c>
      <c r="E214">
        <f>VLOOKUP(A214,home!$A$2:$E$405,3,FALSE)</f>
        <v>1.2554744525547401</v>
      </c>
      <c r="F214">
        <f>VLOOKUP(B214,home!$B$2:$E$405,3,FALSE)</f>
        <v>0.88</v>
      </c>
      <c r="G214">
        <f>VLOOKUP(C214,away!$B$2:$E$405,4,FALSE)</f>
        <v>0.72</v>
      </c>
      <c r="H214">
        <f>VLOOKUP(A214,away!$A$2:$E$405,3,FALSE)</f>
        <v>1.18978102189781</v>
      </c>
      <c r="I214">
        <f>VLOOKUP(C214,away!$B$2:$E$405,3,FALSE)</f>
        <v>1.83</v>
      </c>
      <c r="J214">
        <f>VLOOKUP(B214,home!$B$2:$E$405,4,FALSE)</f>
        <v>1.0900000000000001</v>
      </c>
      <c r="K214" s="3">
        <f t="shared" si="334"/>
        <v>0.79546861313868322</v>
      </c>
      <c r="L214" s="3">
        <f t="shared" si="335"/>
        <v>2.3732562043795622</v>
      </c>
      <c r="M214" s="5">
        <f t="shared" si="280"/>
        <v>4.2057194321006346E-2</v>
      </c>
      <c r="N214" s="5">
        <f t="shared" si="281"/>
        <v>3.3455178039035027E-2</v>
      </c>
      <c r="O214" s="5">
        <f t="shared" si="282"/>
        <v>9.9812497361125199E-2</v>
      </c>
      <c r="P214" s="5">
        <f t="shared" si="283"/>
        <v>7.9397708849762744E-2</v>
      </c>
      <c r="Q214" s="5">
        <f t="shared" si="284"/>
        <v>1.3306272038509457E-2</v>
      </c>
      <c r="R214" s="5">
        <f t="shared" si="285"/>
        <v>0.11844031431845457</v>
      </c>
      <c r="S214" s="5">
        <f t="shared" si="286"/>
        <v>3.7472757469719217E-2</v>
      </c>
      <c r="T214" s="5">
        <f t="shared" si="287"/>
        <v>3.1579192672554851E-2</v>
      </c>
      <c r="U214" s="5">
        <f t="shared" si="288"/>
        <v>9.4215552570610789E-2</v>
      </c>
      <c r="V214" s="5">
        <f t="shared" si="289"/>
        <v>7.8603306637612322E-3</v>
      </c>
      <c r="W214" s="5">
        <f t="shared" si="290"/>
        <v>3.528240588173053E-3</v>
      </c>
      <c r="X214" s="5">
        <f t="shared" si="291"/>
        <v>8.3734188664254944E-3</v>
      </c>
      <c r="Y214" s="5">
        <f t="shared" si="292"/>
        <v>9.9361341383065963E-3</v>
      </c>
      <c r="Z214" s="5">
        <f t="shared" si="293"/>
        <v>9.3696403601645925E-2</v>
      </c>
      <c r="AA214" s="5">
        <f t="shared" si="294"/>
        <v>7.4532548229083603E-2</v>
      </c>
      <c r="AB214" s="5">
        <f t="shared" si="295"/>
        <v>2.9644151386740567E-2</v>
      </c>
      <c r="AC214" s="5">
        <f t="shared" si="296"/>
        <v>9.2744573131281829E-4</v>
      </c>
      <c r="AD214" s="5">
        <f t="shared" si="297"/>
        <v>7.0165116187340755E-4</v>
      </c>
      <c r="AE214" s="5">
        <f t="shared" si="298"/>
        <v>1.665197973226193E-3</v>
      </c>
      <c r="AF214" s="5">
        <f t="shared" si="299"/>
        <v>1.9759707107396681E-3</v>
      </c>
      <c r="AG214" s="5">
        <f t="shared" si="300"/>
        <v>1.5631615829784032E-3</v>
      </c>
      <c r="AH214" s="5">
        <f t="shared" si="301"/>
        <v>5.5591392793914438E-2</v>
      </c>
      <c r="AI214" s="5">
        <f t="shared" si="302"/>
        <v>4.4221208128222909E-2</v>
      </c>
      <c r="AJ214" s="5">
        <f t="shared" si="303"/>
        <v>1.7588291550537264E-2</v>
      </c>
      <c r="AK214" s="5">
        <f t="shared" si="304"/>
        <v>4.6636446290615674E-3</v>
      </c>
      <c r="AL214" s="5">
        <f t="shared" si="305"/>
        <v>7.0035167430986572E-5</v>
      </c>
      <c r="AM214" s="5">
        <f t="shared" si="306"/>
        <v>1.1162829532851709E-4</v>
      </c>
      <c r="AN214" s="5">
        <f t="shared" si="307"/>
        <v>2.6492254447271725E-4</v>
      </c>
      <c r="AO214" s="5">
        <f t="shared" si="308"/>
        <v>3.1436453617494849E-4</v>
      </c>
      <c r="AP214" s="5">
        <f t="shared" si="309"/>
        <v>2.4868919530469989E-4</v>
      </c>
      <c r="AQ214" s="5">
        <f t="shared" si="310"/>
        <v>1.4755079392975994E-4</v>
      </c>
      <c r="AR214" s="5">
        <f t="shared" si="311"/>
        <v>2.6386523571651731E-2</v>
      </c>
      <c r="AS214" s="5">
        <f t="shared" si="312"/>
        <v>2.0989651311092979E-2</v>
      </c>
      <c r="AT214" s="5">
        <f t="shared" si="313"/>
        <v>8.3483044093498344E-3</v>
      </c>
      <c r="AU214" s="5">
        <f t="shared" si="314"/>
        <v>2.2136047101883561E-3</v>
      </c>
      <c r="AV214" s="5">
        <f t="shared" si="315"/>
        <v>4.4021326721269707E-4</v>
      </c>
      <c r="AW214" s="5">
        <f t="shared" si="316"/>
        <v>3.6726652324977671E-6</v>
      </c>
      <c r="AX214" s="5">
        <f t="shared" si="317"/>
        <v>1.4799467545335132E-5</v>
      </c>
      <c r="AY214" s="5">
        <f t="shared" si="318"/>
        <v>3.5122928173480573E-5</v>
      </c>
      <c r="AZ214" s="5">
        <f t="shared" si="319"/>
        <v>4.1677853601845255E-5</v>
      </c>
      <c r="BA214" s="5">
        <f t="shared" si="320"/>
        <v>3.2970741548600775E-5</v>
      </c>
      <c r="BB214" s="5">
        <f t="shared" si="321"/>
        <v>1.9562004235802952E-5</v>
      </c>
      <c r="BC214" s="5">
        <f t="shared" si="322"/>
        <v>9.2851295845437215E-6</v>
      </c>
      <c r="BD214" s="5">
        <f t="shared" si="323"/>
        <v>1.0436996796405E-2</v>
      </c>
      <c r="BE214" s="5">
        <f t="shared" si="324"/>
        <v>8.3023033669691656E-3</v>
      </c>
      <c r="BF214" s="5">
        <f t="shared" si="325"/>
        <v>3.3021108725897899E-3</v>
      </c>
      <c r="BG214" s="5">
        <f t="shared" si="326"/>
        <v>8.7557518541638935E-4</v>
      </c>
      <c r="BH214" s="5">
        <f t="shared" si="327"/>
        <v>1.7412314461045513E-4</v>
      </c>
      <c r="BI214" s="5">
        <f t="shared" si="328"/>
        <v>2.7701899271725036E-5</v>
      </c>
      <c r="BJ214" s="8">
        <f t="shared" si="329"/>
        <v>0.10732499126172242</v>
      </c>
      <c r="BK214" s="8">
        <f t="shared" si="330"/>
        <v>0.16782059513116682</v>
      </c>
      <c r="BL214" s="8">
        <f t="shared" si="331"/>
        <v>0.620206709502509</v>
      </c>
      <c r="BM214" s="8">
        <f t="shared" si="332"/>
        <v>0.60254808430620987</v>
      </c>
      <c r="BN214" s="8">
        <f t="shared" si="333"/>
        <v>0.38646916492789335</v>
      </c>
    </row>
    <row r="215" spans="1:66" x14ac:dyDescent="0.25">
      <c r="A215" t="s">
        <v>340</v>
      </c>
      <c r="B215" t="s">
        <v>385</v>
      </c>
      <c r="C215" t="s">
        <v>390</v>
      </c>
      <c r="D215" s="10">
        <v>44216</v>
      </c>
      <c r="E215">
        <f>VLOOKUP(A215,home!$A$2:$E$405,3,FALSE)</f>
        <v>1.3107344632768401</v>
      </c>
      <c r="F215">
        <f>VLOOKUP(B215,home!$B$2:$E$405,3,FALSE)</f>
        <v>0.68</v>
      </c>
      <c r="G215">
        <f>VLOOKUP(C215,away!$B$2:$E$405,4,FALSE)</f>
        <v>1.53</v>
      </c>
      <c r="H215">
        <f>VLOOKUP(A215,away!$A$2:$E$405,3,FALSE)</f>
        <v>1.1016949152542399</v>
      </c>
      <c r="I215">
        <f>VLOOKUP(C215,away!$B$2:$E$405,3,FALSE)</f>
        <v>0.76</v>
      </c>
      <c r="J215">
        <f>VLOOKUP(B215,home!$B$2:$E$405,4,FALSE)</f>
        <v>0.81</v>
      </c>
      <c r="K215" s="3">
        <f t="shared" si="334"/>
        <v>1.3636881355932244</v>
      </c>
      <c r="L215" s="3">
        <f t="shared" si="335"/>
        <v>0.67820338983051009</v>
      </c>
      <c r="M215" s="5">
        <f t="shared" si="280"/>
        <v>0.12978299073219868</v>
      </c>
      <c r="N215" s="5">
        <f t="shared" si="281"/>
        <v>0.17698352466330475</v>
      </c>
      <c r="O215" s="5">
        <f t="shared" si="282"/>
        <v>8.8019264256918806E-2</v>
      </c>
      <c r="P215" s="5">
        <f t="shared" si="283"/>
        <v>0.12003082637080496</v>
      </c>
      <c r="Q215" s="5">
        <f t="shared" si="284"/>
        <v>0.12067516638940977</v>
      </c>
      <c r="R215" s="5">
        <f t="shared" si="285"/>
        <v>2.9847481694714895E-2</v>
      </c>
      <c r="S215" s="5">
        <f t="shared" si="286"/>
        <v>2.7752864990196104E-2</v>
      </c>
      <c r="T215" s="5">
        <f t="shared" si="287"/>
        <v>8.1842306913658541E-2</v>
      </c>
      <c r="U215" s="5">
        <f t="shared" si="288"/>
        <v>4.0702656664418649E-2</v>
      </c>
      <c r="V215" s="5">
        <f t="shared" si="289"/>
        <v>2.8519396538080324E-3</v>
      </c>
      <c r="W215" s="5">
        <f t="shared" si="290"/>
        <v>5.4854430888658781E-2</v>
      </c>
      <c r="X215" s="5">
        <f t="shared" si="291"/>
        <v>3.7202460975911823E-2</v>
      </c>
      <c r="Y215" s="5">
        <f t="shared" si="292"/>
        <v>1.2615417571950331E-2</v>
      </c>
      <c r="Z215" s="5">
        <f t="shared" si="293"/>
        <v>6.7475544210865799E-3</v>
      </c>
      <c r="AA215" s="5">
        <f t="shared" si="294"/>
        <v>9.2015599083053769E-3</v>
      </c>
      <c r="AB215" s="5">
        <f t="shared" si="295"/>
        <v>6.274029037953161E-3</v>
      </c>
      <c r="AC215" s="5">
        <f t="shared" si="296"/>
        <v>1.6485243533983628E-4</v>
      </c>
      <c r="AD215" s="5">
        <f t="shared" si="297"/>
        <v>1.8701084146895627E-2</v>
      </c>
      <c r="AE215" s="5">
        <f t="shared" si="298"/>
        <v>1.2683138661930226E-2</v>
      </c>
      <c r="AF215" s="5">
        <f t="shared" si="299"/>
        <v>4.3008738171057392E-3</v>
      </c>
      <c r="AG215" s="5">
        <f t="shared" si="300"/>
        <v>9.7228906733146591E-4</v>
      </c>
      <c r="AH215" s="5">
        <f t="shared" si="301"/>
        <v>1.1440535703616907E-3</v>
      </c>
      <c r="AI215" s="5">
        <f t="shared" si="302"/>
        <v>1.5601322803853058E-3</v>
      </c>
      <c r="AJ215" s="5">
        <f t="shared" si="303"/>
        <v>1.0637669403587219E-3</v>
      </c>
      <c r="AK215" s="5">
        <f t="shared" si="304"/>
        <v>4.8354878520116471E-4</v>
      </c>
      <c r="AL215" s="5">
        <f t="shared" si="305"/>
        <v>6.0986031933600826E-6</v>
      </c>
      <c r="AM215" s="5">
        <f t="shared" si="306"/>
        <v>5.1004893147704143E-3</v>
      </c>
      <c r="AN215" s="5">
        <f t="shared" si="307"/>
        <v>3.4591691430715904E-3</v>
      </c>
      <c r="AO215" s="5">
        <f t="shared" si="308"/>
        <v>1.1730101194141265E-3</v>
      </c>
      <c r="AP215" s="5">
        <f t="shared" si="309"/>
        <v>2.6517981309738401E-4</v>
      </c>
      <c r="AQ215" s="5">
        <f t="shared" si="310"/>
        <v>4.4961462039316731E-5</v>
      </c>
      <c r="AR215" s="5">
        <f t="shared" si="311"/>
        <v>1.5518020191339937E-4</v>
      </c>
      <c r="AS215" s="5">
        <f t="shared" si="312"/>
        <v>2.1161740022826371E-4</v>
      </c>
      <c r="AT215" s="5">
        <f t="shared" si="313"/>
        <v>1.442900689881831E-4</v>
      </c>
      <c r="AU215" s="5">
        <f t="shared" si="314"/>
        <v>6.5588885054371042E-5</v>
      </c>
      <c r="AV215" s="5">
        <f t="shared" si="315"/>
        <v>2.2360696093858396E-5</v>
      </c>
      <c r="AW215" s="5">
        <f t="shared" si="316"/>
        <v>1.5667615114807111E-7</v>
      </c>
      <c r="AX215" s="5">
        <f t="shared" si="317"/>
        <v>1.1592461273787378E-3</v>
      </c>
      <c r="AY215" s="5">
        <f t="shared" si="318"/>
        <v>7.8620465323615124E-4</v>
      </c>
      <c r="AZ215" s="5">
        <f t="shared" si="319"/>
        <v>2.6660333046263926E-4</v>
      </c>
      <c r="BA215" s="5">
        <f t="shared" si="320"/>
        <v>6.0270427486621877E-5</v>
      </c>
      <c r="BB215" s="5">
        <f t="shared" si="321"/>
        <v>1.0218902056990225E-5</v>
      </c>
      <c r="BC215" s="5">
        <f t="shared" si="322"/>
        <v>1.3860988030793489E-6</v>
      </c>
      <c r="BD215" s="5">
        <f t="shared" si="323"/>
        <v>1.7540623162041735E-5</v>
      </c>
      <c r="BE215" s="5">
        <f t="shared" si="324"/>
        <v>2.3919939696988021E-5</v>
      </c>
      <c r="BF215" s="5">
        <f t="shared" si="325"/>
        <v>1.6309668984443982E-5</v>
      </c>
      <c r="BG215" s="5">
        <f t="shared" si="326"/>
        <v>7.4137673631796823E-6</v>
      </c>
      <c r="BH215" s="5">
        <f t="shared" si="327"/>
        <v>2.5275166483041007E-6</v>
      </c>
      <c r="BI215" s="5">
        <f t="shared" si="328"/>
        <v>6.8934889316132994E-7</v>
      </c>
      <c r="BJ215" s="8">
        <f t="shared" si="329"/>
        <v>0.5331574324879742</v>
      </c>
      <c r="BK215" s="8">
        <f t="shared" si="330"/>
        <v>0.28137577743877706</v>
      </c>
      <c r="BL215" s="8">
        <f t="shared" si="331"/>
        <v>0.17896393125564397</v>
      </c>
      <c r="BM215" s="8">
        <f t="shared" si="332"/>
        <v>0.33411939351904485</v>
      </c>
      <c r="BN215" s="8">
        <f t="shared" si="333"/>
        <v>0.66533925410735184</v>
      </c>
    </row>
    <row r="216" spans="1:66" x14ac:dyDescent="0.25">
      <c r="A216" t="s">
        <v>340</v>
      </c>
      <c r="B216" t="s">
        <v>356</v>
      </c>
      <c r="C216" t="s">
        <v>365</v>
      </c>
      <c r="D216" s="10">
        <v>44216</v>
      </c>
      <c r="E216">
        <f>VLOOKUP(A216,home!$A$2:$E$405,3,FALSE)</f>
        <v>1.3107344632768401</v>
      </c>
      <c r="F216">
        <f>VLOOKUP(B216,home!$B$2:$E$405,3,FALSE)</f>
        <v>0.95</v>
      </c>
      <c r="G216">
        <f>VLOOKUP(C216,away!$B$2:$E$405,4,FALSE)</f>
        <v>1.02</v>
      </c>
      <c r="H216">
        <f>VLOOKUP(A216,away!$A$2:$E$405,3,FALSE)</f>
        <v>1.1016949152542399</v>
      </c>
      <c r="I216">
        <f>VLOOKUP(C216,away!$B$2:$E$405,3,FALSE)</f>
        <v>0.68</v>
      </c>
      <c r="J216">
        <f>VLOOKUP(B216,home!$B$2:$E$405,4,FALSE)</f>
        <v>1.25</v>
      </c>
      <c r="K216" s="3">
        <f t="shared" si="334"/>
        <v>1.2701016949152582</v>
      </c>
      <c r="L216" s="3">
        <f t="shared" si="335"/>
        <v>0.93644067796610397</v>
      </c>
      <c r="M216" s="5">
        <f t="shared" si="280"/>
        <v>0.11008060895496916</v>
      </c>
      <c r="N216" s="5">
        <f t="shared" si="281"/>
        <v>0.13981356801101008</v>
      </c>
      <c r="O216" s="5">
        <f t="shared" si="282"/>
        <v>0.10308396008071288</v>
      </c>
      <c r="P216" s="5">
        <f t="shared" si="283"/>
        <v>0.13092711241709026</v>
      </c>
      <c r="Q216" s="5">
        <f t="shared" si="284"/>
        <v>8.8788724851466827E-2</v>
      </c>
      <c r="R216" s="5">
        <f t="shared" si="285"/>
        <v>4.8266006732706777E-2</v>
      </c>
      <c r="S216" s="5">
        <f t="shared" si="286"/>
        <v>3.8930355056651392E-2</v>
      </c>
      <c r="T216" s="5">
        <f t="shared" si="287"/>
        <v>8.314537369565346E-2</v>
      </c>
      <c r="U216" s="5">
        <f t="shared" si="288"/>
        <v>6.1302736958002146E-2</v>
      </c>
      <c r="V216" s="5">
        <f t="shared" si="289"/>
        <v>5.1447540946254191E-3</v>
      </c>
      <c r="W216" s="5">
        <f t="shared" si="290"/>
        <v>3.7590236641070827E-2</v>
      </c>
      <c r="X216" s="5">
        <f t="shared" si="291"/>
        <v>3.5201026685070649E-2</v>
      </c>
      <c r="Y216" s="5">
        <f t="shared" si="292"/>
        <v>1.6481836647035234E-2</v>
      </c>
      <c r="Z216" s="5">
        <f t="shared" si="293"/>
        <v>1.5066084022497496E-2</v>
      </c>
      <c r="AA216" s="5">
        <f t="shared" si="294"/>
        <v>1.9135458852709761E-2</v>
      </c>
      <c r="AB216" s="5">
        <f t="shared" si="295"/>
        <v>1.2151989360903927E-2</v>
      </c>
      <c r="AC216" s="5">
        <f t="shared" si="296"/>
        <v>3.824400841914251E-4</v>
      </c>
      <c r="AD216" s="5">
        <f t="shared" si="297"/>
        <v>1.1935855817522432E-2</v>
      </c>
      <c r="AE216" s="5">
        <f t="shared" si="298"/>
        <v>1.1177220913866373E-2</v>
      </c>
      <c r="AF216" s="5">
        <f t="shared" si="299"/>
        <v>5.2334021651789702E-3</v>
      </c>
      <c r="AG216" s="5">
        <f t="shared" si="300"/>
        <v>1.6335902238764908E-3</v>
      </c>
      <c r="AH216" s="5">
        <f t="shared" si="301"/>
        <v>3.5271234840804598E-3</v>
      </c>
      <c r="AI216" s="5">
        <f t="shared" si="302"/>
        <v>4.4798055153060026E-3</v>
      </c>
      <c r="AJ216" s="5">
        <f t="shared" si="303"/>
        <v>2.8449042889404385E-3</v>
      </c>
      <c r="AK216" s="5">
        <f t="shared" si="304"/>
        <v>1.204439253084979E-3</v>
      </c>
      <c r="AL216" s="5">
        <f t="shared" si="305"/>
        <v>1.8194585357432057E-5</v>
      </c>
      <c r="AM216" s="5">
        <f t="shared" si="306"/>
        <v>3.0319501408198747E-3</v>
      </c>
      <c r="AN216" s="5">
        <f t="shared" si="307"/>
        <v>2.8392414454287878E-3</v>
      </c>
      <c r="AO216" s="5">
        <f t="shared" si="308"/>
        <v>1.3293905920333973E-3</v>
      </c>
      <c r="AP216" s="5">
        <f t="shared" si="309"/>
        <v>4.1496514242850507E-4</v>
      </c>
      <c r="AQ216" s="5">
        <f t="shared" si="310"/>
        <v>9.714755982701253E-5</v>
      </c>
      <c r="AR216" s="5">
        <f t="shared" si="311"/>
        <v>6.605883813404947E-4</v>
      </c>
      <c r="AS216" s="5">
        <f t="shared" si="312"/>
        <v>8.3901442278188937E-4</v>
      </c>
      <c r="AT216" s="5">
        <f t="shared" si="313"/>
        <v>5.3281682021681241E-4</v>
      </c>
      <c r="AU216" s="5">
        <f t="shared" si="314"/>
        <v>2.2557718214557721E-4</v>
      </c>
      <c r="AV216" s="5">
        <f t="shared" si="315"/>
        <v>7.162649034432643E-5</v>
      </c>
      <c r="AW216" s="5">
        <f t="shared" si="316"/>
        <v>6.0111619442876822E-7</v>
      </c>
      <c r="AX216" s="5">
        <f t="shared" si="317"/>
        <v>6.4181416879231248E-4</v>
      </c>
      <c r="AY216" s="5">
        <f t="shared" si="318"/>
        <v>6.0102089535212454E-4</v>
      </c>
      <c r="AZ216" s="5">
        <f t="shared" si="319"/>
        <v>2.8141020735766913E-4</v>
      </c>
      <c r="BA216" s="5">
        <f t="shared" si="320"/>
        <v>8.7841321788199224E-5</v>
      </c>
      <c r="BB216" s="5">
        <f t="shared" si="321"/>
        <v>2.056454673219499E-5</v>
      </c>
      <c r="BC216" s="5">
        <f t="shared" si="322"/>
        <v>3.8514956167924625E-6</v>
      </c>
      <c r="BD216" s="5">
        <f t="shared" si="323"/>
        <v>1.031003052798373E-4</v>
      </c>
      <c r="BE216" s="5">
        <f t="shared" si="324"/>
        <v>1.309478724822019E-4</v>
      </c>
      <c r="BF216" s="5">
        <f t="shared" si="325"/>
        <v>8.3158557392595884E-5</v>
      </c>
      <c r="BG216" s="5">
        <f t="shared" si="326"/>
        <v>3.5206608230347924E-5</v>
      </c>
      <c r="BH216" s="5">
        <f t="shared" si="327"/>
        <v>1.11789931963956E-5</v>
      </c>
      <c r="BI216" s="5">
        <f t="shared" si="328"/>
        <v>2.8396916412376357E-6</v>
      </c>
      <c r="BJ216" s="8">
        <f t="shared" si="329"/>
        <v>0.4403500331679282</v>
      </c>
      <c r="BK216" s="8">
        <f t="shared" si="330"/>
        <v>0.28608448608823722</v>
      </c>
      <c r="BL216" s="8">
        <f t="shared" si="331"/>
        <v>0.25869247985149912</v>
      </c>
      <c r="BM216" s="8">
        <f t="shared" si="332"/>
        <v>0.37863268230304847</v>
      </c>
      <c r="BN216" s="8">
        <f t="shared" si="333"/>
        <v>0.62095998104795602</v>
      </c>
    </row>
    <row r="217" spans="1:66" x14ac:dyDescent="0.25">
      <c r="A217" t="s">
        <v>340</v>
      </c>
      <c r="B217" t="s">
        <v>431</v>
      </c>
      <c r="C217" t="s">
        <v>387</v>
      </c>
      <c r="D217" s="10">
        <v>44216</v>
      </c>
      <c r="E217">
        <f>VLOOKUP(A217,home!$A$2:$E$405,3,FALSE)</f>
        <v>1.3107344632768401</v>
      </c>
      <c r="F217">
        <f>VLOOKUP(B217,home!$B$2:$E$405,3,FALSE)</f>
        <v>1.19</v>
      </c>
      <c r="G217">
        <f>VLOOKUP(C217,away!$B$2:$E$405,4,FALSE)</f>
        <v>1.53</v>
      </c>
      <c r="H217">
        <f>VLOOKUP(A217,away!$A$2:$E$405,3,FALSE)</f>
        <v>1.1016949152542399</v>
      </c>
      <c r="I217">
        <f>VLOOKUP(C217,away!$B$2:$E$405,3,FALSE)</f>
        <v>0.48</v>
      </c>
      <c r="J217">
        <f>VLOOKUP(B217,home!$B$2:$E$405,4,FALSE)</f>
        <v>0.71</v>
      </c>
      <c r="K217" s="3">
        <f t="shared" si="334"/>
        <v>2.3864542372881425</v>
      </c>
      <c r="L217" s="3">
        <f t="shared" si="335"/>
        <v>0.37545762711864489</v>
      </c>
      <c r="M217" s="5">
        <f t="shared" si="280"/>
        <v>6.3170878679632711E-2</v>
      </c>
      <c r="N217" s="5">
        <f t="shared" si="281"/>
        <v>0.15075441109822468</v>
      </c>
      <c r="O217" s="5">
        <f t="shared" si="282"/>
        <v>2.3717988212054692E-2</v>
      </c>
      <c r="P217" s="5">
        <f t="shared" si="283"/>
        <v>5.6601893468608139E-2</v>
      </c>
      <c r="Q217" s="5">
        <f t="shared" si="284"/>
        <v>0.17988425157761848</v>
      </c>
      <c r="R217" s="5">
        <f t="shared" si="285"/>
        <v>4.4525497870630225E-3</v>
      </c>
      <c r="S217" s="5">
        <f t="shared" si="286"/>
        <v>1.2679000241865451E-2</v>
      </c>
      <c r="T217" s="5">
        <f t="shared" si="287"/>
        <v>6.7538914253345975E-2</v>
      </c>
      <c r="U217" s="5">
        <f t="shared" si="288"/>
        <v>1.0625806306072967E-2</v>
      </c>
      <c r="V217" s="5">
        <f t="shared" si="289"/>
        <v>1.2622824454323351E-3</v>
      </c>
      <c r="W217" s="5">
        <f t="shared" si="290"/>
        <v>0.14309517813293796</v>
      </c>
      <c r="X217" s="5">
        <f t="shared" si="291"/>
        <v>5.3726176033912679E-2</v>
      </c>
      <c r="Y217" s="5">
        <f t="shared" si="292"/>
        <v>1.0085951283925729E-2</v>
      </c>
      <c r="Z217" s="5">
        <f t="shared" si="293"/>
        <v>5.5724792589277009E-4</v>
      </c>
      <c r="AA217" s="5">
        <f t="shared" si="294"/>
        <v>1.3298466739668302E-3</v>
      </c>
      <c r="AB217" s="5">
        <f t="shared" si="295"/>
        <v>1.5868091150158428E-3</v>
      </c>
      <c r="AC217" s="5">
        <f t="shared" si="296"/>
        <v>7.0688798775854093E-5</v>
      </c>
      <c r="AD217" s="5">
        <f t="shared" si="297"/>
        <v>8.5372523547712825E-2</v>
      </c>
      <c r="AE217" s="5">
        <f t="shared" si="298"/>
        <v>3.2053765112354887E-2</v>
      </c>
      <c r="AF217" s="5">
        <f t="shared" si="299"/>
        <v>6.0174152946515843E-3</v>
      </c>
      <c r="AG217" s="5">
        <f t="shared" si="300"/>
        <v>7.5309482263910868E-4</v>
      </c>
      <c r="AH217" s="5">
        <f t="shared" si="301"/>
        <v>5.2305745993121471E-5</v>
      </c>
      <c r="AI217" s="5">
        <f t="shared" si="302"/>
        <v>1.2482526915980202E-4</v>
      </c>
      <c r="AJ217" s="5">
        <f t="shared" si="303"/>
        <v>1.4894489625352127E-4</v>
      </c>
      <c r="AK217" s="5">
        <f t="shared" si="304"/>
        <v>1.184833929288862E-4</v>
      </c>
      <c r="AL217" s="5">
        <f t="shared" si="305"/>
        <v>2.5335217374614698E-6</v>
      </c>
      <c r="AM217" s="5">
        <f t="shared" si="306"/>
        <v>4.0747524113684187E-2</v>
      </c>
      <c r="AN217" s="5">
        <f t="shared" si="307"/>
        <v>1.5298968714683626E-2</v>
      </c>
      <c r="AO217" s="5">
        <f t="shared" si="308"/>
        <v>2.872057245488749E-3</v>
      </c>
      <c r="AP217" s="5">
        <f t="shared" si="309"/>
        <v>3.5944526611337251E-4</v>
      </c>
      <c r="AQ217" s="5">
        <f t="shared" si="310"/>
        <v>3.3739116673489165E-5</v>
      </c>
      <c r="AR217" s="5">
        <f t="shared" si="311"/>
        <v>3.9277182550495908E-6</v>
      </c>
      <c r="AS217" s="5">
        <f t="shared" si="312"/>
        <v>9.3733198726370871E-6</v>
      </c>
      <c r="AT217" s="5">
        <f t="shared" si="313"/>
        <v>1.1184499463755966E-5</v>
      </c>
      <c r="AU217" s="5">
        <f t="shared" si="314"/>
        <v>8.8970987124091282E-6</v>
      </c>
      <c r="AV217" s="5">
        <f t="shared" si="315"/>
        <v>5.3081297304499093E-6</v>
      </c>
      <c r="AW217" s="5">
        <f t="shared" si="316"/>
        <v>6.3057416856873637E-8</v>
      </c>
      <c r="AX217" s="5">
        <f t="shared" si="317"/>
        <v>1.6207016930017082E-2</v>
      </c>
      <c r="AY217" s="5">
        <f t="shared" si="318"/>
        <v>6.0850481192159184E-3</v>
      </c>
      <c r="AZ217" s="5">
        <f t="shared" si="319"/>
        <v>1.1423388638717906E-3</v>
      </c>
      <c r="BA217" s="5">
        <f t="shared" si="320"/>
        <v>1.4296661306490379E-4</v>
      </c>
      <c r="BB217" s="5">
        <f t="shared" si="321"/>
        <v>1.3419476324634554E-5</v>
      </c>
      <c r="BC217" s="5">
        <f t="shared" si="322"/>
        <v>1.0076889476044246E-6</v>
      </c>
      <c r="BD217" s="5">
        <f t="shared" si="323"/>
        <v>2.4578196267191735E-7</v>
      </c>
      <c r="BE217" s="5">
        <f t="shared" si="324"/>
        <v>5.865474062673933E-7</v>
      </c>
      <c r="BF217" s="5">
        <f t="shared" si="325"/>
        <v>6.9988427152859533E-7</v>
      </c>
      <c r="BG217" s="5">
        <f t="shared" si="326"/>
        <v>5.5674726180024711E-7</v>
      </c>
      <c r="BH217" s="5">
        <f t="shared" si="327"/>
        <v>3.3216296550544255E-7</v>
      </c>
      <c r="BI217" s="5">
        <f t="shared" si="328"/>
        <v>1.5853834330013166E-7</v>
      </c>
      <c r="BJ217" s="8">
        <f t="shared" si="329"/>
        <v>0.81218521330540949</v>
      </c>
      <c r="BK217" s="8">
        <f t="shared" si="330"/>
        <v>0.13987232527526788</v>
      </c>
      <c r="BL217" s="8">
        <f t="shared" si="331"/>
        <v>4.2198829826754068E-2</v>
      </c>
      <c r="BM217" s="8">
        <f t="shared" si="332"/>
        <v>0.51014665844832341</v>
      </c>
      <c r="BN217" s="8">
        <f t="shared" si="333"/>
        <v>0.4785819728232017</v>
      </c>
    </row>
    <row r="218" spans="1:66" x14ac:dyDescent="0.25">
      <c r="A218" t="s">
        <v>40</v>
      </c>
      <c r="B218" t="s">
        <v>317</v>
      </c>
      <c r="C218" t="s">
        <v>318</v>
      </c>
      <c r="D218" s="10">
        <v>44216</v>
      </c>
      <c r="E218">
        <f>VLOOKUP(A218,home!$A$2:$E$405,3,FALSE)</f>
        <v>1.5473684210526299</v>
      </c>
      <c r="F218">
        <f>VLOOKUP(B218,home!$B$2:$E$405,3,FALSE)</f>
        <v>1.1499999999999999</v>
      </c>
      <c r="G218">
        <f>VLOOKUP(C218,away!$B$2:$E$405,4,FALSE)</f>
        <v>1.08</v>
      </c>
      <c r="H218">
        <f>VLOOKUP(A218,away!$A$2:$E$405,3,FALSE)</f>
        <v>1.2052631578947399</v>
      </c>
      <c r="I218">
        <f>VLOOKUP(C218,away!$B$2:$E$405,3,FALSE)</f>
        <v>0.65</v>
      </c>
      <c r="J218">
        <f>VLOOKUP(B218,home!$B$2:$E$405,4,FALSE)</f>
        <v>0.74</v>
      </c>
      <c r="K218" s="3">
        <f t="shared" si="334"/>
        <v>1.9218315789473663</v>
      </c>
      <c r="L218" s="3">
        <f t="shared" si="335"/>
        <v>0.57973157894736993</v>
      </c>
      <c r="M218" s="5">
        <f t="shared" si="280"/>
        <v>8.1956787043838894E-2</v>
      </c>
      <c r="N218" s="5">
        <f t="shared" si="281"/>
        <v>0.15750714144991396</v>
      </c>
      <c r="O218" s="5">
        <f t="shared" si="282"/>
        <v>4.7512937558378071E-2</v>
      </c>
      <c r="P218" s="5">
        <f t="shared" si="283"/>
        <v>9.1311863808245353E-2</v>
      </c>
      <c r="Q218" s="5">
        <f t="shared" si="284"/>
        <v>0.15135109917408718</v>
      </c>
      <c r="R218" s="5">
        <f t="shared" si="285"/>
        <v>1.3772375155573157E-2</v>
      </c>
      <c r="S218" s="5">
        <f t="shared" si="286"/>
        <v>2.5433697357107255E-2</v>
      </c>
      <c r="T218" s="5">
        <f t="shared" si="287"/>
        <v>8.7743011699613543E-2</v>
      </c>
      <c r="U218" s="5">
        <f t="shared" si="288"/>
        <v>2.6468185491090642E-2</v>
      </c>
      <c r="V218" s="5">
        <f t="shared" si="289"/>
        <v>3.1485404185149024E-3</v>
      </c>
      <c r="W218" s="5">
        <f t="shared" si="290"/>
        <v>9.695710730038512E-2</v>
      </c>
      <c r="X218" s="5">
        <f t="shared" si="291"/>
        <v>5.6209096905421835E-2</v>
      </c>
      <c r="Y218" s="5">
        <f t="shared" si="292"/>
        <v>1.6293094250092961E-2</v>
      </c>
      <c r="Z218" s="5">
        <f t="shared" si="293"/>
        <v>2.6614269315986521E-3</v>
      </c>
      <c r="AA218" s="5">
        <f t="shared" si="294"/>
        <v>5.1148143222072822E-3</v>
      </c>
      <c r="AB218" s="5">
        <f t="shared" si="295"/>
        <v>4.9149058424351128E-3</v>
      </c>
      <c r="AC218" s="5">
        <f t="shared" si="296"/>
        <v>2.1924594675149097E-4</v>
      </c>
      <c r="AD218" s="5">
        <f t="shared" si="297"/>
        <v>4.6583807653317079E-2</v>
      </c>
      <c r="AE218" s="5">
        <f t="shared" si="298"/>
        <v>2.7006104364238087E-2</v>
      </c>
      <c r="AF218" s="5">
        <f t="shared" si="299"/>
        <v>7.8281457621486011E-3</v>
      </c>
      <c r="AG218" s="5">
        <f t="shared" si="300"/>
        <v>1.512741100973524E-3</v>
      </c>
      <c r="AH218" s="5">
        <f t="shared" si="301"/>
        <v>3.8572830932718518E-4</v>
      </c>
      <c r="AI218" s="5">
        <f t="shared" si="302"/>
        <v>7.4130484575896246E-4</v>
      </c>
      <c r="AJ218" s="5">
        <f t="shared" si="303"/>
        <v>7.1233153110314038E-4</v>
      </c>
      <c r="AK218" s="5">
        <f t="shared" si="304"/>
        <v>4.5632707705131441E-4</v>
      </c>
      <c r="AL218" s="5">
        <f t="shared" si="305"/>
        <v>9.7708837802894091E-6</v>
      </c>
      <c r="AM218" s="5">
        <f t="shared" si="306"/>
        <v>1.790524652315096E-2</v>
      </c>
      <c r="AN218" s="5">
        <f t="shared" si="307"/>
        <v>1.0380236838308212E-2</v>
      </c>
      <c r="AO218" s="5">
        <f t="shared" si="308"/>
        <v>3.0088755460600373E-3</v>
      </c>
      <c r="AP218" s="5">
        <f t="shared" si="309"/>
        <v>5.8144672372450513E-4</v>
      </c>
      <c r="AQ218" s="5">
        <f t="shared" si="310"/>
        <v>8.4270756804645649E-5</v>
      </c>
      <c r="AR218" s="5">
        <f t="shared" si="311"/>
        <v>4.4723776362189717E-5</v>
      </c>
      <c r="AS218" s="5">
        <f t="shared" si="312"/>
        <v>8.595156574263597E-5</v>
      </c>
      <c r="AT218" s="5">
        <f t="shared" si="313"/>
        <v>8.2592216652084237E-5</v>
      </c>
      <c r="AU218" s="5">
        <f t="shared" si="314"/>
        <v>5.2909443379079332E-5</v>
      </c>
      <c r="AV218" s="5">
        <f t="shared" si="315"/>
        <v>2.5420759777610571E-5</v>
      </c>
      <c r="AW218" s="5">
        <f t="shared" si="316"/>
        <v>3.0239432036663847E-7</v>
      </c>
      <c r="AX218" s="5">
        <f t="shared" si="317"/>
        <v>5.7351446995048379E-3</v>
      </c>
      <c r="AY218" s="5">
        <f t="shared" si="318"/>
        <v>3.3248444921355792E-3</v>
      </c>
      <c r="AZ218" s="5">
        <f t="shared" si="319"/>
        <v>9.6375867359011283E-4</v>
      </c>
      <c r="BA218" s="5">
        <f t="shared" si="320"/>
        <v>1.8624044585487302E-4</v>
      </c>
      <c r="BB218" s="5">
        <f t="shared" si="321"/>
        <v>2.6992366934826926E-5</v>
      </c>
      <c r="BC218" s="5">
        <f t="shared" si="322"/>
        <v>3.1296655005307988E-6</v>
      </c>
      <c r="BD218" s="5">
        <f t="shared" si="323"/>
        <v>4.3212975811568841E-6</v>
      </c>
      <c r="BE218" s="5">
        <f t="shared" si="324"/>
        <v>8.3048061534961702E-6</v>
      </c>
      <c r="BF218" s="5">
        <f t="shared" si="325"/>
        <v>7.9802193614126758E-6</v>
      </c>
      <c r="BG218" s="5">
        <f t="shared" si="326"/>
        <v>5.1122125252300206E-6</v>
      </c>
      <c r="BH218" s="5">
        <f t="shared" si="327"/>
        <v>2.4562028673193278E-6</v>
      </c>
      <c r="BI218" s="5">
        <f t="shared" si="328"/>
        <v>9.4408164694307082E-7</v>
      </c>
      <c r="BJ218" s="8">
        <f t="shared" si="329"/>
        <v>0.69119153639176101</v>
      </c>
      <c r="BK218" s="8">
        <f t="shared" si="330"/>
        <v>0.20540474995037378</v>
      </c>
      <c r="BL218" s="8">
        <f t="shared" si="331"/>
        <v>0.10039962671497403</v>
      </c>
      <c r="BM218" s="8">
        <f t="shared" si="332"/>
        <v>0.45292059370085569</v>
      </c>
      <c r="BN218" s="8">
        <f t="shared" si="333"/>
        <v>0.54341220419003666</v>
      </c>
    </row>
    <row r="219" spans="1:66" x14ac:dyDescent="0.25">
      <c r="A219" t="s">
        <v>40</v>
      </c>
      <c r="B219" t="s">
        <v>319</v>
      </c>
      <c r="C219" t="s">
        <v>236</v>
      </c>
      <c r="D219" s="10">
        <v>44216</v>
      </c>
      <c r="E219">
        <f>VLOOKUP(A219,home!$A$2:$E$405,3,FALSE)</f>
        <v>1.5473684210526299</v>
      </c>
      <c r="F219">
        <f>VLOOKUP(B219,home!$B$2:$E$405,3,FALSE)</f>
        <v>1.08</v>
      </c>
      <c r="G219">
        <f>VLOOKUP(C219,away!$B$2:$E$405,4,FALSE)</f>
        <v>0.79</v>
      </c>
      <c r="H219">
        <f>VLOOKUP(A219,away!$A$2:$E$405,3,FALSE)</f>
        <v>1.2052631578947399</v>
      </c>
      <c r="I219">
        <f>VLOOKUP(C219,away!$B$2:$E$405,3,FALSE)</f>
        <v>1.01</v>
      </c>
      <c r="J219">
        <f>VLOOKUP(B219,home!$B$2:$E$405,4,FALSE)</f>
        <v>1.38</v>
      </c>
      <c r="K219" s="3">
        <f t="shared" si="334"/>
        <v>1.320214736842104</v>
      </c>
      <c r="L219" s="3">
        <f t="shared" si="335"/>
        <v>1.6798957894736883</v>
      </c>
      <c r="M219" s="5">
        <f t="shared" si="280"/>
        <v>4.9781565890713003E-2</v>
      </c>
      <c r="N219" s="5">
        <f t="shared" si="281"/>
        <v>6.5722356911995516E-2</v>
      </c>
      <c r="O219" s="5">
        <f t="shared" si="282"/>
        <v>8.3627842933215749E-2</v>
      </c>
      <c r="P219" s="5">
        <f t="shared" si="283"/>
        <v>0.11040671065074822</v>
      </c>
      <c r="Q219" s="5">
        <f t="shared" si="284"/>
        <v>4.3383812067606518E-2</v>
      </c>
      <c r="R219" s="5">
        <f t="shared" si="285"/>
        <v>7.0243030613138052E-2</v>
      </c>
      <c r="S219" s="5">
        <f t="shared" si="286"/>
        <v>6.1215640461563352E-2</v>
      </c>
      <c r="T219" s="5">
        <f t="shared" si="287"/>
        <v>7.2880283223689973E-2</v>
      </c>
      <c r="U219" s="5">
        <f t="shared" si="288"/>
        <v>9.2735884175915897E-2</v>
      </c>
      <c r="V219" s="5">
        <f t="shared" si="289"/>
        <v>1.5085051805404473E-2</v>
      </c>
      <c r="W219" s="5">
        <f t="shared" si="290"/>
        <v>1.9091982677347474E-2</v>
      </c>
      <c r="X219" s="5">
        <f t="shared" si="291"/>
        <v>3.2072541312380617E-2</v>
      </c>
      <c r="Y219" s="5">
        <f t="shared" si="292"/>
        <v>2.6939263554194563E-2</v>
      </c>
      <c r="Z219" s="5">
        <f t="shared" si="293"/>
        <v>3.9333657122293988E-2</v>
      </c>
      <c r="AA219" s="5">
        <f t="shared" si="294"/>
        <v>5.1928873786746904E-2</v>
      </c>
      <c r="AB219" s="5">
        <f t="shared" si="295"/>
        <v>3.4278632220438462E-2</v>
      </c>
      <c r="AC219" s="5">
        <f t="shared" si="296"/>
        <v>2.0909985956035714E-3</v>
      </c>
      <c r="AD219" s="5">
        <f t="shared" si="297"/>
        <v>6.3013792215420765E-3</v>
      </c>
      <c r="AE219" s="5">
        <f t="shared" si="298"/>
        <v>1.0585660422145522E-2</v>
      </c>
      <c r="AF219" s="5">
        <f t="shared" si="299"/>
        <v>8.891403185980265E-3</v>
      </c>
      <c r="AG219" s="5">
        <f t="shared" si="300"/>
        <v>4.9788769248803938E-3</v>
      </c>
      <c r="AH219" s="5">
        <f t="shared" si="301"/>
        <v>1.651911124608587E-2</v>
      </c>
      <c r="AI219" s="5">
        <f t="shared" si="302"/>
        <v>2.1808774106616694E-2</v>
      </c>
      <c r="AJ219" s="5">
        <f t="shared" si="303"/>
        <v>1.4396132484007932E-2</v>
      </c>
      <c r="AK219" s="5">
        <f t="shared" si="304"/>
        <v>6.3353287529728632E-3</v>
      </c>
      <c r="AL219" s="5">
        <f t="shared" si="305"/>
        <v>1.8549860598819959E-4</v>
      </c>
      <c r="AM219" s="5">
        <f t="shared" si="306"/>
        <v>1.6638347421420948E-3</v>
      </c>
      <c r="AN219" s="5">
        <f t="shared" si="307"/>
        <v>2.7950689777045449E-3</v>
      </c>
      <c r="AO219" s="5">
        <f t="shared" si="308"/>
        <v>2.3477123034671963E-3</v>
      </c>
      <c r="AP219" s="5">
        <f t="shared" si="309"/>
        <v>1.3146373378300385E-3</v>
      </c>
      <c r="AQ219" s="5">
        <f t="shared" si="310"/>
        <v>5.5211343212639556E-4</v>
      </c>
      <c r="AR219" s="5">
        <f t="shared" si="311"/>
        <v>5.5500770856294155E-3</v>
      </c>
      <c r="AS219" s="5">
        <f t="shared" si="312"/>
        <v>7.3272935590576295E-3</v>
      </c>
      <c r="AT219" s="5">
        <f t="shared" si="313"/>
        <v>4.8368004689180576E-3</v>
      </c>
      <c r="AU219" s="5">
        <f t="shared" si="314"/>
        <v>2.1285384194101391E-3</v>
      </c>
      <c r="AV219" s="5">
        <f t="shared" si="315"/>
        <v>7.0253194730996631E-4</v>
      </c>
      <c r="AW219" s="5">
        <f t="shared" si="316"/>
        <v>1.1427864104923065E-5</v>
      </c>
      <c r="AX219" s="5">
        <f t="shared" si="317"/>
        <v>3.6610319104097926E-4</v>
      </c>
      <c r="AY219" s="5">
        <f t="shared" si="318"/>
        <v>6.1501520914262239E-4</v>
      </c>
      <c r="AZ219" s="5">
        <f t="shared" si="319"/>
        <v>5.1658073015048564E-4</v>
      </c>
      <c r="BA219" s="5">
        <f t="shared" si="320"/>
        <v>2.8926726450101474E-4</v>
      </c>
      <c r="BB219" s="5">
        <f t="shared" si="321"/>
        <v>1.2148471491695668E-4</v>
      </c>
      <c r="BC219" s="5">
        <f t="shared" si="322"/>
        <v>4.0816332214881341E-5</v>
      </c>
      <c r="BD219" s="5">
        <f t="shared" si="323"/>
        <v>1.5539251879005415E-3</v>
      </c>
      <c r="BE219" s="5">
        <f t="shared" si="324"/>
        <v>2.0515149330164301E-3</v>
      </c>
      <c r="BF219" s="5">
        <f t="shared" si="325"/>
        <v>1.3542201237099671E-3</v>
      </c>
      <c r="BG219" s="5">
        <f t="shared" si="326"/>
        <v>5.9595378808334509E-4</v>
      </c>
      <c r="BH219" s="5">
        <f t="shared" si="327"/>
        <v>1.9669674337612715E-4</v>
      </c>
      <c r="BI219" s="5">
        <f t="shared" si="328"/>
        <v>5.1936387858802508E-5</v>
      </c>
      <c r="BJ219" s="8">
        <f t="shared" si="329"/>
        <v>0.30147019373700018</v>
      </c>
      <c r="BK219" s="8">
        <f t="shared" si="330"/>
        <v>0.23938048121916347</v>
      </c>
      <c r="BL219" s="8">
        <f t="shared" si="331"/>
        <v>0.41822309896340887</v>
      </c>
      <c r="BM219" s="8">
        <f t="shared" si="332"/>
        <v>0.57463852462941156</v>
      </c>
      <c r="BN219" s="8">
        <f t="shared" si="333"/>
        <v>0.42316531906741706</v>
      </c>
    </row>
    <row r="220" spans="1:66" x14ac:dyDescent="0.25">
      <c r="A220" t="s">
        <v>40</v>
      </c>
      <c r="B220" t="s">
        <v>321</v>
      </c>
      <c r="C220" t="s">
        <v>316</v>
      </c>
      <c r="D220" s="10">
        <v>44216</v>
      </c>
      <c r="E220">
        <f>VLOOKUP(A220,home!$A$2:$E$405,3,FALSE)</f>
        <v>1.5473684210526299</v>
      </c>
      <c r="F220">
        <f>VLOOKUP(B220,home!$B$2:$E$405,3,FALSE)</f>
        <v>1.29</v>
      </c>
      <c r="G220">
        <f>VLOOKUP(C220,away!$B$2:$E$405,4,FALSE)</f>
        <v>1.36</v>
      </c>
      <c r="H220">
        <f>VLOOKUP(A220,away!$A$2:$E$405,3,FALSE)</f>
        <v>1.2052631578947399</v>
      </c>
      <c r="I220">
        <f>VLOOKUP(C220,away!$B$2:$E$405,3,FALSE)</f>
        <v>0.93</v>
      </c>
      <c r="J220">
        <f>VLOOKUP(B220,home!$B$2:$E$405,4,FALSE)</f>
        <v>0.46</v>
      </c>
      <c r="K220" s="3">
        <f t="shared" si="334"/>
        <v>2.7147031578947343</v>
      </c>
      <c r="L220" s="3">
        <f t="shared" si="335"/>
        <v>0.51561157894736986</v>
      </c>
      <c r="M220" s="5">
        <f t="shared" si="280"/>
        <v>3.9545050545211659E-2</v>
      </c>
      <c r="N220" s="5">
        <f t="shared" si="281"/>
        <v>0.10735307359419298</v>
      </c>
      <c r="O220" s="5">
        <f t="shared" si="282"/>
        <v>2.0389885951170136E-2</v>
      </c>
      <c r="P220" s="5">
        <f t="shared" si="283"/>
        <v>5.5352487780755043E-2</v>
      </c>
      <c r="Q220" s="5">
        <f t="shared" si="284"/>
        <v>0.14571586394793073</v>
      </c>
      <c r="R220" s="5">
        <f t="shared" si="285"/>
        <v>5.2566306449198146E-3</v>
      </c>
      <c r="S220" s="5">
        <f t="shared" si="286"/>
        <v>1.9369667387424992E-2</v>
      </c>
      <c r="T220" s="5">
        <f t="shared" si="287"/>
        <v>7.513278668787271E-2</v>
      </c>
      <c r="U220" s="5">
        <f t="shared" si="288"/>
        <v>1.4270191811650053E-2</v>
      </c>
      <c r="V220" s="5">
        <f t="shared" si="289"/>
        <v>3.0124834070334172E-3</v>
      </c>
      <c r="W220" s="5">
        <f t="shared" si="290"/>
        <v>0.13185843867160235</v>
      </c>
      <c r="X220" s="5">
        <f t="shared" si="291"/>
        <v>6.7987737760999825E-2</v>
      </c>
      <c r="Y220" s="5">
        <f t="shared" si="292"/>
        <v>1.7527632408004423E-2</v>
      </c>
      <c r="Z220" s="5">
        <f t="shared" si="293"/>
        <v>9.0345987559007886E-4</v>
      </c>
      <c r="AA220" s="5">
        <f t="shared" si="294"/>
        <v>2.452625377295571E-3</v>
      </c>
      <c r="AB220" s="5">
        <f t="shared" si="295"/>
        <v>3.3290749284385253E-3</v>
      </c>
      <c r="AC220" s="5">
        <f t="shared" si="296"/>
        <v>2.6354191086900663E-4</v>
      </c>
      <c r="AD220" s="5">
        <f t="shared" si="297"/>
        <v>8.9489129964217026E-2</v>
      </c>
      <c r="AE220" s="5">
        <f t="shared" si="298"/>
        <v>4.6141631599476332E-2</v>
      </c>
      <c r="AF220" s="5">
        <f t="shared" si="299"/>
        <v>1.1895579762106924E-2</v>
      </c>
      <c r="AG220" s="5">
        <f t="shared" si="300"/>
        <v>2.0444995545447764E-3</v>
      </c>
      <c r="AH220" s="5">
        <f t="shared" si="301"/>
        <v>1.1645859324214871E-4</v>
      </c>
      <c r="AI220" s="5">
        <f t="shared" si="302"/>
        <v>3.1615051083843943E-4</v>
      </c>
      <c r="AJ220" s="5">
        <f t="shared" si="303"/>
        <v>4.2912739507157253E-4</v>
      </c>
      <c r="AK220" s="5">
        <f t="shared" si="304"/>
        <v>3.8831783151331307E-4</v>
      </c>
      <c r="AL220" s="5">
        <f t="shared" si="305"/>
        <v>1.4755525862247134E-5</v>
      </c>
      <c r="AM220" s="5">
        <f t="shared" si="306"/>
        <v>4.8587284742222424E-2</v>
      </c>
      <c r="AN220" s="5">
        <f t="shared" si="307"/>
        <v>2.5052166602702756E-2</v>
      </c>
      <c r="AO220" s="5">
        <f t="shared" si="308"/>
        <v>6.4585935890360676E-3</v>
      </c>
      <c r="AP220" s="5">
        <f t="shared" si="309"/>
        <v>1.1100418794074158E-3</v>
      </c>
      <c r="AQ220" s="5">
        <f t="shared" si="310"/>
        <v>1.4308761153474089E-4</v>
      </c>
      <c r="AR220" s="5">
        <f t="shared" si="311"/>
        <v>1.2009479828714764E-5</v>
      </c>
      <c r="AS220" s="5">
        <f t="shared" si="312"/>
        <v>3.2602172815685079E-5</v>
      </c>
      <c r="AT220" s="5">
        <f t="shared" si="313"/>
        <v>4.425261074848508E-5</v>
      </c>
      <c r="AU220" s="5">
        <f t="shared" si="314"/>
        <v>4.0044234047999634E-5</v>
      </c>
      <c r="AV220" s="5">
        <f t="shared" si="315"/>
        <v>2.7177052156395113E-5</v>
      </c>
      <c r="AW220" s="5">
        <f t="shared" si="316"/>
        <v>5.7371631547645826E-7</v>
      </c>
      <c r="AX220" s="5">
        <f t="shared" si="317"/>
        <v>2.1983342553873644E-2</v>
      </c>
      <c r="AY220" s="5">
        <f t="shared" si="318"/>
        <v>1.1334865964743696E-2</v>
      </c>
      <c r="AZ220" s="5">
        <f t="shared" si="319"/>
        <v>2.9221940686191502E-3</v>
      </c>
      <c r="BA220" s="5">
        <f t="shared" si="320"/>
        <v>5.0223903257045298E-4</v>
      </c>
      <c r="BB220" s="5">
        <f t="shared" si="321"/>
        <v>6.4740065148162683E-5</v>
      </c>
      <c r="BC220" s="5">
        <f t="shared" si="322"/>
        <v>6.6761454424399538E-6</v>
      </c>
      <c r="BD220" s="5">
        <f t="shared" si="323"/>
        <v>1.0320378094700341E-6</v>
      </c>
      <c r="BE220" s="5">
        <f t="shared" si="324"/>
        <v>2.8016763004350656E-6</v>
      </c>
      <c r="BF220" s="5">
        <f t="shared" si="325"/>
        <v>3.8028597500949545E-6</v>
      </c>
      <c r="BG220" s="5">
        <f t="shared" si="326"/>
        <v>3.4412117908711844E-6</v>
      </c>
      <c r="BH220" s="5">
        <f t="shared" si="327"/>
        <v>2.3354671289156495E-6</v>
      </c>
      <c r="BI220" s="5">
        <f t="shared" si="328"/>
        <v>1.2680199980053317E-6</v>
      </c>
      <c r="BJ220" s="8">
        <f t="shared" si="329"/>
        <v>0.81331160620624909</v>
      </c>
      <c r="BK220" s="8">
        <f t="shared" si="330"/>
        <v>0.12889285252190005</v>
      </c>
      <c r="BL220" s="8">
        <f t="shared" si="331"/>
        <v>4.7119229866514643E-2</v>
      </c>
      <c r="BM220" s="8">
        <f t="shared" si="332"/>
        <v>0.60527986375764498</v>
      </c>
      <c r="BN220" s="8">
        <f t="shared" si="333"/>
        <v>0.37361299246418039</v>
      </c>
    </row>
    <row r="221" spans="1:66" x14ac:dyDescent="0.25">
      <c r="A221" t="s">
        <v>10</v>
      </c>
      <c r="B221" t="s">
        <v>48</v>
      </c>
      <c r="C221" t="s">
        <v>247</v>
      </c>
      <c r="D221" s="10">
        <v>44217</v>
      </c>
      <c r="E221">
        <f>VLOOKUP(A221,home!$A$2:$E$405,3,FALSE)</f>
        <v>1.55555555555556</v>
      </c>
      <c r="F221">
        <f>VLOOKUP(B221,home!$B$2:$E$405,3,FALSE)</f>
        <v>0.7</v>
      </c>
      <c r="G221">
        <f>VLOOKUP(C221,away!$B$2:$E$405,4,FALSE)</f>
        <v>1.35</v>
      </c>
      <c r="H221">
        <f>VLOOKUP(A221,away!$A$2:$E$405,3,FALSE)</f>
        <v>1.4074074074074101</v>
      </c>
      <c r="I221">
        <f>VLOOKUP(C221,away!$B$2:$E$405,3,FALSE)</f>
        <v>1.29</v>
      </c>
      <c r="J221">
        <f>VLOOKUP(B221,home!$B$2:$E$405,4,FALSE)</f>
        <v>1.36</v>
      </c>
      <c r="K221" s="3">
        <f t="shared" si="334"/>
        <v>1.4700000000000042</v>
      </c>
      <c r="L221" s="3">
        <f t="shared" si="335"/>
        <v>2.4691555555555604</v>
      </c>
      <c r="M221" s="5">
        <f t="shared" si="280"/>
        <v>1.9464644618362469E-2</v>
      </c>
      <c r="N221" s="5">
        <f t="shared" si="281"/>
        <v>2.8613027588992909E-2</v>
      </c>
      <c r="O221" s="5">
        <f t="shared" si="282"/>
        <v>4.8061235396344326E-2</v>
      </c>
      <c r="P221" s="5">
        <f t="shared" si="283"/>
        <v>7.0650016032626356E-2</v>
      </c>
      <c r="Q221" s="5">
        <f t="shared" si="284"/>
        <v>2.1030575277909854E-2</v>
      </c>
      <c r="R221" s="5">
        <f t="shared" si="285"/>
        <v>5.9335333192873589E-2</v>
      </c>
      <c r="S221" s="5">
        <f t="shared" si="286"/>
        <v>6.4108860748240654E-2</v>
      </c>
      <c r="T221" s="5">
        <f t="shared" si="287"/>
        <v>5.1927761783980529E-2</v>
      </c>
      <c r="U221" s="5">
        <f t="shared" si="288"/>
        <v>8.7222939793524412E-2</v>
      </c>
      <c r="V221" s="5">
        <f t="shared" si="289"/>
        <v>2.5854809113886587E-2</v>
      </c>
      <c r="W221" s="5">
        <f t="shared" si="290"/>
        <v>1.0304981886175858E-2</v>
      </c>
      <c r="X221" s="5">
        <f t="shared" si="291"/>
        <v>2.5444603274150535E-2</v>
      </c>
      <c r="Y221" s="5">
        <f t="shared" si="292"/>
        <v>3.1413341766638007E-2</v>
      </c>
      <c r="Z221" s="5">
        <f t="shared" si="293"/>
        <v>4.8836055864641355E-2</v>
      </c>
      <c r="AA221" s="5">
        <f t="shared" si="294"/>
        <v>7.1789002121022988E-2</v>
      </c>
      <c r="AB221" s="5">
        <f t="shared" si="295"/>
        <v>5.2764916558952067E-2</v>
      </c>
      <c r="AC221" s="5">
        <f t="shared" si="296"/>
        <v>5.8652582484519517E-3</v>
      </c>
      <c r="AD221" s="5">
        <f t="shared" si="297"/>
        <v>3.7870808431696387E-3</v>
      </c>
      <c r="AE221" s="5">
        <f t="shared" si="298"/>
        <v>9.3508917032503486E-3</v>
      </c>
      <c r="AF221" s="5">
        <f t="shared" si="299"/>
        <v>1.1544403099239502E-2</v>
      </c>
      <c r="AG221" s="5">
        <f t="shared" si="300"/>
        <v>9.5016423493533477E-3</v>
      </c>
      <c r="AH221" s="5">
        <f t="shared" si="301"/>
        <v>3.0145954662400228E-2</v>
      </c>
      <c r="AI221" s="5">
        <f t="shared" si="302"/>
        <v>4.4314553353728456E-2</v>
      </c>
      <c r="AJ221" s="5">
        <f t="shared" si="303"/>
        <v>3.2571196714990515E-2</v>
      </c>
      <c r="AK221" s="5">
        <f t="shared" si="304"/>
        <v>1.5959886390345401E-2</v>
      </c>
      <c r="AL221" s="5">
        <f t="shared" si="305"/>
        <v>8.5155541734927476E-4</v>
      </c>
      <c r="AM221" s="5">
        <f t="shared" si="306"/>
        <v>1.1134017678918757E-3</v>
      </c>
      <c r="AN221" s="5">
        <f t="shared" si="307"/>
        <v>2.7491621607556075E-3</v>
      </c>
      <c r="AO221" s="5">
        <f t="shared" si="308"/>
        <v>3.3940545111764194E-3</v>
      </c>
      <c r="AP221" s="5">
        <f t="shared" si="309"/>
        <v>2.7934828507098896E-3</v>
      </c>
      <c r="AQ221" s="5">
        <f t="shared" si="310"/>
        <v>1.7243859250448768E-3</v>
      </c>
      <c r="AR221" s="5">
        <f t="shared" si="311"/>
        <v>1.488701028643832E-2</v>
      </c>
      <c r="AS221" s="5">
        <f t="shared" si="312"/>
        <v>2.188390512106439E-2</v>
      </c>
      <c r="AT221" s="5">
        <f t="shared" si="313"/>
        <v>1.6084670263982376E-2</v>
      </c>
      <c r="AU221" s="5">
        <f t="shared" si="314"/>
        <v>7.8814884293513885E-3</v>
      </c>
      <c r="AV221" s="5">
        <f t="shared" si="315"/>
        <v>2.8964469977866437E-3</v>
      </c>
      <c r="AW221" s="5">
        <f t="shared" si="316"/>
        <v>8.585709724246556E-5</v>
      </c>
      <c r="AX221" s="5">
        <f t="shared" si="317"/>
        <v>2.7278343313351042E-4</v>
      </c>
      <c r="AY221" s="5">
        <f t="shared" si="318"/>
        <v>6.7354472938512596E-4</v>
      </c>
      <c r="AZ221" s="5">
        <f t="shared" si="319"/>
        <v>8.3154335523822535E-4</v>
      </c>
      <c r="BA221" s="5">
        <f t="shared" si="320"/>
        <v>6.844032984239251E-4</v>
      </c>
      <c r="BB221" s="5">
        <f t="shared" si="321"/>
        <v>4.2247455163599615E-4</v>
      </c>
      <c r="BC221" s="5">
        <f t="shared" si="322"/>
        <v>2.0863107725057297E-4</v>
      </c>
      <c r="BD221" s="5">
        <f t="shared" si="323"/>
        <v>6.126390692395324E-3</v>
      </c>
      <c r="BE221" s="5">
        <f t="shared" si="324"/>
        <v>9.0057943178211506E-3</v>
      </c>
      <c r="BF221" s="5">
        <f t="shared" si="325"/>
        <v>6.6192588235985663E-3</v>
      </c>
      <c r="BG221" s="5">
        <f t="shared" si="326"/>
        <v>3.2434368235633067E-3</v>
      </c>
      <c r="BH221" s="5">
        <f t="shared" si="327"/>
        <v>1.1919630326595188E-3</v>
      </c>
      <c r="BI221" s="5">
        <f t="shared" si="328"/>
        <v>3.5043713160189913E-4</v>
      </c>
      <c r="BJ221" s="8">
        <f t="shared" si="329"/>
        <v>0.21778617723350654</v>
      </c>
      <c r="BK221" s="8">
        <f t="shared" si="330"/>
        <v>0.18746868890830243</v>
      </c>
      <c r="BL221" s="8">
        <f t="shared" si="331"/>
        <v>0.53233582010444491</v>
      </c>
      <c r="BM221" s="8">
        <f t="shared" si="332"/>
        <v>0.73868422237164333</v>
      </c>
      <c r="BN221" s="8">
        <f t="shared" si="333"/>
        <v>0.24715483210710951</v>
      </c>
    </row>
    <row r="222" spans="1:66" x14ac:dyDescent="0.25">
      <c r="A222" t="s">
        <v>10</v>
      </c>
      <c r="B222" t="s">
        <v>46</v>
      </c>
      <c r="C222" t="s">
        <v>240</v>
      </c>
      <c r="D222" s="10">
        <v>44217</v>
      </c>
      <c r="E222">
        <f>VLOOKUP(A222,home!$A$2:$E$405,3,FALSE)</f>
        <v>1.55555555555556</v>
      </c>
      <c r="F222">
        <f>VLOOKUP(B222,home!$B$2:$E$405,3,FALSE)</f>
        <v>1.54</v>
      </c>
      <c r="G222">
        <f>VLOOKUP(C222,away!$B$2:$E$405,4,FALSE)</f>
        <v>0.88</v>
      </c>
      <c r="H222">
        <f>VLOOKUP(A222,away!$A$2:$E$405,3,FALSE)</f>
        <v>1.4074074074074101</v>
      </c>
      <c r="I222">
        <f>VLOOKUP(C222,away!$B$2:$E$405,3,FALSE)</f>
        <v>0.76</v>
      </c>
      <c r="J222">
        <f>VLOOKUP(B222,home!$B$2:$E$405,4,FALSE)</f>
        <v>0.78</v>
      </c>
      <c r="K222" s="3">
        <f t="shared" si="334"/>
        <v>2.1080888888888949</v>
      </c>
      <c r="L222" s="3">
        <f t="shared" si="335"/>
        <v>0.83431111111111278</v>
      </c>
      <c r="M222" s="5">
        <f t="shared" si="280"/>
        <v>5.2739003120947085E-2</v>
      </c>
      <c r="N222" s="5">
        <f t="shared" si="281"/>
        <v>0.1111785064903453</v>
      </c>
      <c r="O222" s="5">
        <f t="shared" si="282"/>
        <v>4.4000736292729811E-2</v>
      </c>
      <c r="P222" s="5">
        <f t="shared" si="283"/>
        <v>9.2757463281634062E-2</v>
      </c>
      <c r="Q222" s="5">
        <f t="shared" si="284"/>
        <v>0.11718708710777945</v>
      </c>
      <c r="R222" s="5">
        <f t="shared" si="285"/>
        <v>1.8355151593047236E-2</v>
      </c>
      <c r="S222" s="5">
        <f t="shared" si="286"/>
        <v>4.0785502594314023E-2</v>
      </c>
      <c r="T222" s="5">
        <f t="shared" si="287"/>
        <v>9.7770488852766235E-2</v>
      </c>
      <c r="U222" s="5">
        <f t="shared" si="288"/>
        <v>3.8694291127174173E-2</v>
      </c>
      <c r="V222" s="5">
        <f t="shared" si="289"/>
        <v>7.9704025387879341E-3</v>
      </c>
      <c r="W222" s="5">
        <f t="shared" si="290"/>
        <v>8.2346932084388286E-2</v>
      </c>
      <c r="X222" s="5">
        <f t="shared" si="291"/>
        <v>6.8702960403917337E-2</v>
      </c>
      <c r="Y222" s="5">
        <f t="shared" si="292"/>
        <v>2.8659821615607529E-2</v>
      </c>
      <c r="Z222" s="5">
        <f t="shared" si="293"/>
        <v>5.1046356400693835E-3</v>
      </c>
      <c r="AA222" s="5">
        <f t="shared" si="294"/>
        <v>1.0761025674656519E-2</v>
      </c>
      <c r="AB222" s="5">
        <f t="shared" si="295"/>
        <v>1.134259932889577E-2</v>
      </c>
      <c r="AC222" s="5">
        <f t="shared" si="296"/>
        <v>8.7614748701258279E-4</v>
      </c>
      <c r="AD222" s="5">
        <f t="shared" si="297"/>
        <v>4.3398663140296861E-2</v>
      </c>
      <c r="AE222" s="5">
        <f t="shared" si="298"/>
        <v>3.6207986865317975E-2</v>
      </c>
      <c r="AF222" s="5">
        <f t="shared" si="299"/>
        <v>1.5104362876350006E-2</v>
      </c>
      <c r="AG222" s="5">
        <f t="shared" si="300"/>
        <v>4.2005792579976721E-3</v>
      </c>
      <c r="AH222" s="5">
        <f t="shared" si="301"/>
        <v>1.0647135581709182E-3</v>
      </c>
      <c r="AI222" s="5">
        <f t="shared" si="302"/>
        <v>2.2445108218294729E-3</v>
      </c>
      <c r="AJ222" s="5">
        <f t="shared" si="303"/>
        <v>2.3658141622447974E-3</v>
      </c>
      <c r="AK222" s="5">
        <f t="shared" si="304"/>
        <v>1.6624488495347487E-3</v>
      </c>
      <c r="AL222" s="5">
        <f t="shared" si="305"/>
        <v>6.1638797509683531E-5</v>
      </c>
      <c r="AM222" s="5">
        <f t="shared" si="306"/>
        <v>1.8297647911738373E-2</v>
      </c>
      <c r="AN222" s="5">
        <f t="shared" si="307"/>
        <v>1.5265930959962376E-2</v>
      </c>
      <c r="AO222" s="5">
        <f t="shared" si="308"/>
        <v>6.3682679106758719E-3</v>
      </c>
      <c r="AP222" s="5">
        <f t="shared" si="309"/>
        <v>1.7710388921364105E-3</v>
      </c>
      <c r="AQ222" s="5">
        <f t="shared" si="310"/>
        <v>3.693993564798307E-4</v>
      </c>
      <c r="AR222" s="5">
        <f t="shared" si="311"/>
        <v>1.7766047034652912E-4</v>
      </c>
      <c r="AS222" s="5">
        <f t="shared" si="312"/>
        <v>3.7452406353229297E-4</v>
      </c>
      <c r="AT222" s="5">
        <f t="shared" si="313"/>
        <v>3.9476500847697281E-4</v>
      </c>
      <c r="AU222" s="5">
        <f t="shared" si="314"/>
        <v>2.7739990936414557E-4</v>
      </c>
      <c r="AV222" s="5">
        <f t="shared" si="315"/>
        <v>1.4619591667733547E-4</v>
      </c>
      <c r="AW222" s="5">
        <f t="shared" si="316"/>
        <v>3.0114010917417746E-6</v>
      </c>
      <c r="AX222" s="5">
        <f t="shared" si="317"/>
        <v>6.4288447092561265E-3</v>
      </c>
      <c r="AY222" s="5">
        <f t="shared" si="318"/>
        <v>5.3636565725402778E-3</v>
      </c>
      <c r="AZ222" s="5">
        <f t="shared" si="319"/>
        <v>2.2374791373272508E-3</v>
      </c>
      <c r="BA222" s="5">
        <f t="shared" si="320"/>
        <v>6.2225123505047755E-4</v>
      </c>
      <c r="BB222" s="5">
        <f t="shared" si="321"/>
        <v>1.2978777982630653E-4</v>
      </c>
      <c r="BC222" s="5">
        <f t="shared" si="322"/>
        <v>2.1656677359106058E-5</v>
      </c>
      <c r="BD222" s="5">
        <f t="shared" si="323"/>
        <v>2.4704017402555921E-5</v>
      </c>
      <c r="BE222" s="5">
        <f t="shared" si="324"/>
        <v>5.2078264597246035E-5</v>
      </c>
      <c r="BF222" s="5">
        <f t="shared" si="325"/>
        <v>5.489280547503515E-5</v>
      </c>
      <c r="BG222" s="5">
        <f t="shared" si="326"/>
        <v>3.8572971100620357E-5</v>
      </c>
      <c r="BH222" s="5">
        <f t="shared" si="327"/>
        <v>2.0328812947162562E-5</v>
      </c>
      <c r="BI222" s="5">
        <f t="shared" si="328"/>
        <v>8.5709889396428222E-6</v>
      </c>
      <c r="BJ222" s="8">
        <f t="shared" si="329"/>
        <v>0.66163334983711897</v>
      </c>
      <c r="BK222" s="8">
        <f t="shared" si="330"/>
        <v>0.20055381439274567</v>
      </c>
      <c r="BL222" s="8">
        <f t="shared" si="331"/>
        <v>0.13206098463714303</v>
      </c>
      <c r="BM222" s="8">
        <f t="shared" si="332"/>
        <v>0.55777419144914564</v>
      </c>
      <c r="BN222" s="8">
        <f t="shared" si="333"/>
        <v>0.43621794788648294</v>
      </c>
    </row>
    <row r="223" spans="1:66" x14ac:dyDescent="0.25">
      <c r="A223" t="s">
        <v>69</v>
      </c>
      <c r="B223" t="s">
        <v>260</v>
      </c>
      <c r="C223" t="s">
        <v>75</v>
      </c>
      <c r="D223" s="10">
        <v>44217</v>
      </c>
      <c r="E223">
        <f>VLOOKUP(A223,home!$A$2:$E$405,3,FALSE)</f>
        <v>1.36871508379888</v>
      </c>
      <c r="F223">
        <f>VLOOKUP(B223,home!$B$2:$E$405,3,FALSE)</f>
        <v>1.7</v>
      </c>
      <c r="G223">
        <f>VLOOKUP(C223,away!$B$2:$E$405,4,FALSE)</f>
        <v>1.1399999999999999</v>
      </c>
      <c r="H223">
        <f>VLOOKUP(A223,away!$A$2:$E$405,3,FALSE)</f>
        <v>1.36871508379888</v>
      </c>
      <c r="I223">
        <f>VLOOKUP(C223,away!$B$2:$E$405,3,FALSE)</f>
        <v>0.32</v>
      </c>
      <c r="J223">
        <f>VLOOKUP(B223,home!$B$2:$E$405,4,FALSE)</f>
        <v>0.65</v>
      </c>
      <c r="K223" s="3">
        <f t="shared" si="334"/>
        <v>2.6525698324022291</v>
      </c>
      <c r="L223" s="3">
        <f t="shared" si="335"/>
        <v>0.28469273743016704</v>
      </c>
      <c r="M223" s="5">
        <f t="shared" si="280"/>
        <v>5.3010643235195436E-2</v>
      </c>
      <c r="N223" s="5">
        <f t="shared" si="281"/>
        <v>0.1406144330419167</v>
      </c>
      <c r="O223" s="5">
        <f t="shared" si="282"/>
        <v>1.5091745135561753E-2</v>
      </c>
      <c r="P223" s="5">
        <f t="shared" si="283"/>
        <v>4.0031907864894196E-2</v>
      </c>
      <c r="Q223" s="5">
        <f t="shared" si="284"/>
        <v>0.18649480154366577</v>
      </c>
      <c r="R223" s="5">
        <f t="shared" si="285"/>
        <v>2.1482551176207412E-3</v>
      </c>
      <c r="S223" s="5">
        <f t="shared" si="286"/>
        <v>7.5576976126908802E-3</v>
      </c>
      <c r="T223" s="5">
        <f t="shared" si="287"/>
        <v>5.3093715567961948E-2</v>
      </c>
      <c r="U223" s="5">
        <f t="shared" si="288"/>
        <v>5.6983967173044802E-3</v>
      </c>
      <c r="V223" s="5">
        <f t="shared" si="289"/>
        <v>6.3414740059239926E-4</v>
      </c>
      <c r="W223" s="5">
        <f t="shared" si="290"/>
        <v>0.16489682815818948</v>
      </c>
      <c r="X223" s="5">
        <f t="shared" si="291"/>
        <v>4.694492940190681E-2</v>
      </c>
      <c r="Y223" s="5">
        <f t="shared" si="292"/>
        <v>6.6824402299473914E-3</v>
      </c>
      <c r="Z223" s="5">
        <f t="shared" si="293"/>
        <v>2.0386421004460475E-4</v>
      </c>
      <c r="AA223" s="5">
        <f t="shared" si="294"/>
        <v>5.4076405347083009E-4</v>
      </c>
      <c r="AB223" s="5">
        <f t="shared" si="295"/>
        <v>7.1720720734213498E-4</v>
      </c>
      <c r="AC223" s="5">
        <f t="shared" si="296"/>
        <v>2.9930463917223362E-5</v>
      </c>
      <c r="AD223" s="5">
        <f t="shared" si="297"/>
        <v>0.109350087957807</v>
      </c>
      <c r="AE223" s="5">
        <f t="shared" si="298"/>
        <v>3.1131175878937618E-2</v>
      </c>
      <c r="AF223" s="5">
        <f t="shared" si="299"/>
        <v>4.4314098401973673E-3</v>
      </c>
      <c r="AG223" s="5">
        <f t="shared" si="300"/>
        <v>4.2053006602692255E-4</v>
      </c>
      <c r="AH223" s="5">
        <f t="shared" si="301"/>
        <v>1.450966500540927E-5</v>
      </c>
      <c r="AI223" s="5">
        <f t="shared" si="302"/>
        <v>3.8487899671610952E-5</v>
      </c>
      <c r="AJ223" s="5">
        <f t="shared" si="303"/>
        <v>5.1045920790719446E-5</v>
      </c>
      <c r="AK223" s="5">
        <f t="shared" si="304"/>
        <v>4.5134289852218709E-5</v>
      </c>
      <c r="AL223" s="5">
        <f t="shared" si="305"/>
        <v>9.0410038495237152E-7</v>
      </c>
      <c r="AM223" s="5">
        <f t="shared" si="306"/>
        <v>5.8011748897481785E-2</v>
      </c>
      <c r="AN223" s="5">
        <f t="shared" si="307"/>
        <v>1.6515523596735564E-2</v>
      </c>
      <c r="AO223" s="5">
        <f t="shared" si="308"/>
        <v>2.3509248114235827E-3</v>
      </c>
      <c r="AP223" s="5">
        <f t="shared" si="309"/>
        <v>2.2309707335222632E-4</v>
      </c>
      <c r="AQ223" s="5">
        <f t="shared" si="310"/>
        <v>1.5878529131326017E-5</v>
      </c>
      <c r="AR223" s="5">
        <f t="shared" si="311"/>
        <v>8.2615924991693308E-7</v>
      </c>
      <c r="AS223" s="5">
        <f t="shared" si="312"/>
        <v>2.1914451030897102E-6</v>
      </c>
      <c r="AT223" s="5">
        <f t="shared" si="313"/>
        <v>2.9064805849106798E-6</v>
      </c>
      <c r="AU223" s="5">
        <f t="shared" si="314"/>
        <v>2.5698809059989515E-6</v>
      </c>
      <c r="AV223" s="5">
        <f t="shared" si="315"/>
        <v>1.7041971410298323E-6</v>
      </c>
      <c r="AW223" s="5">
        <f t="shared" si="316"/>
        <v>1.8965197417709386E-8</v>
      </c>
      <c r="AX223" s="5">
        <f t="shared" si="317"/>
        <v>2.5646702508392256E-2</v>
      </c>
      <c r="AY223" s="5">
        <f t="shared" si="318"/>
        <v>7.3014299431713231E-3</v>
      </c>
      <c r="AZ223" s="5">
        <f t="shared" si="319"/>
        <v>1.0393320388380164E-3</v>
      </c>
      <c r="BA223" s="5">
        <f t="shared" si="320"/>
        <v>9.8630094411890506E-5</v>
      </c>
      <c r="BB223" s="5">
        <f t="shared" si="321"/>
        <v>7.0198178927792316E-6</v>
      </c>
      <c r="BC223" s="5">
        <f t="shared" si="322"/>
        <v>3.9969823443131734E-7</v>
      </c>
      <c r="BD223" s="5">
        <f t="shared" si="323"/>
        <v>3.9200256402017509E-8</v>
      </c>
      <c r="BE223" s="5">
        <f t="shared" si="324"/>
        <v>1.0398141755442399E-7</v>
      </c>
      <c r="BF223" s="5">
        <f t="shared" si="325"/>
        <v>1.3790898566764235E-7</v>
      </c>
      <c r="BG223" s="5">
        <f t="shared" si="326"/>
        <v>1.2193773833305981E-7</v>
      </c>
      <c r="BH223" s="5">
        <f t="shared" si="327"/>
        <v>8.0862091533407854E-8</v>
      </c>
      <c r="BI223" s="5">
        <f t="shared" si="328"/>
        <v>4.2898468917293048E-8</v>
      </c>
      <c r="BJ223" s="8">
        <f t="shared" si="329"/>
        <v>0.85527103869562238</v>
      </c>
      <c r="BK223" s="8">
        <f t="shared" si="330"/>
        <v>0.1085666606208464</v>
      </c>
      <c r="BL223" s="8">
        <f t="shared" si="331"/>
        <v>2.4356270958563249E-2</v>
      </c>
      <c r="BM223" s="8">
        <f t="shared" si="332"/>
        <v>0.54370463756824783</v>
      </c>
      <c r="BN223" s="8">
        <f t="shared" si="333"/>
        <v>0.43739178593885458</v>
      </c>
    </row>
    <row r="224" spans="1:66" x14ac:dyDescent="0.25">
      <c r="A224" t="s">
        <v>32</v>
      </c>
      <c r="B224" t="s">
        <v>209</v>
      </c>
      <c r="C224" t="s">
        <v>308</v>
      </c>
      <c r="D224" s="10">
        <v>44217</v>
      </c>
      <c r="E224">
        <f>VLOOKUP(A224,home!$A$2:$E$405,3,FALSE)</f>
        <v>1.2741935483871001</v>
      </c>
      <c r="F224">
        <f>VLOOKUP(B224,home!$B$2:$E$405,3,FALSE)</f>
        <v>0.52</v>
      </c>
      <c r="G224">
        <f>VLOOKUP(C224,away!$B$2:$E$405,4,FALSE)</f>
        <v>0.78</v>
      </c>
      <c r="H224">
        <f>VLOOKUP(A224,away!$A$2:$E$405,3,FALSE)</f>
        <v>1.12903225806452</v>
      </c>
      <c r="I224">
        <f>VLOOKUP(C224,away!$B$2:$E$405,3,FALSE)</f>
        <v>0.31</v>
      </c>
      <c r="J224">
        <f>VLOOKUP(B224,home!$B$2:$E$405,4,FALSE)</f>
        <v>1.33</v>
      </c>
      <c r="K224" s="3">
        <f t="shared" si="334"/>
        <v>0.51681290322580786</v>
      </c>
      <c r="L224" s="3">
        <f t="shared" si="335"/>
        <v>0.46550000000000163</v>
      </c>
      <c r="M224" s="5">
        <f t="shared" si="280"/>
        <v>0.37444404369404671</v>
      </c>
      <c r="N224" s="5">
        <f t="shared" si="281"/>
        <v>0.19351751331713152</v>
      </c>
      <c r="O224" s="5">
        <f t="shared" si="282"/>
        <v>0.17430370233957934</v>
      </c>
      <c r="P224" s="5">
        <f t="shared" si="283"/>
        <v>9.0082402449125021E-2</v>
      </c>
      <c r="Q224" s="5">
        <f t="shared" si="284"/>
        <v>5.0006173941232829E-2</v>
      </c>
      <c r="R224" s="5">
        <f t="shared" si="285"/>
        <v>4.0569186719537229E-2</v>
      </c>
      <c r="S224" s="5">
        <f t="shared" si="286"/>
        <v>5.4179251664346504E-3</v>
      </c>
      <c r="T224" s="5">
        <f t="shared" si="287"/>
        <v>2.327787396964396E-2</v>
      </c>
      <c r="U224" s="5">
        <f t="shared" si="288"/>
        <v>2.0966679170033923E-2</v>
      </c>
      <c r="V224" s="5">
        <f t="shared" si="289"/>
        <v>1.4482499632940149E-4</v>
      </c>
      <c r="W224" s="5">
        <f t="shared" si="290"/>
        <v>8.6146119779277591E-3</v>
      </c>
      <c r="X224" s="5">
        <f t="shared" si="291"/>
        <v>4.0101018757253857E-3</v>
      </c>
      <c r="Y224" s="5">
        <f t="shared" si="292"/>
        <v>9.3335121157508678E-4</v>
      </c>
      <c r="Z224" s="5">
        <f t="shared" si="293"/>
        <v>6.2949854726482169E-3</v>
      </c>
      <c r="AA224" s="5">
        <f t="shared" si="294"/>
        <v>3.2533297178836086E-3</v>
      </c>
      <c r="AB224" s="5">
        <f t="shared" si="295"/>
        <v>8.4068138832511297E-4</v>
      </c>
      <c r="AC224" s="5">
        <f t="shared" si="296"/>
        <v>2.1775923238309782E-6</v>
      </c>
      <c r="AD224" s="5">
        <f t="shared" si="297"/>
        <v>1.113035656619166E-3</v>
      </c>
      <c r="AE224" s="5">
        <f t="shared" si="298"/>
        <v>5.1811809815622352E-4</v>
      </c>
      <c r="AF224" s="5">
        <f t="shared" si="299"/>
        <v>1.2059198734586145E-4</v>
      </c>
      <c r="AG224" s="5">
        <f t="shared" si="300"/>
        <v>1.8711856703166237E-5</v>
      </c>
      <c r="AH224" s="5">
        <f t="shared" si="301"/>
        <v>7.3257893437943863E-4</v>
      </c>
      <c r="AI224" s="5">
        <f t="shared" si="302"/>
        <v>3.7860624591870622E-4</v>
      </c>
      <c r="AJ224" s="5">
        <f t="shared" si="303"/>
        <v>9.7834296566335358E-5</v>
      </c>
      <c r="AK224" s="5">
        <f t="shared" si="304"/>
        <v>1.6854008947834154E-5</v>
      </c>
      <c r="AL224" s="5">
        <f t="shared" si="305"/>
        <v>2.0955093439355084E-8</v>
      </c>
      <c r="AM224" s="5">
        <f t="shared" si="306"/>
        <v>1.1504623781823895E-4</v>
      </c>
      <c r="AN224" s="5">
        <f t="shared" si="307"/>
        <v>5.3554023704390416E-5</v>
      </c>
      <c r="AO224" s="5">
        <f t="shared" si="308"/>
        <v>1.2464699017196912E-5</v>
      </c>
      <c r="AP224" s="5">
        <f t="shared" si="309"/>
        <v>1.9341057975017277E-6</v>
      </c>
      <c r="AQ224" s="5">
        <f t="shared" si="310"/>
        <v>2.2508156218426432E-7</v>
      </c>
      <c r="AR224" s="5">
        <f t="shared" si="311"/>
        <v>6.820309879072599E-5</v>
      </c>
      <c r="AS224" s="5">
        <f t="shared" si="312"/>
        <v>3.524824149503168E-5</v>
      </c>
      <c r="AT224" s="5">
        <f t="shared" si="313"/>
        <v>9.1083730103258553E-6</v>
      </c>
      <c r="AU224" s="5">
        <f t="shared" si="314"/>
        <v>1.5691082330433656E-6</v>
      </c>
      <c r="AV224" s="5">
        <f t="shared" si="315"/>
        <v>2.027338453486648E-7</v>
      </c>
      <c r="AW224" s="5">
        <f t="shared" si="316"/>
        <v>1.4003614101382904E-10</v>
      </c>
      <c r="AX224" s="5">
        <f t="shared" si="317"/>
        <v>9.9095633620084625E-6</v>
      </c>
      <c r="AY224" s="5">
        <f t="shared" si="318"/>
        <v>4.6129017450149546E-6</v>
      </c>
      <c r="AZ224" s="5">
        <f t="shared" si="319"/>
        <v>1.0736528811522345E-6</v>
      </c>
      <c r="BA224" s="5">
        <f t="shared" si="320"/>
        <v>1.6659513872545565E-7</v>
      </c>
      <c r="BB224" s="5">
        <f t="shared" si="321"/>
        <v>1.9387509269174968E-8</v>
      </c>
      <c r="BC224" s="5">
        <f t="shared" si="322"/>
        <v>1.804977112960196E-9</v>
      </c>
      <c r="BD224" s="5">
        <f t="shared" si="323"/>
        <v>5.2914237478471766E-6</v>
      </c>
      <c r="BE224" s="5">
        <f t="shared" si="324"/>
        <v>2.734676069322884E-6</v>
      </c>
      <c r="BF224" s="5">
        <f t="shared" si="325"/>
        <v>7.0665793938445009E-7</v>
      </c>
      <c r="BG224" s="5">
        <f t="shared" si="326"/>
        <v>1.2173664708028156E-7</v>
      </c>
      <c r="BH224" s="5">
        <f t="shared" si="327"/>
        <v>1.5728767501633968E-8</v>
      </c>
      <c r="BI224" s="5">
        <f t="shared" si="328"/>
        <v>1.625765999336638E-9</v>
      </c>
      <c r="BJ224" s="8">
        <f t="shared" si="329"/>
        <v>0.28232909194557371</v>
      </c>
      <c r="BK224" s="8">
        <f t="shared" si="330"/>
        <v>0.47009600775509808</v>
      </c>
      <c r="BL224" s="8">
        <f t="shared" si="331"/>
        <v>0.24128265622548312</v>
      </c>
      <c r="BM224" s="8">
        <f t="shared" si="332"/>
        <v>7.7075106176441657E-2</v>
      </c>
      <c r="BN224" s="8">
        <f t="shared" si="333"/>
        <v>0.92292302246065272</v>
      </c>
    </row>
    <row r="225" spans="1:66" x14ac:dyDescent="0.25">
      <c r="A225" t="s">
        <v>340</v>
      </c>
      <c r="B225" t="s">
        <v>428</v>
      </c>
      <c r="C225" t="s">
        <v>405</v>
      </c>
      <c r="D225" s="10">
        <v>44217</v>
      </c>
      <c r="E225">
        <f>VLOOKUP(A225,home!$A$2:$E$405,3,FALSE)</f>
        <v>1.3107344632768401</v>
      </c>
      <c r="F225">
        <f>VLOOKUP(B225,home!$B$2:$E$405,3,FALSE)</f>
        <v>1.19</v>
      </c>
      <c r="G225">
        <f>VLOOKUP(C225,away!$B$2:$E$405,4,FALSE)</f>
        <v>1.19</v>
      </c>
      <c r="H225">
        <f>VLOOKUP(A225,away!$A$2:$E$405,3,FALSE)</f>
        <v>1.1016949152542399</v>
      </c>
      <c r="I225">
        <f>VLOOKUP(C225,away!$B$2:$E$405,3,FALSE)</f>
        <v>0.59</v>
      </c>
      <c r="J225">
        <f>VLOOKUP(B225,home!$B$2:$E$405,4,FALSE)</f>
        <v>1.31</v>
      </c>
      <c r="K225" s="3">
        <f t="shared" si="334"/>
        <v>1.856131073446333</v>
      </c>
      <c r="L225" s="3">
        <f t="shared" si="335"/>
        <v>0.85150000000000192</v>
      </c>
      <c r="M225" s="5">
        <f t="shared" si="280"/>
        <v>6.6694614366809568E-2</v>
      </c>
      <c r="N225" s="5">
        <f t="shared" si="281"/>
        <v>0.12379394615775546</v>
      </c>
      <c r="O225" s="5">
        <f t="shared" si="282"/>
        <v>5.6790464133338471E-2</v>
      </c>
      <c r="P225" s="5">
        <f t="shared" si="283"/>
        <v>0.10541054515332901</v>
      </c>
      <c r="Q225" s="5">
        <f t="shared" si="284"/>
        <v>0.11488889508397612</v>
      </c>
      <c r="R225" s="5">
        <f t="shared" si="285"/>
        <v>2.4178540104768907E-2</v>
      </c>
      <c r="S225" s="5">
        <f t="shared" si="286"/>
        <v>4.1650225940325594E-2</v>
      </c>
      <c r="T225" s="5">
        <f t="shared" si="287"/>
        <v>9.7827894164005891E-2</v>
      </c>
      <c r="U225" s="5">
        <f t="shared" si="288"/>
        <v>4.4878539599029918E-2</v>
      </c>
      <c r="V225" s="5">
        <f t="shared" si="289"/>
        <v>7.3142221349100046E-3</v>
      </c>
      <c r="W225" s="5">
        <f t="shared" si="290"/>
        <v>7.1082949386427924E-2</v>
      </c>
      <c r="X225" s="5">
        <f t="shared" si="291"/>
        <v>6.0527131402543503E-2</v>
      </c>
      <c r="Y225" s="5">
        <f t="shared" si="292"/>
        <v>2.5769426194632954E-2</v>
      </c>
      <c r="Z225" s="5">
        <f t="shared" si="293"/>
        <v>6.8626756330702589E-3</v>
      </c>
      <c r="AA225" s="5">
        <f t="shared" si="294"/>
        <v>1.273802548952469E-2</v>
      </c>
      <c r="AB225" s="5">
        <f t="shared" si="295"/>
        <v>1.182172246272911E-2</v>
      </c>
      <c r="AC225" s="5">
        <f t="shared" si="296"/>
        <v>7.2250599798532385E-4</v>
      </c>
      <c r="AD225" s="5">
        <f t="shared" si="297"/>
        <v>3.2984817787090441E-2</v>
      </c>
      <c r="AE225" s="5">
        <f t="shared" si="298"/>
        <v>2.8086572345707571E-2</v>
      </c>
      <c r="AF225" s="5">
        <f t="shared" si="299"/>
        <v>1.1957858176185023E-2</v>
      </c>
      <c r="AG225" s="5">
        <f t="shared" si="300"/>
        <v>3.3940387456738576E-3</v>
      </c>
      <c r="AH225" s="5">
        <f t="shared" si="301"/>
        <v>1.4608920753898342E-3</v>
      </c>
      <c r="AI225" s="5">
        <f t="shared" si="302"/>
        <v>2.7116071760825739E-3</v>
      </c>
      <c r="AJ225" s="5">
        <f t="shared" si="303"/>
        <v>2.5165491692534644E-3</v>
      </c>
      <c r="AK225" s="5">
        <f t="shared" si="304"/>
        <v>1.5570150369689703E-3</v>
      </c>
      <c r="AL225" s="5">
        <f t="shared" si="305"/>
        <v>4.5676702292821914E-5</v>
      </c>
      <c r="AM225" s="5">
        <f t="shared" si="306"/>
        <v>1.2244829049316782E-2</v>
      </c>
      <c r="AN225" s="5">
        <f t="shared" si="307"/>
        <v>1.0426471935493262E-2</v>
      </c>
      <c r="AO225" s="5">
        <f t="shared" si="308"/>
        <v>4.4390704265362662E-3</v>
      </c>
      <c r="AP225" s="5">
        <f t="shared" si="309"/>
        <v>1.2599561560652133E-3</v>
      </c>
      <c r="AQ225" s="5">
        <f t="shared" si="310"/>
        <v>2.6821316672238281E-4</v>
      </c>
      <c r="AR225" s="5">
        <f t="shared" si="311"/>
        <v>2.4878992043888941E-4</v>
      </c>
      <c r="AS225" s="5">
        <f t="shared" si="312"/>
        <v>4.6178670208686353E-4</v>
      </c>
      <c r="AT225" s="5">
        <f t="shared" si="313"/>
        <v>4.2856832352386611E-4</v>
      </c>
      <c r="AU225" s="5">
        <f t="shared" si="314"/>
        <v>2.6515966079581634E-4</v>
      </c>
      <c r="AV225" s="5">
        <f t="shared" si="315"/>
        <v>1.2304277145690098E-4</v>
      </c>
      <c r="AW225" s="5">
        <f t="shared" si="316"/>
        <v>2.0053285391447765E-6</v>
      </c>
      <c r="AX225" s="5">
        <f t="shared" si="317"/>
        <v>3.7880012812458621E-3</v>
      </c>
      <c r="AY225" s="5">
        <f t="shared" si="318"/>
        <v>3.2254830909808586E-3</v>
      </c>
      <c r="AZ225" s="5">
        <f t="shared" si="319"/>
        <v>1.3732494259851035E-3</v>
      </c>
      <c r="BA225" s="5">
        <f t="shared" si="320"/>
        <v>3.8977396207543955E-4</v>
      </c>
      <c r="BB225" s="5">
        <f t="shared" si="321"/>
        <v>8.2973132176809354E-5</v>
      </c>
      <c r="BC225" s="5">
        <f t="shared" si="322"/>
        <v>1.413032440971067E-5</v>
      </c>
      <c r="BD225" s="5">
        <f t="shared" si="323"/>
        <v>3.5307436208952456E-5</v>
      </c>
      <c r="BE225" s="5">
        <f t="shared" si="324"/>
        <v>6.5535229471160852E-5</v>
      </c>
      <c r="BF225" s="5">
        <f t="shared" si="325"/>
        <v>6.0820987913428787E-5</v>
      </c>
      <c r="BG225" s="5">
        <f t="shared" si="326"/>
        <v>3.7630575194606345E-5</v>
      </c>
      <c r="BH225" s="5">
        <f t="shared" si="327"/>
        <v>1.7461819982591898E-5</v>
      </c>
      <c r="BI225" s="5">
        <f t="shared" si="328"/>
        <v>6.482285333722989E-6</v>
      </c>
      <c r="BJ225" s="8">
        <f t="shared" si="329"/>
        <v>0.60782568139500637</v>
      </c>
      <c r="BK225" s="8">
        <f t="shared" si="330"/>
        <v>0.22506327338663321</v>
      </c>
      <c r="BL225" s="8">
        <f t="shared" si="331"/>
        <v>0.1604039409594927</v>
      </c>
      <c r="BM225" s="8">
        <f t="shared" si="332"/>
        <v>0.50517508861178329</v>
      </c>
      <c r="BN225" s="8">
        <f t="shared" si="333"/>
        <v>0.49175700499997749</v>
      </c>
    </row>
    <row r="226" spans="1:66" x14ac:dyDescent="0.25">
      <c r="A226" t="s">
        <v>340</v>
      </c>
      <c r="B226" t="s">
        <v>377</v>
      </c>
      <c r="C226" t="s">
        <v>353</v>
      </c>
      <c r="D226" s="10">
        <v>44217</v>
      </c>
      <c r="E226">
        <f>VLOOKUP(A226,home!$A$2:$E$405,3,FALSE)</f>
        <v>1.3107344632768401</v>
      </c>
      <c r="F226">
        <f>VLOOKUP(B226,home!$B$2:$E$405,3,FALSE)</f>
        <v>0.34</v>
      </c>
      <c r="G226">
        <f>VLOOKUP(C226,away!$B$2:$E$405,4,FALSE)</f>
        <v>0.44</v>
      </c>
      <c r="H226">
        <f>VLOOKUP(A226,away!$A$2:$E$405,3,FALSE)</f>
        <v>1.1016949152542399</v>
      </c>
      <c r="I226">
        <f>VLOOKUP(C226,away!$B$2:$E$405,3,FALSE)</f>
        <v>1.0900000000000001</v>
      </c>
      <c r="J226">
        <f>VLOOKUP(B226,home!$B$2:$E$405,4,FALSE)</f>
        <v>0.81</v>
      </c>
      <c r="K226" s="3">
        <f t="shared" si="334"/>
        <v>0.19608587570621527</v>
      </c>
      <c r="L226" s="3">
        <f t="shared" si="335"/>
        <v>0.9726864406779685</v>
      </c>
      <c r="M226" s="5">
        <f t="shared" si="280"/>
        <v>0.31074820766353545</v>
      </c>
      <c r="N226" s="5">
        <f t="shared" si="281"/>
        <v>6.0933334423841169E-2</v>
      </c>
      <c r="O226" s="5">
        <f t="shared" si="282"/>
        <v>0.30226056805930251</v>
      </c>
      <c r="P226" s="5">
        <f t="shared" si="283"/>
        <v>5.9269028179366405E-2</v>
      </c>
      <c r="Q226" s="5">
        <f t="shared" si="284"/>
        <v>5.9740831200992836E-3</v>
      </c>
      <c r="R226" s="5">
        <f t="shared" si="285"/>
        <v>0.14700237805145189</v>
      </c>
      <c r="S226" s="5">
        <f t="shared" si="286"/>
        <v>2.8260965105308461E-3</v>
      </c>
      <c r="T226" s="5">
        <f t="shared" si="287"/>
        <v>5.8109096464037044E-3</v>
      </c>
      <c r="U226" s="5">
        <f t="shared" si="288"/>
        <v>2.882509003111506E-2</v>
      </c>
      <c r="V226" s="5">
        <f t="shared" si="289"/>
        <v>5.9891288040874972E-5</v>
      </c>
      <c r="W226" s="5">
        <f t="shared" si="290"/>
        <v>3.9047777338212919E-4</v>
      </c>
      <c r="X226" s="5">
        <f t="shared" si="291"/>
        <v>3.7981243555492165E-4</v>
      </c>
      <c r="Y226" s="5">
        <f t="shared" si="292"/>
        <v>1.8471920303257349E-4</v>
      </c>
      <c r="Z226" s="5">
        <f t="shared" si="293"/>
        <v>4.7662406626021288E-2</v>
      </c>
      <c r="AA226" s="5">
        <f t="shared" si="294"/>
        <v>9.3459247415291005E-3</v>
      </c>
      <c r="AB226" s="5">
        <f t="shared" si="295"/>
        <v>9.1630191861355849E-4</v>
      </c>
      <c r="AC226" s="5">
        <f t="shared" si="296"/>
        <v>7.1394185691422909E-7</v>
      </c>
      <c r="AD226" s="5">
        <f t="shared" si="297"/>
        <v>1.9141794034361962E-5</v>
      </c>
      <c r="AE226" s="5">
        <f t="shared" si="298"/>
        <v>1.8618963507474306E-5</v>
      </c>
      <c r="AF226" s="5">
        <f t="shared" si="299"/>
        <v>9.0552066715990838E-6</v>
      </c>
      <c r="AG226" s="5">
        <f t="shared" si="300"/>
        <v>2.9359589156670356E-6</v>
      </c>
      <c r="AH226" s="5">
        <f t="shared" si="301"/>
        <v>1.1590144163802666E-2</v>
      </c>
      <c r="AI226" s="5">
        <f t="shared" si="302"/>
        <v>2.2726635679205256E-3</v>
      </c>
      <c r="AJ226" s="5">
        <f t="shared" si="303"/>
        <v>2.2281861295065392E-4</v>
      </c>
      <c r="AK226" s="5">
        <f t="shared" si="304"/>
        <v>1.4563860948024413E-5</v>
      </c>
      <c r="AL226" s="5">
        <f t="shared" si="305"/>
        <v>5.4468072854270584E-9</v>
      </c>
      <c r="AM226" s="5">
        <f t="shared" si="306"/>
        <v>7.5068708916317426E-7</v>
      </c>
      <c r="AN226" s="5">
        <f t="shared" si="307"/>
        <v>7.3018315282103284E-7</v>
      </c>
      <c r="AO226" s="5">
        <f t="shared" si="308"/>
        <v>3.5511962598025374E-7</v>
      </c>
      <c r="AP226" s="5">
        <f t="shared" si="309"/>
        <v>1.1514001500320815E-7</v>
      </c>
      <c r="AQ226" s="5">
        <f t="shared" si="310"/>
        <v>2.7998782843269604E-8</v>
      </c>
      <c r="AR226" s="5">
        <f t="shared" si="311"/>
        <v>2.2547152147267499E-3</v>
      </c>
      <c r="AS226" s="5">
        <f t="shared" si="312"/>
        <v>4.4211780734782185E-4</v>
      </c>
      <c r="AT226" s="5">
        <f t="shared" si="313"/>
        <v>4.3346528709554708E-5</v>
      </c>
      <c r="AU226" s="5">
        <f t="shared" si="314"/>
        <v>2.8332140136125473E-6</v>
      </c>
      <c r="AV226" s="5">
        <f t="shared" si="315"/>
        <v>1.3888831273058425E-7</v>
      </c>
      <c r="AW226" s="5">
        <f t="shared" si="316"/>
        <v>2.885749856905742E-11</v>
      </c>
      <c r="AX226" s="5">
        <f t="shared" si="317"/>
        <v>2.4533189209985145E-8</v>
      </c>
      <c r="AY226" s="5">
        <f t="shared" si="318"/>
        <v>2.3863100491139593E-8</v>
      </c>
      <c r="AZ226" s="5">
        <f t="shared" si="319"/>
        <v>1.1605657140133627E-8</v>
      </c>
      <c r="BA226" s="5">
        <f t="shared" si="320"/>
        <v>3.7628884451218094E-9</v>
      </c>
      <c r="BB226" s="5">
        <f t="shared" si="321"/>
        <v>9.1502764208844682E-10</v>
      </c>
      <c r="BC226" s="5">
        <f t="shared" si="322"/>
        <v>1.7800699606099316E-10</v>
      </c>
      <c r="BD226" s="5">
        <f t="shared" si="323"/>
        <v>3.6552181949250375E-4</v>
      </c>
      <c r="BE226" s="5">
        <f t="shared" si="324"/>
        <v>7.1673666064916739E-5</v>
      </c>
      <c r="BF226" s="5">
        <f t="shared" si="325"/>
        <v>7.0270967877070204E-6</v>
      </c>
      <c r="BG226" s="5">
        <f t="shared" si="326"/>
        <v>4.5930480909662144E-7</v>
      </c>
      <c r="BH226" s="5">
        <f t="shared" si="327"/>
        <v>2.2515796426946751E-8</v>
      </c>
      <c r="BI226" s="5">
        <f t="shared" si="328"/>
        <v>8.8300593192014511E-10</v>
      </c>
      <c r="BJ226" s="8">
        <f t="shared" si="329"/>
        <v>7.3725132511978639E-2</v>
      </c>
      <c r="BK226" s="8">
        <f t="shared" si="330"/>
        <v>0.37290396689323824</v>
      </c>
      <c r="BL226" s="8">
        <f t="shared" si="331"/>
        <v>0.50563830994670089</v>
      </c>
      <c r="BM226" s="8">
        <f t="shared" si="332"/>
        <v>0.11374219264609951</v>
      </c>
      <c r="BN226" s="8">
        <f t="shared" si="333"/>
        <v>0.88618759949759673</v>
      </c>
    </row>
    <row r="227" spans="1:66" x14ac:dyDescent="0.25">
      <c r="A227" t="s">
        <v>40</v>
      </c>
      <c r="B227" t="s">
        <v>335</v>
      </c>
      <c r="C227" t="s">
        <v>339</v>
      </c>
      <c r="D227" s="10">
        <v>44217</v>
      </c>
      <c r="E227">
        <f>VLOOKUP(A227,home!$A$2:$E$405,3,FALSE)</f>
        <v>1.5473684210526299</v>
      </c>
      <c r="F227">
        <f>VLOOKUP(B227,home!$B$2:$E$405,3,FALSE)</f>
        <v>0.5</v>
      </c>
      <c r="G227">
        <f>VLOOKUP(C227,away!$B$2:$E$405,4,FALSE)</f>
        <v>0.79</v>
      </c>
      <c r="H227">
        <f>VLOOKUP(A227,away!$A$2:$E$405,3,FALSE)</f>
        <v>1.2052631578947399</v>
      </c>
      <c r="I227">
        <f>VLOOKUP(C227,away!$B$2:$E$405,3,FALSE)</f>
        <v>0.72</v>
      </c>
      <c r="J227">
        <f>VLOOKUP(B227,home!$B$2:$E$405,4,FALSE)</f>
        <v>1.29</v>
      </c>
      <c r="K227" s="3">
        <f t="shared" si="334"/>
        <v>0.61121052631578887</v>
      </c>
      <c r="L227" s="3">
        <f t="shared" si="335"/>
        <v>1.1194484210526343</v>
      </c>
      <c r="M227" s="5">
        <f t="shared" si="280"/>
        <v>0.17716762735548963</v>
      </c>
      <c r="N227" s="5">
        <f t="shared" si="281"/>
        <v>0.10828671876206834</v>
      </c>
      <c r="O227" s="5">
        <f t="shared" si="282"/>
        <v>0.19833002070474434</v>
      </c>
      <c r="P227" s="5">
        <f t="shared" si="283"/>
        <v>0.12122139633916806</v>
      </c>
      <c r="Q227" s="5">
        <f t="shared" si="284"/>
        <v>3.30929911837868E-2</v>
      </c>
      <c r="R227" s="5">
        <f t="shared" si="285"/>
        <v>0.11101011426263117</v>
      </c>
      <c r="S227" s="5">
        <f t="shared" si="286"/>
        <v>2.0735485299654487E-2</v>
      </c>
      <c r="T227" s="5">
        <f t="shared" si="287"/>
        <v>3.7045896728598877E-2</v>
      </c>
      <c r="U227" s="5">
        <f t="shared" si="288"/>
        <v>6.7850550364838641E-2</v>
      </c>
      <c r="V227" s="5">
        <f t="shared" si="289"/>
        <v>1.5764006597177561E-3</v>
      </c>
      <c r="W227" s="5">
        <f t="shared" si="290"/>
        <v>6.7422615196020301E-3</v>
      </c>
      <c r="X227" s="5">
        <f t="shared" si="291"/>
        <v>7.5476140124424275E-3</v>
      </c>
      <c r="Y227" s="5">
        <f t="shared" si="292"/>
        <v>4.2245822944717067E-3</v>
      </c>
      <c r="Z227" s="5">
        <f t="shared" si="293"/>
        <v>4.1423365710725003E-2</v>
      </c>
      <c r="AA227" s="5">
        <f t="shared" si="294"/>
        <v>2.5318397157823625E-2</v>
      </c>
      <c r="AB227" s="5">
        <f t="shared" si="295"/>
        <v>7.7374354261527762E-3</v>
      </c>
      <c r="AC227" s="5">
        <f t="shared" si="296"/>
        <v>6.7412671551988752E-5</v>
      </c>
      <c r="AD227" s="5">
        <f t="shared" si="297"/>
        <v>1.0302353029886617E-3</v>
      </c>
      <c r="AE227" s="5">
        <f t="shared" si="298"/>
        <v>1.1532952832433395E-3</v>
      </c>
      <c r="AF227" s="5">
        <f t="shared" si="299"/>
        <v>6.4552729191710357E-4</v>
      </c>
      <c r="AG227" s="5">
        <f t="shared" si="300"/>
        <v>2.4087816922766157E-4</v>
      </c>
      <c r="AH227" s="5">
        <f t="shared" si="301"/>
        <v>1.1592830334889235E-2</v>
      </c>
      <c r="AI227" s="5">
        <f t="shared" si="302"/>
        <v>7.0856599304772901E-3</v>
      </c>
      <c r="AJ227" s="5">
        <f t="shared" si="303"/>
        <v>2.1654149677008605E-3</v>
      </c>
      <c r="AK227" s="5">
        <f t="shared" si="304"/>
        <v>4.4117480736684326E-4</v>
      </c>
      <c r="AL227" s="5">
        <f t="shared" si="305"/>
        <v>1.8450003081181035E-6</v>
      </c>
      <c r="AM227" s="5">
        <f t="shared" si="306"/>
        <v>1.2593813235376125E-4</v>
      </c>
      <c r="AN227" s="5">
        <f t="shared" si="307"/>
        <v>1.4098124341373571E-4</v>
      </c>
      <c r="AO227" s="5">
        <f t="shared" si="308"/>
        <v>7.8910615168771786E-5</v>
      </c>
      <c r="AP227" s="5">
        <f t="shared" si="309"/>
        <v>2.9445454518324548E-5</v>
      </c>
      <c r="AQ227" s="5">
        <f t="shared" si="310"/>
        <v>8.2406668919288928E-6</v>
      </c>
      <c r="AR227" s="5">
        <f t="shared" si="311"/>
        <v>2.5955151227845669E-3</v>
      </c>
      <c r="AS227" s="5">
        <f t="shared" si="312"/>
        <v>1.5864061642577442E-3</v>
      </c>
      <c r="AT227" s="5">
        <f t="shared" si="313"/>
        <v>4.8481407330329385E-4</v>
      </c>
      <c r="AU227" s="5">
        <f t="shared" si="314"/>
        <v>9.8774488303002552E-5</v>
      </c>
      <c r="AV227" s="5">
        <f t="shared" si="315"/>
        <v>1.5093001745562727E-5</v>
      </c>
      <c r="AW227" s="5">
        <f t="shared" si="316"/>
        <v>3.5066212110132044E-8</v>
      </c>
      <c r="AX227" s="5">
        <f t="shared" si="317"/>
        <v>1.2829118693194977E-5</v>
      </c>
      <c r="AY227" s="5">
        <f t="shared" si="318"/>
        <v>1.4361536664593951E-5</v>
      </c>
      <c r="AZ227" s="5">
        <f t="shared" si="319"/>
        <v>8.0384997715346086E-6</v>
      </c>
      <c r="BA227" s="5">
        <f t="shared" si="320"/>
        <v>2.9995619589587933E-6</v>
      </c>
      <c r="BB227" s="5">
        <f t="shared" si="321"/>
        <v>8.3946372470149202E-7</v>
      </c>
      <c r="BC227" s="5">
        <f t="shared" si="322"/>
        <v>1.879472682296097E-7</v>
      </c>
      <c r="BD227" s="5">
        <f t="shared" si="323"/>
        <v>4.842575510032357E-4</v>
      </c>
      <c r="BE227" s="5">
        <f t="shared" si="324"/>
        <v>2.959833126210826E-4</v>
      </c>
      <c r="BF227" s="5">
        <f t="shared" si="325"/>
        <v>9.0454058143911288E-5</v>
      </c>
      <c r="BG227" s="5">
        <f t="shared" si="326"/>
        <v>1.8428824161846327E-5</v>
      </c>
      <c r="BH227" s="5">
        <f t="shared" si="327"/>
        <v>2.8159728288358046E-6</v>
      </c>
      <c r="BI227" s="5">
        <f t="shared" si="328"/>
        <v>3.4423044696073874E-7</v>
      </c>
      <c r="BJ227" s="8">
        <f t="shared" si="329"/>
        <v>0.20043277278877464</v>
      </c>
      <c r="BK227" s="8">
        <f t="shared" si="330"/>
        <v>0.32078452886255465</v>
      </c>
      <c r="BL227" s="8">
        <f t="shared" si="331"/>
        <v>0.43720448475622481</v>
      </c>
      <c r="BM227" s="8">
        <f t="shared" si="332"/>
        <v>0.25072195703993838</v>
      </c>
      <c r="BN227" s="8">
        <f t="shared" si="333"/>
        <v>0.74910886860788839</v>
      </c>
    </row>
    <row r="228" spans="1:66" x14ac:dyDescent="0.25">
      <c r="A228" t="s">
        <v>40</v>
      </c>
      <c r="B228" t="s">
        <v>42</v>
      </c>
      <c r="C228" t="s">
        <v>320</v>
      </c>
      <c r="D228" s="10">
        <v>44217</v>
      </c>
      <c r="E228">
        <f>VLOOKUP(A228,home!$A$2:$E$405,3,FALSE)</f>
        <v>1.5473684210526299</v>
      </c>
      <c r="F228">
        <f>VLOOKUP(B228,home!$B$2:$E$405,3,FALSE)</f>
        <v>1.36</v>
      </c>
      <c r="G228">
        <f>VLOOKUP(C228,away!$B$2:$E$405,4,FALSE)</f>
        <v>1.22</v>
      </c>
      <c r="H228">
        <f>VLOOKUP(A228,away!$A$2:$E$405,3,FALSE)</f>
        <v>1.2052631578947399</v>
      </c>
      <c r="I228">
        <f>VLOOKUP(C228,away!$B$2:$E$405,3,FALSE)</f>
        <v>1.29</v>
      </c>
      <c r="J228">
        <f>VLOOKUP(B228,home!$B$2:$E$405,4,FALSE)</f>
        <v>0.74</v>
      </c>
      <c r="K228" s="3">
        <f t="shared" si="334"/>
        <v>2.5673936842105234</v>
      </c>
      <c r="L228" s="3">
        <f t="shared" si="335"/>
        <v>1.1505442105263186</v>
      </c>
      <c r="M228" s="5">
        <f t="shared" si="280"/>
        <v>2.4283992398553268E-2</v>
      </c>
      <c r="N228" s="5">
        <f t="shared" si="281"/>
        <v>6.2346568711462019E-2</v>
      </c>
      <c r="O228" s="5">
        <f t="shared" si="282"/>
        <v>2.7939806862620591E-2</v>
      </c>
      <c r="P228" s="5">
        <f t="shared" si="283"/>
        <v>7.1732483677153944E-2</v>
      </c>
      <c r="Q228" s="5">
        <f t="shared" si="284"/>
        <v>8.0034093371002521E-2</v>
      </c>
      <c r="R228" s="5">
        <f t="shared" si="285"/>
        <v>1.6072991514505818E-2</v>
      </c>
      <c r="S228" s="5">
        <f t="shared" si="286"/>
        <v>5.2972644798716342E-2</v>
      </c>
      <c r="T228" s="5">
        <f t="shared" si="287"/>
        <v>9.2082762772729768E-2</v>
      </c>
      <c r="U228" s="5">
        <f t="shared" si="288"/>
        <v>4.1265696900711572E-2</v>
      </c>
      <c r="V228" s="5">
        <f t="shared" si="289"/>
        <v>1.7386210251847358E-2</v>
      </c>
      <c r="W228" s="5">
        <f t="shared" si="290"/>
        <v>6.8493008614075729E-2</v>
      </c>
      <c r="X228" s="5">
        <f t="shared" si="291"/>
        <v>7.8804234522454095E-2</v>
      </c>
      <c r="Y228" s="5">
        <f t="shared" si="292"/>
        <v>4.5333877897383926E-2</v>
      </c>
      <c r="Z228" s="5">
        <f t="shared" si="293"/>
        <v>6.164229110951101E-3</v>
      </c>
      <c r="AA228" s="5">
        <f t="shared" si="294"/>
        <v>1.5826002887482506E-2</v>
      </c>
      <c r="AB228" s="5">
        <f t="shared" si="295"/>
        <v>2.0315789929810053E-2</v>
      </c>
      <c r="AC228" s="5">
        <f t="shared" si="296"/>
        <v>3.2098203382027787E-3</v>
      </c>
      <c r="AD228" s="5">
        <f t="shared" si="297"/>
        <v>4.3962129432088742E-2</v>
      </c>
      <c r="AE228" s="5">
        <f t="shared" si="298"/>
        <v>5.058037350049837E-2</v>
      </c>
      <c r="AF228" s="5">
        <f t="shared" si="299"/>
        <v>2.9097477948628624E-2</v>
      </c>
      <c r="AG228" s="5">
        <f t="shared" si="300"/>
        <v>1.1159311598237288E-2</v>
      </c>
      <c r="AH228" s="5">
        <f t="shared" si="301"/>
        <v>1.7730545289906469E-3</v>
      </c>
      <c r="AI228" s="5">
        <f t="shared" si="302"/>
        <v>4.5521289994914513E-3</v>
      </c>
      <c r="AJ228" s="5">
        <f t="shared" si="303"/>
        <v>5.8435536215029615E-3</v>
      </c>
      <c r="AK228" s="5">
        <f t="shared" si="304"/>
        <v>5.0009008870640784E-3</v>
      </c>
      <c r="AL228" s="5">
        <f t="shared" si="305"/>
        <v>3.7925952411423867E-4</v>
      </c>
      <c r="AM228" s="5">
        <f t="shared" si="306"/>
        <v>2.2573618689678044E-2</v>
      </c>
      <c r="AN228" s="5">
        <f t="shared" si="307"/>
        <v>2.5971946294037773E-2</v>
      </c>
      <c r="AO228" s="5">
        <f t="shared" si="308"/>
        <v>1.4940936222352824E-2</v>
      </c>
      <c r="AP228" s="5">
        <f t="shared" si="309"/>
        <v>5.7300692234903321E-3</v>
      </c>
      <c r="AQ228" s="5">
        <f t="shared" si="310"/>
        <v>1.6481744927504603E-3</v>
      </c>
      <c r="AR228" s="5">
        <f t="shared" si="311"/>
        <v>4.0799552465553134E-4</v>
      </c>
      <c r="AS228" s="5">
        <f t="shared" si="312"/>
        <v>1.0474851331867701E-3</v>
      </c>
      <c r="AT228" s="5">
        <f t="shared" si="313"/>
        <v>1.3446533576240666E-3</v>
      </c>
      <c r="AU228" s="5">
        <f t="shared" si="314"/>
        <v>1.1507515126055008E-3</v>
      </c>
      <c r="AV228" s="5">
        <f t="shared" si="315"/>
        <v>7.3860804138976713E-4</v>
      </c>
      <c r="AW228" s="5">
        <f t="shared" si="316"/>
        <v>3.1119296814992707E-5</v>
      </c>
      <c r="AX228" s="5">
        <f t="shared" si="317"/>
        <v>9.6592276756093335E-3</v>
      </c>
      <c r="AY228" s="5">
        <f t="shared" si="318"/>
        <v>1.1113368480327908E-2</v>
      </c>
      <c r="AZ228" s="5">
        <f t="shared" si="319"/>
        <v>6.3932108822434752E-3</v>
      </c>
      <c r="BA228" s="5">
        <f t="shared" si="320"/>
        <v>2.4518905890796947E-3</v>
      </c>
      <c r="BB228" s="5">
        <f t="shared" si="321"/>
        <v>7.0525213052740211E-4</v>
      </c>
      <c r="BC228" s="5">
        <f t="shared" si="322"/>
        <v>1.6228475114793075E-4</v>
      </c>
      <c r="BD228" s="5">
        <f t="shared" si="323"/>
        <v>7.8236148135511657E-5</v>
      </c>
      <c r="BE228" s="5">
        <f t="shared" si="324"/>
        <v>2.0086299260007156E-4</v>
      </c>
      <c r="BF228" s="5">
        <f t="shared" si="325"/>
        <v>2.5784718929652449E-4</v>
      </c>
      <c r="BG228" s="5">
        <f t="shared" si="326"/>
        <v>2.2066508176377738E-4</v>
      </c>
      <c r="BH228" s="5">
        <f t="shared" si="327"/>
        <v>1.4163353431153016E-4</v>
      </c>
      <c r="BI228" s="5">
        <f t="shared" si="328"/>
        <v>7.2725808292767414E-5</v>
      </c>
      <c r="BJ228" s="8">
        <f t="shared" si="329"/>
        <v>0.66324381779980601</v>
      </c>
      <c r="BK228" s="8">
        <f t="shared" si="330"/>
        <v>0.18107777946891584</v>
      </c>
      <c r="BL228" s="8">
        <f t="shared" si="331"/>
        <v>0.14425139045604154</v>
      </c>
      <c r="BM228" s="8">
        <f t="shared" si="332"/>
        <v>0.70124503111690328</v>
      </c>
      <c r="BN228" s="8">
        <f t="shared" si="333"/>
        <v>0.28240993653529817</v>
      </c>
    </row>
    <row r="229" spans="1:66" x14ac:dyDescent="0.25">
      <c r="A229" t="s">
        <v>40</v>
      </c>
      <c r="B229" t="s">
        <v>333</v>
      </c>
      <c r="C229" t="s">
        <v>334</v>
      </c>
      <c r="D229" s="10">
        <v>44217</v>
      </c>
      <c r="E229">
        <f>VLOOKUP(A229,home!$A$2:$E$405,3,FALSE)</f>
        <v>1.5473684210526299</v>
      </c>
      <c r="F229">
        <f>VLOOKUP(B229,home!$B$2:$E$405,3,FALSE)</f>
        <v>0.93</v>
      </c>
      <c r="G229">
        <f>VLOOKUP(C229,away!$B$2:$E$405,4,FALSE)</f>
        <v>1.1499999999999999</v>
      </c>
      <c r="H229">
        <f>VLOOKUP(A229,away!$A$2:$E$405,3,FALSE)</f>
        <v>1.2052631578947399</v>
      </c>
      <c r="I229">
        <f>VLOOKUP(C229,away!$B$2:$E$405,3,FALSE)</f>
        <v>0.72</v>
      </c>
      <c r="J229">
        <f>VLOOKUP(B229,home!$B$2:$E$405,4,FALSE)</f>
        <v>1.2</v>
      </c>
      <c r="K229" s="3">
        <f t="shared" si="334"/>
        <v>1.6549105263157877</v>
      </c>
      <c r="L229" s="3">
        <f t="shared" si="335"/>
        <v>1.0413473684210552</v>
      </c>
      <c r="M229" s="5">
        <f t="shared" ref="M229:M230" si="336">_xlfn.POISSON.DIST(0,K229,FALSE) * _xlfn.POISSON.DIST(0,L229,FALSE)</f>
        <v>6.7457473981405502E-2</v>
      </c>
      <c r="N229" s="5">
        <f t="shared" ref="N229:N230" si="337">_xlfn.POISSON.DIST(1,K229,FALSE) * _xlfn.POISSON.DIST(0,L229,FALSE)</f>
        <v>0.11163608377050135</v>
      </c>
      <c r="O229" s="5">
        <f t="shared" ref="O229:O230" si="338">_xlfn.POISSON.DIST(0,K229,FALSE) * _xlfn.POISSON.DIST(1,L229,FALSE)</f>
        <v>7.0246663010868418E-2</v>
      </c>
      <c r="P229" s="5">
        <f t="shared" ref="P229:P230" si="339">_xlfn.POISSON.DIST(1,K229,FALSE) * _xlfn.POISSON.DIST(1,L229,FALSE)</f>
        <v>0.11625194205524406</v>
      </c>
      <c r="Q229" s="5">
        <f t="shared" ref="Q229:Q230" si="340">_xlfn.POISSON.DIST(2,K229,FALSE) * _xlfn.POISSON.DIST(0,L229,FALSE)</f>
        <v>9.2373865074236894E-2</v>
      </c>
      <c r="R229" s="5">
        <f t="shared" ref="R229:R230" si="341">_xlfn.POISSON.DIST(0,K229,FALSE) * _xlfn.POISSON.DIST(2,L229,FALSE)</f>
        <v>3.6575588833364259E-2</v>
      </c>
      <c r="S229" s="5">
        <f t="shared" ref="S229:S230" si="342">_xlfn.POISSON.DIST(2,K229,FALSE) * _xlfn.POISSON.DIST(2,L229,FALSE)</f>
        <v>5.0085310173862516E-2</v>
      </c>
      <c r="T229" s="5">
        <f t="shared" ref="T229:T230" si="343">_xlfn.POISSON.DIST(2,K229,FALSE) * _xlfn.POISSON.DIST(1,L229,FALSE)</f>
        <v>9.6193281305938211E-2</v>
      </c>
      <c r="U229" s="5">
        <f t="shared" ref="U229:U230" si="344">_xlfn.POISSON.DIST(1,K229,FALSE) * _xlfn.POISSON.DIST(2,L229,FALSE)</f>
        <v>6.0529326966532696E-2</v>
      </c>
      <c r="V229" s="5">
        <f t="shared" ref="V229:V230" si="345">_xlfn.POISSON.DIST(3,K229,FALSE) * _xlfn.POISSON.DIST(3,L229,FALSE)</f>
        <v>9.590428248100186E-3</v>
      </c>
      <c r="W229" s="5">
        <f t="shared" ref="W229:W230" si="346">_xlfn.POISSON.DIST(3,K229,FALSE) * _xlfn.POISSON.DIST(0,L229,FALSE)</f>
        <v>5.0956827222609649E-2</v>
      </c>
      <c r="X229" s="5">
        <f t="shared" ref="X229:X230" si="347">_xlfn.POISSON.DIST(3,K229,FALSE) * _xlfn.POISSON.DIST(1,L229,FALSE)</f>
        <v>5.3063757931350937E-2</v>
      </c>
      <c r="Y229" s="5">
        <f t="shared" ref="Y229:Y230" si="348">_xlfn.POISSON.DIST(3,K229,FALSE) * _xlfn.POISSON.DIST(2,L229,FALSE)</f>
        <v>2.7628902340172099E-2</v>
      </c>
      <c r="Z229" s="5">
        <f t="shared" ref="Z229:Z230" si="349">_xlfn.POISSON.DIST(0,K229,FALSE) * _xlfn.POISSON.DIST(3,L229,FALSE)</f>
        <v>1.2695964393358137E-2</v>
      </c>
      <c r="AA229" s="5">
        <f t="shared" ref="AA229:AA230" si="350">_xlfn.POISSON.DIST(1,K229,FALSE) * _xlfn.POISSON.DIST(3,L229,FALSE)</f>
        <v>2.1010685116298815E-2</v>
      </c>
      <c r="AB229" s="5">
        <f t="shared" ref="AB229:AB230" si="351">_xlfn.POISSON.DIST(2,K229,FALSE) * _xlfn.POISSON.DIST(3,L229,FALSE)</f>
        <v>1.7385401982034681E-2</v>
      </c>
      <c r="AC229" s="5">
        <f t="shared" ref="AC229:AC230" si="352">_xlfn.POISSON.DIST(4,K229,FALSE) * _xlfn.POISSON.DIST(4,L229,FALSE)</f>
        <v>1.0329710734595912E-3</v>
      </c>
      <c r="AD229" s="5">
        <f t="shared" ref="AD229:AD230" si="353">_xlfn.POISSON.DIST(4,K229,FALSE) * _xlfn.POISSON.DIST(0,L229,FALSE)</f>
        <v>2.1082247439587896E-2</v>
      </c>
      <c r="AE229" s="5">
        <f t="shared" ref="AE229:AE230" si="354">_xlfn.POISSON.DIST(4,K229,FALSE) * _xlfn.POISSON.DIST(1,L229,FALSE)</f>
        <v>2.1953942891616385E-2</v>
      </c>
      <c r="AF229" s="5">
        <f t="shared" ref="AF229:AF230" si="355">_xlfn.POISSON.DIST(4,K229,FALSE) * _xlfn.POISSON.DIST(2,L229,FALSE)</f>
        <v>1.1430840328325427E-2</v>
      </c>
      <c r="AG229" s="5">
        <f t="shared" ref="AG229:AG230" si="356">_xlfn.POISSON.DIST(4,K229,FALSE) * _xlfn.POISSON.DIST(3,L229,FALSE)</f>
        <v>3.9678251649143187E-3</v>
      </c>
      <c r="AH229" s="5">
        <f t="shared" ref="AH229:AH230" si="357">_xlfn.POISSON.DIST(0,K229,FALSE) * _xlfn.POISSON.DIST(4,L229,FALSE)</f>
        <v>3.3052272776477282E-3</v>
      </c>
      <c r="AI229" s="5">
        <f t="shared" ref="AI229:AI230" si="358">_xlfn.POISSON.DIST(1,K229,FALSE) * _xlfn.POISSON.DIST(4,L229,FALSE)</f>
        <v>5.4698554136453003E-3</v>
      </c>
      <c r="AJ229" s="5">
        <f t="shared" ref="AJ229:AJ230" si="359">_xlfn.POISSON.DIST(2,K229,FALSE) * _xlfn.POISSON.DIST(4,L229,FALSE)</f>
        <v>4.5260606507335028E-3</v>
      </c>
      <c r="AK229" s="5">
        <f t="shared" ref="AK229:AK230" si="360">_xlfn.POISSON.DIST(3,K229,FALSE) * _xlfn.POISSON.DIST(4,L229,FALSE)</f>
        <v>2.4967418045475191E-3</v>
      </c>
      <c r="AL229" s="5">
        <f t="shared" ref="AL229:AL230" si="361">_xlfn.POISSON.DIST(5,K229,FALSE) * _xlfn.POISSON.DIST(5,L229,FALSE)</f>
        <v>7.1206279327725117E-5</v>
      </c>
      <c r="AM229" s="5">
        <f t="shared" ref="AM229:AM230" si="362">_xlfn.POISSON.DIST(5,K229,FALSE) * _xlfn.POISSON.DIST(0,L229,FALSE)</f>
        <v>6.9778466412336194E-3</v>
      </c>
      <c r="AN229" s="5">
        <f t="shared" ref="AN229:AN230" si="363">_xlfn.POISSON.DIST(5,K229,FALSE) * _xlfn.POISSON.DIST(1,L229,FALSE)</f>
        <v>7.2663622370943278E-3</v>
      </c>
      <c r="AO229" s="5">
        <f t="shared" ref="AO229:AO230" si="364">_xlfn.POISSON.DIST(5,K229,FALSE) * _xlfn.POISSON.DIST(2,L229,FALSE)</f>
        <v>3.7834035967961549E-3</v>
      </c>
      <c r="AP229" s="5">
        <f t="shared" ref="AP229:AP230" si="365">_xlfn.POISSON.DIST(5,K229,FALSE) * _xlfn.POISSON.DIST(3,L229,FALSE)</f>
        <v>1.3132791263994774E-3</v>
      </c>
      <c r="AQ229" s="5">
        <f t="shared" ref="AQ229:AQ230" si="366">_xlfn.POISSON.DIST(5,K229,FALSE) * _xlfn.POISSON.DIST(4,L229,FALSE)</f>
        <v>3.4189494056959945E-4</v>
      </c>
      <c r="AR229" s="5">
        <f t="shared" ref="AR229:AR230" si="367">_xlfn.POISSON.DIST(0,K229,FALSE) * _xlfn.POISSON.DIST(5,L229,FALSE)</f>
        <v>6.883779455223902E-4</v>
      </c>
      <c r="AS229" s="5">
        <f t="shared" ref="AS229:AS230" si="368">_xlfn.POISSON.DIST(1,K229,FALSE) * _xlfn.POISSON.DIST(5,L229,FALSE)</f>
        <v>1.1392039081286397E-3</v>
      </c>
      <c r="AT229" s="5">
        <f t="shared" ref="AT229:AT230" si="369">_xlfn.POISSON.DIST(2,K229,FALSE) * _xlfn.POISSON.DIST(5,L229,FALSE)</f>
        <v>9.4264026959108471E-4</v>
      </c>
      <c r="AU229" s="5">
        <f t="shared" ref="AU229:AU230" si="370">_xlfn.POISSON.DIST(3,K229,FALSE) * _xlfn.POISSON.DIST(5,L229,FALSE)</f>
        <v>5.1999510155847938E-4</v>
      </c>
      <c r="AV229" s="5">
        <f t="shared" ref="AV229:AV230" si="371">_xlfn.POISSON.DIST(4,K229,FALSE) * _xlfn.POISSON.DIST(5,L229,FALSE)</f>
        <v>2.1513634180044363E-4</v>
      </c>
      <c r="AW229" s="5">
        <f t="shared" ref="AW229:AW230" si="372">_xlfn.POISSON.DIST(6,K229,FALSE) * _xlfn.POISSON.DIST(6,L229,FALSE)</f>
        <v>3.408677665847339E-6</v>
      </c>
      <c r="AX229" s="5">
        <f t="shared" ref="AX229:AX230" si="373">_xlfn.POISSON.DIST(6,K229,FALSE) * _xlfn.POISSON.DIST(0,L229,FALSE)</f>
        <v>1.924618642932463E-3</v>
      </c>
      <c r="AY229" s="5">
        <f t="shared" ref="AY229:AY230" si="374">_xlfn.POISSON.DIST(6,K229,FALSE) * _xlfn.POISSON.DIST(1,L229,FALSE)</f>
        <v>2.0041965590318228E-3</v>
      </c>
      <c r="AZ229" s="5">
        <f t="shared" ref="AZ229:AZ230" si="375">_xlfn.POISSON.DIST(6,K229,FALSE) * _xlfn.POISSON.DIST(2,L229,FALSE)</f>
        <v>1.0435324062731614E-3</v>
      </c>
      <c r="BA229" s="5">
        <f t="shared" ref="BA229:BA230" si="376">_xlfn.POISSON.DIST(6,K229,FALSE) * _xlfn.POISSON.DIST(3,L229,FALSE)</f>
        <v>3.6222657504488275E-4</v>
      </c>
      <c r="BB229" s="5">
        <f t="shared" ref="BB229:BB230" si="377">_xlfn.POISSON.DIST(6,K229,FALSE) * _xlfn.POISSON.DIST(4,L229,FALSE)</f>
        <v>9.4300922673790116E-5</v>
      </c>
      <c r="BC229" s="5">
        <f t="shared" ref="BC229:BC230" si="378">_xlfn.POISSON.DIST(6,K229,FALSE) * _xlfn.POISSON.DIST(5,L229,FALSE)</f>
        <v>1.9640003533205756E-5</v>
      </c>
      <c r="BD229" s="5">
        <f t="shared" ref="BD229:BD230" si="379">_xlfn.POISSON.DIST(0,K229,FALSE) * _xlfn.POISSON.DIST(6,L229,FALSE)</f>
        <v>1.1947342700813888E-4</v>
      </c>
      <c r="BE229" s="5">
        <f t="shared" ref="BE229:BE230" si="380">_xlfn.POISSON.DIST(1,K229,FALSE) * _xlfn.POISSON.DIST(6,L229,FALSE)</f>
        <v>1.9771783197078998E-4</v>
      </c>
      <c r="BF229" s="5">
        <f t="shared" ref="BF229:BF230" si="381">_xlfn.POISSON.DIST(2,K229,FALSE) * _xlfn.POISSON.DIST(6,L229,FALSE)</f>
        <v>1.6360266068439827E-4</v>
      </c>
      <c r="BG229" s="5">
        <f t="shared" ref="BG229:BG230" si="382">_xlfn.POISSON.DIST(3,K229,FALSE) * _xlfn.POISSON.DIST(6,L229,FALSE)</f>
        <v>9.0249255099960263E-5</v>
      </c>
      <c r="BH229" s="5">
        <f t="shared" ref="BH229:BH230" si="383">_xlfn.POISSON.DIST(4,K229,FALSE) * _xlfn.POISSON.DIST(6,L229,FALSE)</f>
        <v>3.733861056427076E-5</v>
      </c>
      <c r="BI229" s="5">
        <f t="shared" ref="BI229:BI230" si="384">_xlfn.POISSON.DIST(5,K229,FALSE) * _xlfn.POISSON.DIST(6,L229,FALSE)</f>
        <v>1.2358411932163518E-5</v>
      </c>
      <c r="BJ229" s="8">
        <f t="shared" ref="BJ229:BJ230" si="385">SUM(N229,Q229,T229,W229,X229,Y229,AD229,AE229,AF229,AG229,AM229,AN229,AO229,AP229,AQ229,AX229,AY229,AZ229,BA229,BB229,BC229)</f>
        <v>0.51541887512083584</v>
      </c>
      <c r="BK229" s="8">
        <f t="shared" ref="BK229:BK230" si="386">SUM(M229,P229,S229,V229,AC229,AL229,AY229)</f>
        <v>0.2464935283704314</v>
      </c>
      <c r="BL229" s="8">
        <f t="shared" ref="BL229:BL230" si="387">SUM(O229,R229,U229,AA229,AB229,AH229,AI229,AJ229,AK229,AR229,AS229,AT229,AU229,AV229,BD229,BE229,BF229,BG229,BH229,BI229)</f>
        <v>0.22567164481953367</v>
      </c>
      <c r="BM229" s="8">
        <f t="shared" ref="BM229:BM230" si="388">SUM(S229:BI229)</f>
        <v>0.50373760809717238</v>
      </c>
      <c r="BN229" s="8">
        <f t="shared" ref="BN229:BN230" si="389">SUM(M229:R229)</f>
        <v>0.49454161672562047</v>
      </c>
    </row>
    <row r="230" spans="1:66" x14ac:dyDescent="0.25">
      <c r="A230" t="s">
        <v>40</v>
      </c>
      <c r="B230" t="s">
        <v>235</v>
      </c>
      <c r="C230" t="s">
        <v>332</v>
      </c>
      <c r="D230" s="10">
        <v>44217</v>
      </c>
      <c r="E230">
        <f>VLOOKUP(A230,home!$A$2:$E$405,3,FALSE)</f>
        <v>1.5473684210526299</v>
      </c>
      <c r="F230">
        <f>VLOOKUP(B230,home!$B$2:$E$405,3,FALSE)</f>
        <v>0.56999999999999995</v>
      </c>
      <c r="G230">
        <f>VLOOKUP(C230,away!$B$2:$E$405,4,FALSE)</f>
        <v>0.56999999999999995</v>
      </c>
      <c r="H230">
        <f>VLOOKUP(A230,away!$A$2:$E$405,3,FALSE)</f>
        <v>1.2052631578947399</v>
      </c>
      <c r="I230">
        <f>VLOOKUP(C230,away!$B$2:$E$405,3,FALSE)</f>
        <v>1.51</v>
      </c>
      <c r="J230">
        <f>VLOOKUP(B230,home!$B$2:$E$405,4,FALSE)</f>
        <v>1.01</v>
      </c>
      <c r="K230" s="3">
        <f t="shared" si="334"/>
        <v>0.50273999999999941</v>
      </c>
      <c r="L230" s="3">
        <f t="shared" si="335"/>
        <v>1.8381468421052678</v>
      </c>
      <c r="M230" s="5">
        <f t="shared" si="336"/>
        <v>9.6242248694123858E-2</v>
      </c>
      <c r="N230" s="5">
        <f t="shared" si="337"/>
        <v>4.8384828108483775E-2</v>
      </c>
      <c r="O230" s="5">
        <f t="shared" si="338"/>
        <v>0.17690738551421359</v>
      </c>
      <c r="P230" s="5">
        <f t="shared" si="339"/>
        <v>8.8938418993415647E-2</v>
      </c>
      <c r="Q230" s="5">
        <f t="shared" si="340"/>
        <v>1.2162494241629549E-2</v>
      </c>
      <c r="R230" s="5">
        <f t="shared" si="341"/>
        <v>0.1625908760140255</v>
      </c>
      <c r="S230" s="5">
        <f t="shared" si="342"/>
        <v>2.0547219335522733E-2</v>
      </c>
      <c r="T230" s="5">
        <f t="shared" si="343"/>
        <v>2.2356450382374861E-2</v>
      </c>
      <c r="U230" s="5">
        <f t="shared" si="344"/>
        <v>8.1740937007291084E-2</v>
      </c>
      <c r="V230" s="5">
        <f t="shared" si="345"/>
        <v>2.1097655219085919E-3</v>
      </c>
      <c r="W230" s="5">
        <f t="shared" si="346"/>
        <v>2.0381907850122783E-3</v>
      </c>
      <c r="X230" s="5">
        <f t="shared" si="347"/>
        <v>3.7464939550783758E-3</v>
      </c>
      <c r="Y230" s="5">
        <f t="shared" si="348"/>
        <v>3.4433030162468966E-3</v>
      </c>
      <c r="Z230" s="5">
        <f t="shared" si="349"/>
        <v>9.9621968433436681E-2</v>
      </c>
      <c r="AA230" s="5">
        <f t="shared" si="350"/>
        <v>5.0083948410225898E-2</v>
      </c>
      <c r="AB230" s="5">
        <f t="shared" si="351"/>
        <v>1.2589602111878467E-2</v>
      </c>
      <c r="AC230" s="5">
        <f t="shared" si="352"/>
        <v>1.2185345606488893E-4</v>
      </c>
      <c r="AD230" s="5">
        <f t="shared" si="353"/>
        <v>2.5617000881426779E-4</v>
      </c>
      <c r="AE230" s="5">
        <f t="shared" si="354"/>
        <v>4.7087809274402501E-4</v>
      </c>
      <c r="AF230" s="5">
        <f t="shared" si="355"/>
        <v>4.3277153959699055E-4</v>
      </c>
      <c r="AG230" s="5">
        <f t="shared" si="356"/>
        <v>2.6516587962108098E-4</v>
      </c>
      <c r="AH230" s="5">
        <f t="shared" si="357"/>
        <v>4.5779951670058085E-2</v>
      </c>
      <c r="AI230" s="5">
        <f t="shared" si="358"/>
        <v>2.3015412902604976E-2</v>
      </c>
      <c r="AJ230" s="5">
        <f t="shared" si="359"/>
        <v>5.7853843413278056E-3</v>
      </c>
      <c r="AK230" s="5">
        <f t="shared" si="360"/>
        <v>9.6951470791971275E-4</v>
      </c>
      <c r="AL230" s="5">
        <f t="shared" si="361"/>
        <v>4.5042396154887611E-6</v>
      </c>
      <c r="AM230" s="5">
        <f t="shared" si="362"/>
        <v>2.5757382046256973E-5</v>
      </c>
      <c r="AN230" s="5">
        <f t="shared" si="363"/>
        <v>4.7345850469226173E-5</v>
      </c>
      <c r="AO230" s="5">
        <f t="shared" si="364"/>
        <v>4.3514312763398165E-5</v>
      </c>
      <c r="AP230" s="5">
        <f t="shared" si="365"/>
        <v>2.6661898864140422E-5</v>
      </c>
      <c r="AQ230" s="5">
        <f t="shared" si="366"/>
        <v>1.2252121300412439E-5</v>
      </c>
      <c r="AR230" s="5">
        <f t="shared" si="367"/>
        <v>1.6830054718809807E-2</v>
      </c>
      <c r="AS230" s="5">
        <f t="shared" si="368"/>
        <v>8.4611417093344334E-3</v>
      </c>
      <c r="AT230" s="5">
        <f t="shared" si="369"/>
        <v>2.1268771914753934E-3</v>
      </c>
      <c r="AU230" s="5">
        <f t="shared" si="370"/>
        <v>3.5642207974744612E-4</v>
      </c>
      <c r="AV230" s="5">
        <f t="shared" si="371"/>
        <v>4.4796909093057705E-5</v>
      </c>
      <c r="AW230" s="5">
        <f t="shared" si="372"/>
        <v>1.1562257267026007E-7</v>
      </c>
      <c r="AX230" s="5">
        <f t="shared" si="373"/>
        <v>2.1582110416558691E-6</v>
      </c>
      <c r="AY230" s="5">
        <f t="shared" si="374"/>
        <v>3.967108810816456E-6</v>
      </c>
      <c r="AZ230" s="5">
        <f t="shared" si="375"/>
        <v>3.6460642664451276E-6</v>
      </c>
      <c r="BA230" s="5">
        <f t="shared" si="376"/>
        <v>2.2340005058263231E-6</v>
      </c>
      <c r="BB230" s="5">
        <f t="shared" si="377"/>
        <v>1.0266052437615571E-6</v>
      </c>
      <c r="BC230" s="5">
        <f t="shared" si="378"/>
        <v>3.7741023738180286E-7</v>
      </c>
      <c r="BD230" s="5">
        <f t="shared" si="379"/>
        <v>5.1560186556398515E-3</v>
      </c>
      <c r="BE230" s="5">
        <f t="shared" si="380"/>
        <v>2.5921368189363763E-3</v>
      </c>
      <c r="BF230" s="5">
        <f t="shared" si="381"/>
        <v>6.5158543217603605E-4</v>
      </c>
      <c r="BG230" s="5">
        <f t="shared" si="382"/>
        <v>1.0919268672406002E-4</v>
      </c>
      <c r="BH230" s="5">
        <f t="shared" si="383"/>
        <v>1.3723882830913463E-5</v>
      </c>
      <c r="BI230" s="5">
        <f t="shared" si="384"/>
        <v>1.3799089708826855E-6</v>
      </c>
      <c r="BJ230" s="8">
        <f t="shared" si="385"/>
        <v>9.3725686975151448E-2</v>
      </c>
      <c r="BK230" s="8">
        <f t="shared" si="386"/>
        <v>0.20796797734946199</v>
      </c>
      <c r="BL230" s="8">
        <f t="shared" si="387"/>
        <v>0.59580634267328336</v>
      </c>
      <c r="BM230" s="8">
        <f t="shared" si="388"/>
        <v>0.41189187237920355</v>
      </c>
      <c r="BN230" s="8">
        <f t="shared" si="389"/>
        <v>0.58522625156589192</v>
      </c>
    </row>
  </sheetData>
  <conditionalFormatting sqref="BJ2:BL23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2021-01-20T14:55:50Z</dcterms:modified>
</cp:coreProperties>
</file>