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N6" i="2" s="1"/>
  <c r="F6" i="2"/>
  <c r="O6" i="2" s="1"/>
  <c r="G6" i="2"/>
  <c r="P6" i="2"/>
  <c r="E7" i="2"/>
  <c r="F7" i="2"/>
  <c r="G7" i="2"/>
  <c r="P7" i="2" s="1"/>
  <c r="N7" i="2"/>
  <c r="O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/>
  <c r="E73" i="2"/>
  <c r="F73" i="2"/>
  <c r="G73" i="2"/>
  <c r="P73" i="2" s="1"/>
  <c r="N73" i="2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O76" i="2" s="1"/>
  <c r="G76" i="2"/>
  <c r="P76" i="2" s="1"/>
  <c r="E77" i="2"/>
  <c r="F77" i="2"/>
  <c r="G77" i="2"/>
  <c r="P77" i="2" s="1"/>
  <c r="N77" i="2"/>
  <c r="O77" i="2"/>
  <c r="E78" i="2"/>
  <c r="N78" i="2" s="1"/>
  <c r="F78" i="2"/>
  <c r="O78" i="2" s="1"/>
  <c r="G78" i="2"/>
  <c r="P78" i="2" s="1"/>
  <c r="E79" i="2"/>
  <c r="N79" i="2" s="1"/>
  <c r="F79" i="2"/>
  <c r="G79" i="2"/>
  <c r="P79" i="2" s="1"/>
  <c r="O79" i="2"/>
  <c r="E80" i="2"/>
  <c r="N80" i="2" s="1"/>
  <c r="F80" i="2"/>
  <c r="G80" i="2"/>
  <c r="O80" i="2"/>
  <c r="P80" i="2"/>
  <c r="E81" i="2"/>
  <c r="N81" i="2" s="1"/>
  <c r="F81" i="2"/>
  <c r="G81" i="2"/>
  <c r="P81" i="2" s="1"/>
  <c r="O81" i="2"/>
  <c r="E82" i="2"/>
  <c r="N82" i="2" s="1"/>
  <c r="F82" i="2"/>
  <c r="O82" i="2" s="1"/>
  <c r="G82" i="2"/>
  <c r="P82" i="2" s="1"/>
  <c r="E83" i="2"/>
  <c r="N83" i="2" s="1"/>
  <c r="F83" i="2"/>
  <c r="G83" i="2"/>
  <c r="P83" i="2" s="1"/>
  <c r="O83" i="2"/>
  <c r="E84" i="2"/>
  <c r="N84" i="2" s="1"/>
  <c r="F84" i="2"/>
  <c r="G84" i="2"/>
  <c r="O84" i="2"/>
  <c r="P84" i="2"/>
  <c r="E85" i="2"/>
  <c r="N85" i="2" s="1"/>
  <c r="F85" i="2"/>
  <c r="G85" i="2"/>
  <c r="P85" i="2" s="1"/>
  <c r="O85" i="2"/>
  <c r="E86" i="2"/>
  <c r="N86" i="2" s="1"/>
  <c r="F86" i="2"/>
  <c r="O86" i="2" s="1"/>
  <c r="G86" i="2"/>
  <c r="P86" i="2" s="1"/>
  <c r="E87" i="2"/>
  <c r="N87" i="2" s="1"/>
  <c r="F87" i="2"/>
  <c r="G87" i="2"/>
  <c r="P87" i="2" s="1"/>
  <c r="O87" i="2"/>
  <c r="E88" i="2"/>
  <c r="N88" i="2" s="1"/>
  <c r="F88" i="2"/>
  <c r="G88" i="2"/>
  <c r="O88" i="2"/>
  <c r="P88" i="2"/>
  <c r="E89" i="2"/>
  <c r="N89" i="2" s="1"/>
  <c r="F89" i="2"/>
  <c r="G89" i="2"/>
  <c r="P89" i="2" s="1"/>
  <c r="O89" i="2"/>
  <c r="E90" i="2"/>
  <c r="N90" i="2" s="1"/>
  <c r="F90" i="2"/>
  <c r="O90" i="2" s="1"/>
  <c r="G90" i="2"/>
  <c r="P90" i="2" s="1"/>
  <c r="E91" i="2"/>
  <c r="N91" i="2" s="1"/>
  <c r="F91" i="2"/>
  <c r="G91" i="2"/>
  <c r="P91" i="2" s="1"/>
  <c r="O91" i="2"/>
  <c r="E92" i="2"/>
  <c r="N92" i="2" s="1"/>
  <c r="F92" i="2"/>
  <c r="G92" i="2"/>
  <c r="P92" i="2" s="1"/>
  <c r="O92" i="2"/>
  <c r="E93" i="2"/>
  <c r="N93" i="2" s="1"/>
  <c r="F93" i="2"/>
  <c r="G93" i="2"/>
  <c r="P93" i="2" s="1"/>
  <c r="O93" i="2"/>
  <c r="E94" i="2"/>
  <c r="N94" i="2" s="1"/>
  <c r="F94" i="2"/>
  <c r="G94" i="2"/>
  <c r="P94" i="2" s="1"/>
  <c r="O94" i="2"/>
  <c r="E95" i="2"/>
  <c r="N95" i="2" s="1"/>
  <c r="F95" i="2"/>
  <c r="G95" i="2"/>
  <c r="P95" i="2" s="1"/>
  <c r="O95" i="2"/>
  <c r="E96" i="2"/>
  <c r="N96" i="2" s="1"/>
  <c r="F96" i="2"/>
  <c r="G96" i="2"/>
  <c r="P96" i="2" s="1"/>
  <c r="O96" i="2"/>
  <c r="E97" i="2"/>
  <c r="N97" i="2" s="1"/>
  <c r="F97" i="2"/>
  <c r="G97" i="2"/>
  <c r="P97" i="2" s="1"/>
  <c r="O97" i="2"/>
  <c r="E98" i="2"/>
  <c r="N98" i="2" s="1"/>
  <c r="F98" i="2"/>
  <c r="G98" i="2"/>
  <c r="P98" i="2" s="1"/>
  <c r="O98" i="2"/>
  <c r="E99" i="2"/>
  <c r="N99" i="2" s="1"/>
  <c r="F99" i="2"/>
  <c r="G99" i="2"/>
  <c r="P99" i="2" s="1"/>
  <c r="O99" i="2"/>
  <c r="E100" i="2"/>
  <c r="N100" i="2" s="1"/>
  <c r="F100" i="2"/>
  <c r="G100" i="2"/>
  <c r="P100" i="2" s="1"/>
  <c r="O100" i="2"/>
  <c r="E101" i="2"/>
  <c r="N101" i="2" s="1"/>
  <c r="F101" i="2"/>
  <c r="G101" i="2"/>
  <c r="P101" i="2" s="1"/>
  <c r="O101" i="2"/>
  <c r="E102" i="2"/>
  <c r="N102" i="2" s="1"/>
  <c r="F102" i="2"/>
  <c r="G102" i="2"/>
  <c r="P102" i="2" s="1"/>
  <c r="O102" i="2"/>
  <c r="E103" i="2"/>
  <c r="N103" i="2" s="1"/>
  <c r="F103" i="2"/>
  <c r="G103" i="2"/>
  <c r="P103" i="2" s="1"/>
  <c r="O103" i="2"/>
  <c r="E104" i="2"/>
  <c r="N104" i="2" s="1"/>
  <c r="F104" i="2"/>
  <c r="G104" i="2"/>
  <c r="P104" i="2" s="1"/>
  <c r="O104" i="2"/>
  <c r="E105" i="2"/>
  <c r="N105" i="2" s="1"/>
  <c r="F105" i="2"/>
  <c r="G105" i="2"/>
  <c r="P105" i="2" s="1"/>
  <c r="O105" i="2"/>
  <c r="E106" i="2"/>
  <c r="N106" i="2" s="1"/>
  <c r="F106" i="2"/>
  <c r="G106" i="2"/>
  <c r="P106" i="2" s="1"/>
  <c r="O106" i="2"/>
  <c r="E107" i="2"/>
  <c r="N107" i="2" s="1"/>
  <c r="F107" i="2"/>
  <c r="G107" i="2"/>
  <c r="P107" i="2" s="1"/>
  <c r="O107" i="2"/>
  <c r="E108" i="2"/>
  <c r="N108" i="2" s="1"/>
  <c r="F108" i="2"/>
  <c r="G108" i="2"/>
  <c r="P108" i="2" s="1"/>
  <c r="O108" i="2"/>
  <c r="E109" i="2"/>
  <c r="N109" i="2" s="1"/>
  <c r="F109" i="2"/>
  <c r="G109" i="2"/>
  <c r="P109" i="2" s="1"/>
  <c r="O109" i="2"/>
  <c r="E110" i="2"/>
  <c r="N110" i="2" s="1"/>
  <c r="F110" i="2"/>
  <c r="G110" i="2"/>
  <c r="P110" i="2" s="1"/>
  <c r="O110" i="2"/>
  <c r="E111" i="2"/>
  <c r="N111" i="2" s="1"/>
  <c r="F111" i="2"/>
  <c r="G111" i="2"/>
  <c r="P111" i="2" s="1"/>
  <c r="O111" i="2"/>
  <c r="E112" i="2"/>
  <c r="N112" i="2" s="1"/>
  <c r="F112" i="2"/>
  <c r="G112" i="2"/>
  <c r="P112" i="2" s="1"/>
  <c r="O112" i="2"/>
  <c r="E113" i="2"/>
  <c r="N113" i="2" s="1"/>
  <c r="F113" i="2"/>
  <c r="G113" i="2"/>
  <c r="P113" i="2" s="1"/>
  <c r="O113" i="2"/>
  <c r="E114" i="2"/>
  <c r="N114" i="2" s="1"/>
  <c r="F114" i="2"/>
  <c r="G114" i="2"/>
  <c r="P114" i="2" s="1"/>
  <c r="O114" i="2"/>
  <c r="E115" i="2"/>
  <c r="N115" i="2" s="1"/>
  <c r="F115" i="2"/>
  <c r="G115" i="2"/>
  <c r="P115" i="2" s="1"/>
  <c r="O115" i="2"/>
  <c r="E116" i="2"/>
  <c r="N116" i="2" s="1"/>
  <c r="F116" i="2"/>
  <c r="G116" i="2"/>
  <c r="P116" i="2" s="1"/>
  <c r="O116" i="2"/>
  <c r="E117" i="2"/>
  <c r="N117" i="2" s="1"/>
  <c r="F117" i="2"/>
  <c r="G117" i="2"/>
  <c r="P117" i="2" s="1"/>
  <c r="O117" i="2"/>
  <c r="E118" i="2"/>
  <c r="N118" i="2" s="1"/>
  <c r="F118" i="2"/>
  <c r="G118" i="2"/>
  <c r="P118" i="2" s="1"/>
  <c r="O118" i="2"/>
  <c r="E119" i="2"/>
  <c r="N119" i="2" s="1"/>
  <c r="F119" i="2"/>
  <c r="G119" i="2"/>
  <c r="P119" i="2" s="1"/>
  <c r="O119" i="2"/>
  <c r="E120" i="2"/>
  <c r="N120" i="2" s="1"/>
  <c r="F120" i="2"/>
  <c r="G120" i="2"/>
  <c r="P120" i="2" s="1"/>
  <c r="O120" i="2"/>
  <c r="E121" i="2"/>
  <c r="N121" i="2" s="1"/>
  <c r="F121" i="2"/>
  <c r="G121" i="2"/>
  <c r="P121" i="2" s="1"/>
  <c r="O121" i="2"/>
  <c r="E122" i="2"/>
  <c r="N122" i="2" s="1"/>
  <c r="F122" i="2"/>
  <c r="G122" i="2"/>
  <c r="P122" i="2" s="1"/>
  <c r="O122" i="2"/>
  <c r="E123" i="2"/>
  <c r="N123" i="2" s="1"/>
  <c r="F123" i="2"/>
  <c r="G123" i="2"/>
  <c r="P123" i="2" s="1"/>
  <c r="O12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115" i="4" l="1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1" i="4" l="1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W120" i="4" s="1"/>
  <c r="X120" i="4" s="1"/>
  <c r="Y120" i="4" s="1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19" i="4" l="1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9" i="4" l="1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94" i="4" l="1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" i="4" l="1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896" i="4" l="1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459" i="3"/>
  <c r="D325" i="3"/>
  <c r="D561" i="3"/>
  <c r="D731" i="3"/>
  <c r="D398" i="3"/>
  <c r="D901" i="3"/>
  <c r="D161" i="3"/>
  <c r="D856" i="3"/>
  <c r="D661" i="3"/>
  <c r="D263" i="3"/>
  <c r="D416" i="3"/>
  <c r="D174" i="3"/>
  <c r="D341" i="3"/>
  <c r="D941" i="3"/>
  <c r="D257" i="3"/>
  <c r="D812" i="3"/>
  <c r="D948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67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278" i="3"/>
  <c r="D214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2" i="10"/>
  <c r="D130" i="3"/>
  <c r="D127" i="3"/>
  <c r="D126" i="3"/>
  <c r="D129" i="3"/>
  <c r="D132" i="3"/>
  <c r="D128" i="3"/>
  <c r="D131" i="3"/>
  <c r="D133" i="3"/>
  <c r="D125" i="3"/>
  <c r="D124" i="3"/>
  <c r="D3" i="3"/>
  <c r="D123" i="3"/>
  <c r="D69" i="3"/>
  <c r="D65" i="3"/>
  <c r="D55" i="3"/>
  <c r="D71" i="3"/>
  <c r="D87" i="3"/>
  <c r="D84" i="3"/>
  <c r="D62" i="3"/>
  <c r="D67" i="3"/>
  <c r="D83" i="3"/>
  <c r="D93" i="3"/>
  <c r="D108" i="3"/>
  <c r="D56" i="3"/>
  <c r="D85" i="3"/>
  <c r="D37" i="3"/>
  <c r="D57" i="3"/>
  <c r="D116" i="3"/>
  <c r="D107" i="3"/>
  <c r="D78" i="3"/>
  <c r="D43" i="3"/>
  <c r="D112" i="3"/>
  <c r="D75" i="3"/>
  <c r="D74" i="3"/>
  <c r="D118" i="3"/>
  <c r="D79" i="3"/>
  <c r="D94" i="3"/>
  <c r="D49" i="3"/>
  <c r="D82" i="3"/>
  <c r="D101" i="3"/>
  <c r="D105" i="3"/>
  <c r="D70" i="3"/>
  <c r="D120" i="3"/>
  <c r="D36" i="3"/>
  <c r="D91" i="3"/>
  <c r="D104" i="3"/>
  <c r="D68" i="3"/>
  <c r="D114" i="3"/>
  <c r="D121" i="3"/>
  <c r="D48" i="3"/>
  <c r="D122" i="3"/>
  <c r="D46" i="3"/>
  <c r="D103" i="3"/>
  <c r="D44" i="3"/>
  <c r="D50" i="3"/>
  <c r="D76" i="3"/>
  <c r="D52" i="3"/>
  <c r="D60" i="3"/>
  <c r="D58" i="3"/>
  <c r="D98" i="3"/>
  <c r="D96" i="3"/>
  <c r="D88" i="3"/>
  <c r="D99" i="3"/>
  <c r="D77" i="3"/>
  <c r="D45" i="3"/>
  <c r="D119" i="3"/>
  <c r="D110" i="3"/>
  <c r="D81" i="3"/>
  <c r="D117" i="3"/>
  <c r="D102" i="3"/>
  <c r="D86" i="3"/>
  <c r="D100" i="3"/>
  <c r="D54" i="3"/>
  <c r="D89" i="3"/>
  <c r="D42" i="3"/>
  <c r="D97" i="3"/>
  <c r="D2" i="3"/>
  <c r="D113" i="3"/>
  <c r="D53" i="3"/>
  <c r="D80" i="3"/>
  <c r="D35" i="3"/>
  <c r="D64" i="3"/>
  <c r="D73" i="3"/>
  <c r="D61" i="3"/>
  <c r="D109" i="3"/>
  <c r="D51" i="3"/>
  <c r="D66" i="3"/>
  <c r="D90" i="3"/>
  <c r="D111" i="3"/>
  <c r="D95" i="3"/>
  <c r="D63" i="3"/>
  <c r="D72" i="3"/>
  <c r="D106" i="3"/>
  <c r="D59" i="3"/>
  <c r="D92" i="3"/>
  <c r="D47" i="3"/>
  <c r="D40" i="3"/>
  <c r="D41" i="3"/>
  <c r="D115" i="3"/>
  <c r="D8" i="3"/>
  <c r="D30" i="3"/>
  <c r="D11" i="3"/>
  <c r="D15" i="3"/>
  <c r="D5" i="3"/>
  <c r="D26" i="3"/>
  <c r="D32" i="3"/>
  <c r="D29" i="3"/>
  <c r="D24" i="3"/>
  <c r="D19" i="3"/>
  <c r="D18" i="3"/>
  <c r="D27" i="3"/>
  <c r="D23" i="3"/>
  <c r="D10" i="3"/>
  <c r="D28" i="3"/>
  <c r="D14" i="3"/>
  <c r="D12" i="3"/>
  <c r="D20" i="3"/>
  <c r="D21" i="3"/>
  <c r="D7" i="3"/>
  <c r="D17" i="3"/>
  <c r="D34" i="3"/>
  <c r="D25" i="3"/>
  <c r="D13" i="3"/>
  <c r="D4" i="3"/>
  <c r="D22" i="3"/>
  <c r="D31" i="3"/>
  <c r="D6" i="3"/>
  <c r="D9" i="3"/>
  <c r="D33" i="3"/>
  <c r="D16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<sst xmlns="http://schemas.openxmlformats.org/spreadsheetml/2006/main" count="618" uniqueCount="334">
  <si>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</si>
  <si>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</si>
  <si>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</si>
  <si>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</si>
  <si>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</si>
  <si>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</si>
  <si>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</si>
  <si>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</si>
  <si>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</si>
  <si>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</si>
  <si>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</si>
  <si>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</si>
  <si>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</si>
  <si>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</si>
  <si>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</si>
  <si>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</si>
  <si>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</si>
  <si>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</si>
  <si>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</si>
  <si>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</si>
  <si>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</si>
  <si>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</si>
  <si>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</si>
  <si>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</si>
  <si>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</si>
  <si>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</si>
  <si>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</si>
  <si>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</si>
  <si>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</si>
  <si>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</si>
  <si>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</si>
  <si>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</si>
  <si>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</si>
  <si>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</si>
  <si>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</si>
  <si>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</si>
  <si>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</si>
  <si>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</si>
  <si>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</si>
  <si>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</si>
  <si>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</si>
  <si>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</si>
  <si>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</si>
  <si>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</si>
  <si>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</si>
  <si>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</si>
  <si>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</si>
  <si>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</si>
  <si>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</si>
  <si>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</si>
  <si>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</si>
  <si>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</si>
  <si>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</si>
  <si>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</si>
  <si>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</si>
  <si>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</si>
  <si>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</si>
  <si>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</si>
  <si>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</si>
  <si>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</si>
  <si>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</si>
  <si>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</si>
  <si>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</si>
  <si>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</si>
  <si>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</si>
  <si>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</si>
  <si>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</si>
  <si>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</si>
  <si>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</si>
  <si>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</si>
  <si>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Sarmiento Junin</t>
  </si>
  <si>
    <t>Defensa y Justicia</t>
  </si>
  <si>
    <t>Platense</t>
  </si>
  <si>
    <t>Barracas Central</t>
  </si>
  <si>
    <t>Argentinos Jrs</t>
  </si>
  <si>
    <t>Gimnasia L.P.</t>
  </si>
  <si>
    <t>Independiente</t>
  </si>
  <si>
    <t>Rosario Central</t>
  </si>
  <si>
    <t>Newells Old Boys</t>
  </si>
  <si>
    <t>Racing Club</t>
  </si>
  <si>
    <t>Boca Juniors</t>
  </si>
  <si>
    <t>Talleres Cordoba</t>
  </si>
  <si>
    <t>Lanus</t>
  </si>
  <si>
    <t>Union de Santa Fe</t>
  </si>
  <si>
    <t>Huracan</t>
  </si>
  <si>
    <t>Banfield</t>
  </si>
  <si>
    <t>San Lorenzo</t>
  </si>
  <si>
    <t>Tigre</t>
  </si>
  <si>
    <t>Estudiantes L.P.</t>
  </si>
  <si>
    <t>Velez Sarsfield</t>
  </si>
  <si>
    <t>River Plate</t>
  </si>
  <si>
    <t>Patronato</t>
  </si>
  <si>
    <t>home</t>
  </si>
  <si>
    <t>away</t>
  </si>
  <si>
    <t>0-0</t>
  </si>
  <si>
    <t>Mazatlan FC</t>
  </si>
  <si>
    <t>Necaxa</t>
  </si>
  <si>
    <t>Juarez</t>
  </si>
  <si>
    <t>Toluca</t>
  </si>
  <si>
    <t>Santos Laguna</t>
  </si>
  <si>
    <t>Cruz Azul</t>
  </si>
  <si>
    <t>Club Tijuana</t>
  </si>
  <si>
    <t>Club America</t>
  </si>
  <si>
    <t>New York City</t>
  </si>
  <si>
    <t>New England Revolution</t>
  </si>
  <si>
    <t>Philadelphia Union</t>
  </si>
  <si>
    <t>Toronto FC</t>
  </si>
  <si>
    <t>Charlotte</t>
  </si>
  <si>
    <t>DC United</t>
  </si>
  <si>
    <t>Los Angeles FC</t>
  </si>
  <si>
    <t>FC Dallas</t>
  </si>
  <si>
    <t>Vancouver Whitecaps</t>
  </si>
  <si>
    <t>Pachuca</t>
  </si>
  <si>
    <t>Atlanta Utd</t>
  </si>
  <si>
    <t>MLS</t>
  </si>
  <si>
    <t>Monterrey</t>
  </si>
  <si>
    <t>Club Leon</t>
  </si>
  <si>
    <t>Guangzhou City</t>
  </si>
  <si>
    <t>Henan Songshan Longmen</t>
  </si>
  <si>
    <t>Meizhou Hakka</t>
  </si>
  <si>
    <t>New York Red Bulls</t>
  </si>
  <si>
    <t>Colorado Rapids</t>
  </si>
  <si>
    <t>Super League</t>
  </si>
  <si>
    <t>Puebla</t>
  </si>
  <si>
    <t>U.N.A.M.- Pumas</t>
  </si>
  <si>
    <t>Atlas</t>
  </si>
  <si>
    <t>Central Cordoba</t>
  </si>
  <si>
    <t>Colon Santa FE</t>
  </si>
  <si>
    <t>Godoy Cruz</t>
  </si>
  <si>
    <t>Shanghai Port</t>
  </si>
  <si>
    <t>Shenzhen</t>
  </si>
  <si>
    <t>Atl. Tucuman</t>
  </si>
  <si>
    <t>Arsenal Sarandi</t>
  </si>
  <si>
    <t>Shanghai Shenhua</t>
  </si>
  <si>
    <t>Chengdu Rongcheng</t>
  </si>
  <si>
    <t>Wuhan Three Towns</t>
  </si>
  <si>
    <t>Queretaro</t>
  </si>
  <si>
    <t>Aldosivi</t>
  </si>
  <si>
    <t>Atl. San Luis</t>
  </si>
  <si>
    <t>19/08/2022</t>
  </si>
  <si>
    <t>Hebei</t>
  </si>
  <si>
    <t>Changchun Yatai</t>
  </si>
  <si>
    <t>Lyngby</t>
  </si>
  <si>
    <t>FC Copenhagen</t>
  </si>
  <si>
    <t>Drogheda</t>
  </si>
  <si>
    <t>Derry City</t>
  </si>
  <si>
    <t>Shelbourne</t>
  </si>
  <si>
    <t>Bohemians</t>
  </si>
  <si>
    <t>UC Dublin</t>
  </si>
  <si>
    <t>St. Patricks</t>
  </si>
  <si>
    <t>Finn Harps</t>
  </si>
  <si>
    <t>Sligo Rovers</t>
  </si>
  <si>
    <t>Nagoya Grampus</t>
  </si>
  <si>
    <t>Iwata</t>
  </si>
  <si>
    <t>Jagiellonia</t>
  </si>
  <si>
    <t>Legnica</t>
  </si>
  <si>
    <t>Legia</t>
  </si>
  <si>
    <t>Gornik Z.</t>
  </si>
  <si>
    <t>Mioveni</t>
  </si>
  <si>
    <t>FC Arges</t>
  </si>
  <si>
    <t>U Craiova 1948</t>
  </si>
  <si>
    <t>Petrolul</t>
  </si>
  <si>
    <t>samara</t>
  </si>
  <si>
    <t>Fakel Voronezh</t>
  </si>
  <si>
    <t>Altach</t>
  </si>
  <si>
    <t>A. Lustenau</t>
  </si>
  <si>
    <t>Salzburg</t>
  </si>
  <si>
    <t>A. Klagenfurt</t>
  </si>
  <si>
    <t>Sturm Graz</t>
  </si>
  <si>
    <t>LASK</t>
  </si>
  <si>
    <t>Atletico-MG</t>
  </si>
  <si>
    <t>Goias</t>
  </si>
  <si>
    <t>Fluminense</t>
  </si>
  <si>
    <t>Coritiba</t>
  </si>
  <si>
    <t>Zhejiang Professional</t>
  </si>
  <si>
    <t>Midtjylland</t>
  </si>
  <si>
    <t>Aarhus</t>
  </si>
  <si>
    <t>SJK</t>
  </si>
  <si>
    <t>KuPS</t>
  </si>
  <si>
    <t>VPS</t>
  </si>
  <si>
    <t>Lahti</t>
  </si>
  <si>
    <t>Hokkaido Consadole Sapporo</t>
  </si>
  <si>
    <t>Sagan Tosu</t>
  </si>
  <si>
    <t>Shimizu S-Pulse</t>
  </si>
  <si>
    <t>Kashiwa Reysol</t>
  </si>
  <si>
    <t>Avispa Fukuoka</t>
  </si>
  <si>
    <t>Kawasaki Frontale</t>
  </si>
  <si>
    <t>Sanfrecce Hiroshima</t>
  </si>
  <si>
    <t>Gamba Osaka</t>
  </si>
  <si>
    <t>Guadalajara Chivas</t>
  </si>
  <si>
    <t>Bodo/Glimt</t>
  </si>
  <si>
    <t>Ham-Kam</t>
  </si>
  <si>
    <t>Odd</t>
  </si>
  <si>
    <t>Sarpsborg 08</t>
  </si>
  <si>
    <t>Wisla Plock</t>
  </si>
  <si>
    <t>Korona Kielce</t>
  </si>
  <si>
    <t>Slask Wroclaw</t>
  </si>
  <si>
    <t>Cracovia</t>
  </si>
  <si>
    <t>Warta Poznan</t>
  </si>
  <si>
    <t>Widzew Lodz</t>
  </si>
  <si>
    <t>FC Rapid Bucuresti</t>
  </si>
  <si>
    <t>UTA Arad</t>
  </si>
  <si>
    <t>Ural</t>
  </si>
  <si>
    <t>Nizhny Novgorod</t>
  </si>
  <si>
    <t>Khimki</t>
  </si>
  <si>
    <t>Lokomotiv Moscow</t>
  </si>
  <si>
    <t>Dynamo Moscow</t>
  </si>
  <si>
    <t>Spartak Moscow</t>
  </si>
  <si>
    <t>FK Rostov</t>
  </si>
  <si>
    <t>Sochi</t>
  </si>
  <si>
    <t>Varberg</t>
  </si>
  <si>
    <t>Djurgarden</t>
  </si>
  <si>
    <t>Los Angeles Galaxy</t>
  </si>
  <si>
    <t>Seattle Sounders</t>
  </si>
  <si>
    <t>FC Cincinnati</t>
  </si>
  <si>
    <t>Ried</t>
  </si>
  <si>
    <t>Tirol</t>
  </si>
  <si>
    <t>Wolfsberger AC</t>
  </si>
  <si>
    <t>Austria Vienna</t>
  </si>
  <si>
    <t>Juventude</t>
  </si>
  <si>
    <t>Botafogo RJ</t>
  </si>
  <si>
    <t>Palmeiras</t>
  </si>
  <si>
    <t>Flamengo RJ</t>
  </si>
  <si>
    <t>Athletico-PR</t>
  </si>
  <si>
    <t>America MG</t>
  </si>
  <si>
    <t>Atletico GO</t>
  </si>
  <si>
    <t>Cuiaba</t>
  </si>
  <si>
    <t>Bragantino</t>
  </si>
  <si>
    <t>Ceara</t>
  </si>
  <si>
    <t>Fortaleza</t>
  </si>
  <si>
    <t>Corinthians</t>
  </si>
  <si>
    <t>Santos</t>
  </si>
  <si>
    <t>Sao Paulo</t>
  </si>
  <si>
    <t>Shandong Taishan</t>
  </si>
  <si>
    <t>Wuhan FC</t>
  </si>
  <si>
    <t>Guangzhou FC</t>
  </si>
  <si>
    <t>Tianjin Jinmen Tiger</t>
  </si>
  <si>
    <t>Nordsjaelland</t>
  </si>
  <si>
    <t>Silkeborg</t>
  </si>
  <si>
    <t>Randers FC</t>
  </si>
  <si>
    <t>Viborg</t>
  </si>
  <si>
    <t>Aalborg</t>
  </si>
  <si>
    <t>Brondby</t>
  </si>
  <si>
    <t>AC Oulu</t>
  </si>
  <si>
    <t>Inter Turku</t>
  </si>
  <si>
    <t>Haka</t>
  </si>
  <si>
    <t>HJK</t>
  </si>
  <si>
    <t>Mariehamn</t>
  </si>
  <si>
    <t>Ilves</t>
  </si>
  <si>
    <t>Shamrock Rovers</t>
  </si>
  <si>
    <t>Dundalk</t>
  </si>
  <si>
    <t>Shonan Bellmare</t>
  </si>
  <si>
    <t>Kashima Antlers</t>
  </si>
  <si>
    <t>U.A.N.L.- Tigres</t>
  </si>
  <si>
    <t>Haugesund</t>
  </si>
  <si>
    <t>Molde</t>
  </si>
  <si>
    <t>Lillestrom</t>
  </si>
  <si>
    <t>Sandefjord</t>
  </si>
  <si>
    <t>Stromsgodset</t>
  </si>
  <si>
    <t>Jerv</t>
  </si>
  <si>
    <t>Valerenga</t>
  </si>
  <si>
    <t>Tromso</t>
  </si>
  <si>
    <t>Rosenborg</t>
  </si>
  <si>
    <t>Aalesund</t>
  </si>
  <si>
    <t>Zaglebie</t>
  </si>
  <si>
    <t>Radomiak Radom</t>
  </si>
  <si>
    <t>Piast Gliwice</t>
  </si>
  <si>
    <t>Stal Mielec</t>
  </si>
  <si>
    <t>FC Hermannstadt</t>
  </si>
  <si>
    <t>CFR Cluj</t>
  </si>
  <si>
    <t>Chindia Targoviste</t>
  </si>
  <si>
    <t>Univ. Craiova</t>
  </si>
  <si>
    <t>FC Botosani</t>
  </si>
  <si>
    <t>FCSB</t>
  </si>
  <si>
    <t>CSKA Moscow</t>
  </si>
  <si>
    <t>Akhmat Grozny</t>
  </si>
  <si>
    <t>Zenit</t>
  </si>
  <si>
    <t>Torpedo Moscow</t>
  </si>
  <si>
    <t>Krasnodar</t>
  </si>
  <si>
    <t>Orenburg</t>
  </si>
  <si>
    <t>Mjallby</t>
  </si>
  <si>
    <t>Malmo FF</t>
  </si>
  <si>
    <t>Varnamo</t>
  </si>
  <si>
    <t>Elfsborg</t>
  </si>
  <si>
    <t>Norrkoping</t>
  </si>
  <si>
    <t>AIK</t>
  </si>
  <si>
    <t>Sundsvall</t>
  </si>
  <si>
    <t>Helsingborg</t>
  </si>
  <si>
    <t>CF Montreal</t>
  </si>
  <si>
    <t>Inter Miami</t>
  </si>
  <si>
    <t>Minnesota United</t>
  </si>
  <si>
    <t>Austin FC</t>
  </si>
  <si>
    <t>Houston Dynamo</t>
  </si>
  <si>
    <t>Real Salt Lake</t>
  </si>
  <si>
    <t>San Jose Earthquakes</t>
  </si>
  <si>
    <t>Columbus Crew</t>
  </si>
  <si>
    <t>Chicago Fire</t>
  </si>
  <si>
    <t>Beijing Guoan</t>
  </si>
  <si>
    <t>Odense</t>
  </si>
  <si>
    <t>Horsens</t>
  </si>
  <si>
    <t>Honka</t>
  </si>
  <si>
    <t>HIFK</t>
  </si>
  <si>
    <t>U. Cluj</t>
  </si>
  <si>
    <t>Sepsi Sf. Gheorghe</t>
  </si>
  <si>
    <t>Farul Constanta</t>
  </si>
  <si>
    <t>FC Voluntari</t>
  </si>
  <si>
    <t>Kalmar</t>
  </si>
  <si>
    <t>Goteborg</t>
  </si>
  <si>
    <t>Sirius</t>
  </si>
  <si>
    <t>Hacken</t>
  </si>
  <si>
    <t>Hammarby</t>
  </si>
  <si>
    <t>Degerfors</t>
  </si>
  <si>
    <t>Orlando City</t>
  </si>
  <si>
    <t>Sporting Kansas City</t>
  </si>
  <si>
    <t>Portland Timbers</t>
  </si>
  <si>
    <t>Nashville SC</t>
  </si>
  <si>
    <t>Avai</t>
  </si>
  <si>
    <t>Internacional</t>
  </si>
  <si>
    <t>20/08/2022</t>
  </si>
  <si>
    <t>21/08/2022</t>
  </si>
  <si>
    <t>22/08/2022</t>
  </si>
  <si>
    <t>23/08/2022</t>
  </si>
  <si>
    <t>24/08/2022</t>
  </si>
  <si>
    <t>Superliga</t>
  </si>
  <si>
    <t>Premier Division</t>
  </si>
  <si>
    <t>J1 League</t>
  </si>
  <si>
    <t>Ekstraklasa</t>
  </si>
  <si>
    <t>Liga 1</t>
  </si>
  <si>
    <t>Premier League</t>
  </si>
  <si>
    <t>Admiral Bundesliga</t>
  </si>
  <si>
    <t>Serie A</t>
  </si>
  <si>
    <t>Veikkausliiga</t>
  </si>
  <si>
    <t>Eliteserien</t>
  </si>
  <si>
    <t>Allsvenskan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</si>
</sst>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1.0907523609703877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-0.38687581691418471</v>
      </c>
      <c r="I2" s="6">
        <f>IF('Log_working_3-way'!$D2="","",'True_Odds_Calculator_3-way'!O3/'True_Odds_Calculator_3-way'!B3-1)</f>
        <v>1.7448298957758457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5.7324662087511191E-2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1.0309432703122376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3.4695618712981409</v>
      </c>
      <c r="I3" s="6">
        <f>IF('Log_working_3-way'!$D3="","",'True_Odds_Calculator_3-way'!O4/'True_Odds_Calculator_3-way'!B4-1)</f>
        <v>4.9466729837982735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3.0298845335177349E-2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1.0324950106794668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1.5102641486676394</v>
      </c>
      <c r="I4" s="6">
        <f>IF('Log_working_3-way'!$D4="","",'True_Odds_Calculator_3-way'!O5/'True_Odds_Calculator_3-way'!B5-1)</f>
        <v>4.7774005645040516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2.9674143204454495E-2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1.0241688445994606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10.273939808076653</v>
      </c>
      <c r="I5" s="6">
        <f>IF('Log_working_3-way'!$D5="","",'True_Odds_Calculator_3-way'!O6/'True_Odds_Calculator_3-way'!B6-1)</f>
        <v>8.4571506609108376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2.6194369378540028E-2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1.0373609406886584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1.1640461644073166</v>
      </c>
      <c r="I6" s="6">
        <f>IF('Log_working_3-way'!$D6="","",'True_Odds_Calculator_3-way'!O7/'True_Odds_Calculator_3-way'!B7-1)</f>
        <v>3.7197864878650684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3.2479038596699539E-2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1.0253771116933152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7.8860149183817239</v>
      </c>
      <c r="I7" s="6">
        <f>IF('Log_working_3-way'!$D7="","",'True_Odds_Calculator_3-way'!O8/'True_Odds_Calculator_3-way'!B8-1)</f>
        <v>7.5217663988727672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2.7157341147281411E-2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1.0335220055705612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34.615931834296141</v>
      </c>
      <c r="I8" s="6">
        <f>IF('Log_working_3-way'!$D8="","",'True_Odds_Calculator_3-way'!O9/'True_Odds_Calculator_3-way'!B9-1)</f>
        <v>5.3424738469051896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3.1306607187659763E-2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1.0299377398021499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29.658166294450197</v>
      </c>
      <c r="I9" s="6">
        <f>IF('Log_working_3-way'!$D9="","",'True_Odds_Calculator_3-way'!O10/'True_Odds_Calculator_3-way'!B10-1)</f>
        <v>5.2892821635190899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2.9470295222331133E-2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1.0310688281117091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31.060495260872401</v>
      </c>
      <c r="I10" s="6">
        <f>IF('Log_working_3-way'!$D10="","",'True_Odds_Calculator_3-way'!O11/'True_Odds_Calculator_3-way'!B11-1)</f>
        <v>4.8886623948541157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3.022308331787471E-2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1.0405499189588234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9.4361116546585944</v>
      </c>
      <c r="I11" s="6">
        <f>IF('Log_working_3-way'!$D11="","",'True_Odds_Calculator_3-way'!O12/'True_Odds_Calculator_3-way'!B12-1)</f>
        <v>10.471713400253238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4.3700823369534181E-2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1.0492332495945638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25.963655363001919</v>
      </c>
      <c r="I12" s="6">
        <f>IF('Log_working_3-way'!$D12="","",'True_Odds_Calculator_3-way'!O13/'True_Odds_Calculator_3-way'!B13-1)</f>
        <v>7.4414278198513664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4.9314161016288605E-2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1.0375081826519668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32.401114282327413</v>
      </c>
      <c r="I13" s="6">
        <f>IF('Log_working_3-way'!$D13="","",'True_Odds_Calculator_3-way'!O14/'True_Odds_Calculator_3-way'!B14-1)</f>
        <v>4.8273349235990679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3.595574183809469E-2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1.0311427961037178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10.745160659428954</v>
      </c>
      <c r="I14" s="6">
        <f>IF('Log_working_3-way'!$D14="","",'True_Odds_Calculator_3-way'!O15/'True_Odds_Calculator_3-way'!B15-1)</f>
        <v>8.506953924946723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3.3658891469491081E-2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1.0323049508544726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17.762548579185722</v>
      </c>
      <c r="I15" s="6">
        <f>IF('Log_working_3-way'!$D15="","",'True_Odds_Calculator_3-way'!O16/'True_Odds_Calculator_3-way'!B16-1)</f>
        <v>6.5435798331579944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3.4323652104812252E-2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1.0800585997712435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74.58799408772245</v>
      </c>
      <c r="I16" s="6">
        <f>IF('Log_working_3-way'!$D16="","",'True_Odds_Calculator_3-way'!O17/'True_Odds_Calculator_3-way'!B17-1)</f>
        <v>4.5112235137184431E-2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3.6072848374475441E-2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1.0244875053794427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15.366538723679017</v>
      </c>
      <c r="I17" s="6">
        <f>IF('Log_working_3-way'!$D17="","",'True_Odds_Calculator_3-way'!O18/'True_Odds_Calculator_3-way'!B18-1)</f>
        <v>6.3139294385659905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2.6274421738154086E-2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1.057340071439723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58.719935076811467</v>
      </c>
      <c r="I18" s="6">
        <f>IF('Log_working_3-way'!$D18="","",'True_Odds_Calculator_3-way'!O19/'True_Odds_Calculator_3-way'!B19-1)</f>
        <v>1.6228987159589265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3.8181369763777617E-2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1.0493543405657115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44.69909216341604</v>
      </c>
      <c r="I19" s="6">
        <f>IF('Log_working_3-way'!$D19="","",'True_Odds_Calculator_3-way'!O20/'True_Odds_Calculator_3-way'!B20-1)</f>
        <v>3.8302972749091193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4.0773972350056864E-2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1.0465866661886616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25.453568476164232</v>
      </c>
      <c r="I20" s="6">
        <f>IF('Log_working_3-way'!$D20="","",'True_Odds_Calculator_3-way'!O21/'True_Odds_Calculator_3-way'!B21-1)</f>
        <v>5.4763307155322858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4.7149122807017552E-2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1.032299649705029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32.562908343190685</v>
      </c>
      <c r="I21" s="6">
        <f>IF('Log_working_3-way'!$D21="","",'True_Odds_Calculator_3-way'!O22/'True_Odds_Calculator_3-way'!B22-1)</f>
        <v>4.8268938095817173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3.0961791831357166E-2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1.0265784895712415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5.8096875206815977</v>
      </c>
      <c r="I22" s="6">
        <f>IF('Log_working_3-way'!$D22="","",'True_Odds_Calculator_3-way'!O23/'True_Odds_Calculator_3-way'!B23-1)</f>
        <v>6.6343901615945935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2.7754096807805162E-2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1.0332090523638398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32.531989740218251</v>
      </c>
      <c r="I23" s="6">
        <f>IF('Log_working_3-way'!$D23="","",'True_Odds_Calculator_3-way'!O24/'True_Odds_Calculator_3-way'!B24-1)</f>
        <v>3.982874951755222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3.1912403428471903E-2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1.0271174759370285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16.44790102859417</v>
      </c>
      <c r="I24" s="6">
        <f>IF('Log_working_3-way'!$D24="","",'True_Odds_Calculator_3-way'!O25/'True_Odds_Calculator_3-way'!B25-1)</f>
        <v>7.1644889366820479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2.904129927230148E-2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1.0252612185147105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13.511996623687805</v>
      </c>
      <c r="I25" s="6">
        <f>IF('Log_working_3-way'!$D25="","",'True_Odds_Calculator_3-way'!O26/'True_Odds_Calculator_3-way'!B26-1)</f>
        <v>6.992374820515443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2.7243266467798621E-2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1.0299768501786093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3.2851713118708741</v>
      </c>
      <c r="I26" s="6">
        <f>IF('Log_working_3-way'!$D26="","",'True_Odds_Calculator_3-way'!O27/'True_Odds_Calculator_3-way'!B27-1)</f>
        <v>6.5755826531510806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2.9954183092533171E-2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1.0387273659120997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45.078876404189373</v>
      </c>
      <c r="I27" s="6">
        <f>IF('Log_working_3-way'!$D27="","",'True_Odds_Calculator_3-way'!O28/'True_Odds_Calculator_3-way'!B28-1)</f>
        <v>3.1528249355866818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3.2195864901463311E-2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1.0244698786367881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10.992670689410199</v>
      </c>
      <c r="I28" s="6">
        <f>IF('Log_working_3-way'!$D28="","",'True_Odds_Calculator_3-way'!O29/'True_Odds_Calculator_3-way'!B29-1)</f>
        <v>9.9691531546703249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2.658371720288244E-2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1.0248008283251653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18.074953721967066</v>
      </c>
      <c r="I29" s="6">
        <f>IF('Log_working_3-way'!$D29="","",'True_Odds_Calculator_3-way'!O30/'True_Odds_Calculator_3-way'!B30-1)</f>
        <v>6.6874158589760562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2.6407055540992097E-2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1.0665077646271115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63.578991675041436</v>
      </c>
      <c r="I30" s="6">
        <f>IF('Log_working_3-way'!$D30="","",'True_Odds_Calculator_3-way'!O31/'True_Odds_Calculator_3-way'!B31-1)</f>
        <v>0.88017744064025916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4.0373014742523194E-2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1.0269244369642958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12.740084630858686</v>
      </c>
      <c r="I31" s="6">
        <f>IF('Log_working_3-way'!$D31="","",'True_Odds_Calculator_3-way'!O32/'True_Odds_Calculator_3-way'!B32-1)</f>
        <v>4.811738500732524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2.8601892436294962E-2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1.0347661332626878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39.907680299425415</v>
      </c>
      <c r="I32" s="6">
        <f>IF('Log_working_3-way'!$D32="","",'True_Odds_Calculator_3-way'!O33/'True_Odds_Calculator_3-way'!B33-1)</f>
        <v>4.1270526937834502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3.0750858337065257E-2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1.0253848780764896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13.071041218480486</v>
      </c>
      <c r="I33" s="6">
        <f>IF('Log_working_3-way'!$D33="","",'True_Odds_Calculator_3-way'!O34/'True_Odds_Calculator_3-way'!B34-1)</f>
        <v>7.8300175101708938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2.7453717404912537E-2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1.0261908392311627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16.764755876687254</v>
      </c>
      <c r="I34" s="6">
        <f>IF('Log_working_3-way'!$D34="","",'True_Odds_Calculator_3-way'!O35/'True_Odds_Calculator_3-way'!B35-1)</f>
        <v>7.5650747368021829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2.803770017609275E-2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1.0493526507681141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27.789949821046392</v>
      </c>
      <c r="I35" s="6">
        <f>IF('Log_working_3-way'!$D35="","",'True_Odds_Calculator_3-way'!O36/'True_Odds_Calculator_3-way'!B36-1)</f>
        <v>7.3969947597701893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4.8615604292630454E-2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1.0337984849620945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21.765515075383309</v>
      </c>
      <c r="I36" s="6">
        <f>IF('Log_working_3-way'!$D36="","",'True_Odds_Calculator_3-way'!O37/'True_Odds_Calculator_3-way'!B37-1)</f>
        <v>7.7121120917220463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3.51137521076752E-2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1.0296699162872704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11.631101405264275</v>
      </c>
      <c r="I37" s="6">
        <f>IF('Log_working_3-way'!$D37="","",'True_Odds_Calculator_3-way'!O38/'True_Odds_Calculator_3-way'!B38-1)</f>
        <v>6.2746990409046539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3.1808829890032531E-2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1.0321604702188656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3.4202353469551472E-2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1.0423016233848335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4.5014888208408932E-2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1.0334074812350427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1.3979881226241431</v>
      </c>
      <c r="I42" s="6">
        <f>IF('Log_working_3-way'!$D42="","",'True_Odds_Calculator_3-way'!O41/'True_Odds_Calculator_3-way'!B41-1)</f>
        <v>4.5606091284964547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3.0199860842911264E-2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1.0288175921620799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24.689929009072404</v>
      </c>
      <c r="I43" s="6">
        <f>IF('Log_working_3-way'!$D43="","",'True_Odds_Calculator_3-way'!O42/'True_Odds_Calculator_3-way'!B42-1)</f>
        <v>4.6925887308681622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2.9416833194682024E-2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1.0317644563359689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31.811162619743641</v>
      </c>
      <c r="I44" s="6">
        <f>IF('Log_working_3-way'!$D44="","",'True_Odds_Calculator_3-way'!O43/'True_Odds_Calculator_3-way'!B43-1)</f>
        <v>4.3488364022928439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3.0729407552879451E-2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1.0353166142951415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25.079191077712451</v>
      </c>
      <c r="I45" s="6">
        <f>IF('Log_working_3-way'!$D45="","",'True_Odds_Calculator_3-way'!O44/'True_Odds_Calculator_3-way'!B44-1)</f>
        <v>7.9203286359385796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3.5757292734321489E-2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1.0415562029066063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17.827975244532563</v>
      </c>
      <c r="I46" s="6">
        <f>IF('Log_working_3-way'!$D46="","",'True_Odds_Calculator_3-way'!O45/'True_Odds_Calculator_3-way'!B45-1)</f>
        <v>9.0955955918368225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4.4008155927018233E-2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1.0437836401987317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22.42879348898105</v>
      </c>
      <c r="I47" s="6">
        <f>IF('Log_working_3-way'!$D47="","",'True_Odds_Calculator_3-way'!O46/'True_Odds_Calculator_3-way'!B46-1)</f>
        <v>8.3698348316439084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4.5101172610889195E-2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1.0724797738666074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53.149297486998066</v>
      </c>
      <c r="I48" s="6">
        <f>IF('Log_working_3-way'!$D48="","",'True_Odds_Calculator_3-way'!O47/'True_Odds_Calculator_3-way'!B47-1)</f>
        <v>2.1321737530534053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5.3630509930099102E-2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1.0251958738877098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15.611895160101383</v>
      </c>
      <c r="I49" s="6">
        <f>IF('Log_working_3-way'!$D49="","",'True_Odds_Calculator_3-way'!O48/'True_Odds_Calculator_3-way'!B48-1)</f>
        <v>6.1041076941831909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2.6984068537202255E-2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1.0240586838310446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12.116171964453793</v>
      </c>
      <c r="I50" s="6">
        <f>IF('Log_working_3-way'!$D50="","",'True_Odds_Calculator_3-way'!O49/'True_Odds_Calculator_3-way'!B49-1)</f>
        <v>7.3076513385371751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2.6028139129691708E-2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1.031036562701841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15.764947908890168</v>
      </c>
      <c r="I51" s="6">
        <f>IF('Log_working_3-way'!$D51="","",'True_Odds_Calculator_3-way'!O50/'True_Odds_Calculator_3-way'!B50-1)</f>
        <v>8.5687438163564646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3.3295431941038789E-2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1.0303201157515978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15.105362864096463</v>
      </c>
      <c r="I52" s="6">
        <f>IF('Log_working_3-way'!$D52="","",'True_Odds_Calculator_3-way'!O51/'True_Odds_Calculator_3-way'!B51-1)</f>
        <v>8.2843329816687739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3.2606357809609854E-2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1.0362418715475101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29.204345443855242</v>
      </c>
      <c r="I53" s="6">
        <f>IF('Log_working_3-way'!$D53="","",'True_Odds_Calculator_3-way'!O52/'True_Odds_Calculator_3-way'!B52-1)</f>
        <v>6.1852744646301154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3.5637759414905101E-2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1.0328269690931802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21.384043203523916</v>
      </c>
      <c r="I54" s="6">
        <f>IF('Log_working_3-way'!$D54="","",'True_Odds_Calculator_3-way'!O53/'True_Odds_Calculator_3-way'!B53-1)</f>
        <v>8.7598714553515649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3.4078604833321702E-2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1.0360606816242766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25.747606267833106</v>
      </c>
      <c r="I55" s="6">
        <f>IF('Log_working_3-way'!$D55="","",'True_Odds_Calculator_3-way'!O54/'True_Odds_Calculator_3-way'!B54-1)</f>
        <v>6.8375060776192988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3.6441299599194288E-2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1.0313299573720187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18.799849993454533</v>
      </c>
      <c r="I56" s="6">
        <f>IF('Log_working_3-way'!$D56="","",'True_Odds_Calculator_3-way'!O55/'True_Odds_Calculator_3-way'!B55-1)</f>
        <v>9.6030927758685216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3.2991074200866333E-2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1.0302990018609517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15.611972543881123</v>
      </c>
      <c r="I57" s="6">
        <f>IF('Log_working_3-way'!$D57="","",'True_Odds_Calculator_3-way'!O56/'True_Odds_Calculator_3-way'!B56-1)</f>
        <v>8.6014486891217921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3.2509976210688407E-2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1.0802254151550483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49.104165195016499</v>
      </c>
      <c r="I58" s="6">
        <f>IF('Log_working_3-way'!$D58="","",'True_Odds_Calculator_3-way'!O57/'True_Odds_Calculator_3-way'!B57-1)</f>
        <v>3.6966881548880908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6.2993339881075583E-2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1.0694678950065319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1.9601497764527411</v>
      </c>
      <c r="I59" s="6">
        <f>IF('Log_working_3-way'!$D59="","",'True_Odds_Calculator_3-way'!O58/'True_Odds_Calculator_3-way'!B58-1)</f>
        <v>5.3028012056103817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6.2838608046564604E-2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1.0556618144656618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5.5492419744474377</v>
      </c>
      <c r="I60" s="6">
        <f>IF('Log_working_3-way'!$D60="","",'True_Odds_Calculator_3-way'!O59/'True_Odds_Calculator_3-way'!B59-1)</f>
        <v>6.9497335253143966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5.7062479976738301E-2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1.0133873891545098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18.439599642289419</v>
      </c>
      <c r="I61" s="6">
        <f>IF('Log_working_3-way'!$D61="","",'True_Odds_Calculator_3-way'!O60/'True_Odds_Calculator_3-way'!B60-1)</f>
        <v>6.6806254913208836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1.4232342999466185E-2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1.0362407567435072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15.287906096776016</v>
      </c>
      <c r="I62" s="6">
        <f>IF('Log_working_3-way'!$D62="","",'True_Odds_Calculator_3-way'!O61/'True_Odds_Calculator_3-way'!B61-1)</f>
        <v>6.4227171182735656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3.8692415837875416E-2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1.0368330461420459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19.938379964426662</v>
      </c>
      <c r="I63" s="6">
        <f>IF('Log_working_3-way'!$D63="","",'True_Odds_Calculator_3-way'!O62/'True_Odds_Calculator_3-way'!B62-1)</f>
        <v>6.6502151142906012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3.878222272577414E-2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1.0353871372063232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15.170870036583079</v>
      </c>
      <c r="I64" s="6">
        <f>IF('Log_working_3-way'!$D64="","",'True_Odds_Calculator_3-way'!O63/'True_Odds_Calculator_3-way'!B63-1)</f>
        <v>7.4271289389202959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3.7919967360713347E-2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1.0300323718665851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5.0166605312131178</v>
      </c>
      <c r="I65" s="6">
        <f>IF('Log_working_3-way'!$D65="","",'True_Odds_Calculator_3-way'!O64/'True_Odds_Calculator_3-way'!B64-1)</f>
        <v>5.77318270721738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3.0715906915693703E-2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1.0284576259708176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5.9249791389360551</v>
      </c>
      <c r="I66" s="6">
        <f>IF('Log_working_3-way'!$D66="","",'True_Odds_Calculator_3-way'!O65/'True_Odds_Calculator_3-way'!B65-1)</f>
        <v>5.7074541573856656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2.9461195300316989E-2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1.0273183254602143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21.86265067826427</v>
      </c>
      <c r="I67" s="6">
        <f>IF('Log_working_3-way'!$D67="","",'True_Odds_Calculator_3-way'!O66/'True_Odds_Calculator_3-way'!B66-1)</f>
        <v>5.2182306949708224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2.8456522629676906E-2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1.0412312971898088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25.078067258927693</v>
      </c>
      <c r="I68" s="6">
        <f>IF('Log_working_3-way'!$D68="","",'True_Odds_Calculator_3-way'!O67/'True_Odds_Calculator_3-way'!B67-1)</f>
        <v>7.1140526523421883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4.1893840103927937E-2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1.0257495786833082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9.11790681891015</v>
      </c>
      <c r="I69" s="6">
        <f>IF('Log_working_3-way'!$D69="","",'True_Odds_Calculator_3-way'!O68/'True_Odds_Calculator_3-way'!B68-1)</f>
        <v>7.7685058508712803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2.773924505673242E-2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1.0273526700989561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21.399371808198961</v>
      </c>
      <c r="I70" s="6">
        <f>IF('Log_working_3-way'!$D70="","",'True_Odds_Calculator_3-way'!O69/'True_Odds_Calculator_3-way'!B69-1)</f>
        <v>6.8350259804858533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2.8546332894158866E-2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1.0273684978445183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21.928868233540161</v>
      </c>
      <c r="I71" s="6">
        <f>IF('Log_working_3-way'!$D71="","",'True_Odds_Calculator_3-way'!O70/'True_Odds_Calculator_3-way'!B70-1)</f>
        <v>7.5675620315271797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2.8478216967605885E-2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1.0307316195356098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33.447489499642735</v>
      </c>
      <c r="I72" s="6">
        <f>IF('Log_working_3-way'!$D72="","",'True_Odds_Calculator_3-way'!O71/'True_Odds_Calculator_3-way'!B71-1)</f>
        <v>5.0162244971530194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2.9179499328753078E-2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1.0291387394162967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23.307758382779078</v>
      </c>
      <c r="I73" s="6">
        <f>IF('Log_working_3-way'!$D73="","",'True_Odds_Calculator_3-way'!O72/'True_Odds_Calculator_3-way'!B72-1)</f>
        <v>8.2053049496914845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2.9914529914529808E-2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1.0276327766699855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19.075367842314108</v>
      </c>
      <c r="I74" s="6">
        <f>IF('Log_working_3-way'!$D74="","",'True_Odds_Calculator_3-way'!O73/'True_Odds_Calculator_3-way'!B73-1)</f>
        <v>6.9773384747908711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2.9262843875198508E-2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1.0262426657420503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13.363230130864986</v>
      </c>
      <c r="I75" s="6">
        <f>IF('Log_working_3-way'!$D75="","",'True_Odds_Calculator_3-way'!O74/'True_Odds_Calculator_3-way'!B74-1)</f>
        <v>6.9716451986968346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2.829119304763994E-2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1.0289402923850097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4.9232990361149573</v>
      </c>
      <c r="I76" s="6">
        <f>IF('Log_working_3-way'!$D76="","",'True_Odds_Calculator_3-way'!O75/'True_Odds_Calculator_3-way'!B75-1)</f>
        <v>4.9526585898365107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2.9197691010931059E-2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1.0484113970072817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55.668444585065281</v>
      </c>
      <c r="I77" s="6">
        <f>IF('Log_working_3-way'!$D77="","",'True_Odds_Calculator_3-way'!O76/'True_Odds_Calculator_3-way'!B76-1)</f>
        <v>1.9827143749537801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3.4367404222668485E-2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1.0389886826680235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50.767842139398056</v>
      </c>
      <c r="I78" s="6">
        <f>IF('Log_working_3-way'!$D78="","",'True_Odds_Calculator_3-way'!O77/'True_Odds_Calculator_3-way'!B77-1)</f>
        <v>1.8102602767202387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3.020336784348765E-2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1.034365941115398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34.083991543192639</v>
      </c>
      <c r="I79" s="6">
        <f>IF('Log_working_3-way'!$D79="","",'True_Odds_Calculator_3-way'!O78/'True_Odds_Calculator_3-way'!B78-1)</f>
        <v>4.4805809011576887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3.2443456303965501E-2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1.0387663096905033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47.139363744884072</v>
      </c>
      <c r="I80" s="6">
        <f>IF('Log_working_3-way'!$D80="","",'True_Odds_Calculator_3-way'!O79/'True_Odds_Calculator_3-way'!B79-1)</f>
        <v>2.4950694041740058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3.1530254638979294E-2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1.0370589958763046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18.65295116861833</v>
      </c>
      <c r="I81" s="6">
        <f>IF('Log_working_3-way'!$D81="","",'True_Odds_Calculator_3-way'!O80/'True_Odds_Calculator_3-way'!B80-1)</f>
        <v>7.894178561930083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3.9195039195039083E-2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1.0451360884405556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34.180487532091924</v>
      </c>
      <c r="I82" s="6">
        <f>IF('Log_working_3-way'!$D82="","",'True_Odds_Calculator_3-way'!O81/'True_Odds_Calculator_3-way'!B81-1)</f>
        <v>5.5743917808317409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4.2359518865407786E-2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1.0596443417233332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3.6075550734448756</v>
      </c>
      <c r="I83" s="6">
        <f>IF('Log_working_3-way'!$D83="","",'True_Odds_Calculator_3-way'!O82/'True_Odds_Calculator_3-way'!B82-1)</f>
        <v>9.2100103930427792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6.001519729255711E-2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1.058985391694276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3.6544755955078392</v>
      </c>
      <c r="I84" s="6">
        <f>IF('Log_working_3-way'!$D84="","",'True_Odds_Calculator_3-way'!O83/'True_Odds_Calculator_3-way'!B83-1)</f>
        <v>8.368768475036072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5.9080106654300746E-2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1.0538983488105726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5.8910350699250138</v>
      </c>
      <c r="I85" s="6">
        <f>IF('Log_working_3-way'!$D85="","",'True_Odds_Calculator_3-way'!O84/'True_Odds_Calculator_3-way'!B84-1)</f>
        <v>7.76880113281468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5.5917549819988643E-2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1.0485870914411666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29.482168108344354</v>
      </c>
      <c r="I86" s="6">
        <f>IF('Log_working_3-way'!$D86="","",'True_Odds_Calculator_3-way'!O85/'True_Odds_Calculator_3-way'!B85-1)</f>
        <v>5.2398189235074764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4.7473449144400437E-2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1.0977613598502654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70.610105109598081</v>
      </c>
      <c r="I87" s="6">
        <f>IF('Log_working_3-way'!$D87="","",'True_Odds_Calculator_3-way'!O86/'True_Odds_Calculator_3-way'!B86-1)</f>
        <v>0.40160731950798634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4.8395247481491488E-2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1.0484998328938753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27.821342110208708</v>
      </c>
      <c r="I88" s="6">
        <f>IF('Log_working_3-way'!$D88="","",'True_Odds_Calculator_3-way'!O87/'True_Odds_Calculator_3-way'!B87-1)</f>
        <v>4.8782341868896015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4.8216073682966654E-2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1.0296567098676772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2.7850142783727123</v>
      </c>
      <c r="I89" s="6">
        <f>IF('Log_working_3-way'!$D89="","",'True_Odds_Calculator_3-way'!O88/'True_Odds_Calculator_3-way'!B88-1)</f>
        <v>5.8557866311627125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2.9097454805293133E-2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1.0271874370833125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7.8136822450575458</v>
      </c>
      <c r="I90" s="6">
        <f>IF('Log_working_3-way'!$D90="","",'True_Odds_Calculator_3-way'!O89/'True_Odds_Calculator_3-way'!B89-1)</f>
        <v>5.2083622701951926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2.8536976672598913E-2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1.0252758475765591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18.895687392419354</v>
      </c>
      <c r="I91" s="6">
        <f>IF('Log_working_3-way'!$D91="","",'True_Odds_Calculator_3-way'!O90/'True_Odds_Calculator_3-way'!B90-1)</f>
        <v>6.581889359985281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2.6803547458815968E-2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1.0265772954336041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11.139679454116152</v>
      </c>
      <c r="I92" s="6">
        <f>IF('Log_working_3-way'!$D92="","",'True_Odds_Calculator_3-way'!O91/'True_Odds_Calculator_3-way'!B91-1)</f>
        <v>6.1019341694719405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2.8485460324775946E-2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1.0311819208663364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29.737789701090673</v>
      </c>
      <c r="I93" s="6">
        <f>IF('Log_working_3-way'!$D93="","",'True_Odds_Calculator_3-way'!O92/'True_Odds_Calculator_3-way'!B92-1)</f>
        <v>4.4172755478448558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3.0747042512995426E-2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1.0263018079608992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7.9284066811834144</v>
      </c>
      <c r="I94" s="6">
        <f>IF('Log_working_3-way'!$D94="","",'True_Odds_Calculator_3-way'!O93/'True_Odds_Calculator_3-way'!B93-1)</f>
        <v>6.7588136198160953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2.7994054842712446E-2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1.0262926286445184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15.84323155445021</v>
      </c>
      <c r="I95" s="6">
        <f>IF('Log_working_3-way'!$D95="","",'True_Odds_Calculator_3-way'!O94/'True_Odds_Calculator_3-way'!B94-1)</f>
        <v>4.8856690136640779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2.7935589035513519E-2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1.0277426056053689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20.241337052451424</v>
      </c>
      <c r="I96" s="6">
        <f>IF('Log_working_3-way'!$D96="","",'True_Odds_Calculator_3-way'!O95/'True_Odds_Calculator_3-way'!B95-1)</f>
        <v>5.330489064804155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2.9140226700163474E-2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1.0303476349615828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32.269163151545143</v>
      </c>
      <c r="I97" s="6">
        <f>IF('Log_working_3-way'!$D97="","",'True_Odds_Calculator_3-way'!O96/'True_Odds_Calculator_3-way'!B96-1)</f>
        <v>3.8906251870856616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2.9274885454814825E-2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1.0312797558672131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35.572128505028807</v>
      </c>
      <c r="I98" s="6">
        <f>IF('Log_working_3-way'!$D98="","",'True_Odds_Calculator_3-way'!O97/'True_Odds_Calculator_3-way'!B97-1)</f>
        <v>4.4305611848840041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2.9115021434730437E-2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1.0288403717451926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6.4965876383027554</v>
      </c>
      <c r="I99" s="6">
        <f>IF('Log_working_3-way'!$D99="","",'True_Odds_Calculator_3-way'!O98/'True_Odds_Calculator_3-way'!B98-1)</f>
        <v>3.5518157358559481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2.8987352516764098E-2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1.0306948396045945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27.087313010940886</v>
      </c>
      <c r="I100" s="6">
        <f>IF('Log_working_3-way'!$D100="","",'True_Odds_Calculator_3-way'!O99/'True_Odds_Calculator_3-way'!B99-1)</f>
        <v>4.8088406987434977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3.0889405013735605E-2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1.0274931281783175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16.5976322886902</v>
      </c>
      <c r="I101" s="6">
        <f>IF('Log_working_3-way'!$D101="","",'True_Odds_Calculator_3-way'!O100/'True_Odds_Calculator_3-way'!B100-1)</f>
        <v>5.6948370646586621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2.9296034822311912E-2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1.0414177751083091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6.9186625320042756</v>
      </c>
      <c r="I102" s="6">
        <f>IF('Log_working_3-way'!$D102="","",'True_Odds_Calculator_3-way'!O101/'True_Odds_Calculator_3-way'!B101-1)</f>
        <v>9.0292197161994157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4.3938916781837811E-2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1.0449168446219657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22.345294956953577</v>
      </c>
      <c r="I103" s="6">
        <f>IF('Log_working_3-way'!$D103="","",'True_Odds_Calculator_3-way'!O102/'True_Odds_Calculator_3-way'!B102-1)</f>
        <v>7.5040596874109813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4.6470733263719755E-2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1.0405698874311182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13.965246330199687</v>
      </c>
      <c r="I104" s="6">
        <f>IF('Log_working_3-way'!$D104="","",'True_Odds_Calculator_3-way'!O103/'True_Odds_Calculator_3-way'!B103-1)</f>
        <v>9.1636139624797259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4.3570461180139075E-2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1.0454160152326608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25.194262694502992</v>
      </c>
      <c r="I105" s="6">
        <f>IF('Log_working_3-way'!$D105="","",'True_Odds_Calculator_3-way'!O104/'True_Odds_Calculator_3-way'!B104-1)</f>
        <v>6.9362248449714174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4.5936684935155681E-2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1.0455693575842615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60.3279144827696</v>
      </c>
      <c r="I106" s="6">
        <f>IF('Log_working_3-way'!$D106="","",'True_Odds_Calculator_3-way'!O105/'True_Odds_Calculator_3-way'!B105-1)</f>
        <v>1.3764614391302001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2.8908886389201305E-2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1.0821746810391082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0.69969922977507348</v>
      </c>
      <c r="I107" s="6">
        <f>IF('Log_working_3-way'!$D107="","",'True_Odds_Calculator_3-way'!O106/'True_Odds_Calculator_3-way'!B106-1)</f>
        <v>2.6188315369970736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6.3179980163271532E-2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1.0357526030425592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16.749714301477105</v>
      </c>
      <c r="I108" s="6">
        <f>IF('Log_working_3-way'!$D108="","",'True_Odds_Calculator_3-way'!O107/'True_Odds_Calculator_3-way'!B107-1)</f>
        <v>7.8175293610436967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3.8152769847350054E-2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1.0751556653764567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66.550597562161769</v>
      </c>
      <c r="I109" s="6">
        <f>IF('Log_working_3-way'!$D109="","",'True_Odds_Calculator_3-way'!O108/'True_Odds_Calculator_3-way'!B108-1)</f>
        <v>0.76985689936519863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4.0373198456115533E-2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1.03035229102584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28.729918781994353</v>
      </c>
      <c r="I110" s="6">
        <f>IF('Log_working_3-way'!$D110="","",'True_Odds_Calculator_3-way'!O109/'True_Odds_Calculator_3-way'!B109-1)</f>
        <v>4.815002617200328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3.0088753200881335E-2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1.0517817403247747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7.1225792857590253</v>
      </c>
      <c r="I111" s="6">
        <f>IF('Log_working_3-way'!$D111="","",'True_Odds_Calculator_3-way'!O110/'True_Odds_Calculator_3-way'!B110-1)</f>
        <v>8.6870097491517271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5.4586563307493563E-2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1.0593784358263154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27.988328561968494</v>
      </c>
      <c r="I112" s="6">
        <f>IF('Log_working_3-way'!$D112="","",'True_Odds_Calculator_3-way'!O111/'True_Odds_Calculator_3-way'!B111-1)</f>
        <v>7.7546116856655125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5.8612794511655242E-2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1.0331240237338144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20.50201581398256</v>
      </c>
      <c r="I113" s="6">
        <f>IF('Log_working_3-way'!$D113="","",'True_Odds_Calculator_3-way'!O112/'True_Odds_Calculator_3-way'!B112-1)</f>
        <v>7.7604410287842036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3.4594770180282675E-2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1.0358305431571682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4.8163799554871041</v>
      </c>
      <c r="I114" s="6">
        <f>IF('Log_working_3-way'!$D114="","",'True_Odds_Calculator_3-way'!O113/'True_Odds_Calculator_3-way'!B113-1)</f>
        <v>4.3550592527817749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3.5684745362164705E-2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1.0633837997715825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60.859968602825745</v>
      </c>
      <c r="I115" s="6">
        <f>IF('Log_working_3-way'!$D115="","",'True_Odds_Calculator_3-way'!O114/'True_Odds_Calculator_3-way'!B114-1)</f>
        <v>1.0184478461925561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4.1220469359689593E-2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1.0271624789233893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18.416131037754578</v>
      </c>
      <c r="I116" s="6">
        <f>IF('Log_working_3-way'!$D116="","",'True_Odds_Calculator_3-way'!O115/'True_Odds_Calculator_3-way'!B115-1)</f>
        <v>6.1297907341128406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2.8811599016967282E-2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1.0268067759895343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20.572098372846209</v>
      </c>
      <c r="I117" s="6">
        <f>IF('Log_working_3-way'!$D117="","",'True_Odds_Calculator_3-way'!O116/'True_Odds_Calculator_3-way'!B116-1)</f>
        <v>5.5815862480296987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2.8111414819854907E-2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1.0333108237889292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25.367058980507988</v>
      </c>
      <c r="I118" s="6">
        <f>IF('Log_working_3-way'!$D118="","",'True_Odds_Calculator_3-way'!O117/'True_Odds_Calculator_3-way'!B117-1)</f>
        <v>5.948978111022952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3.3913258177963979E-2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1.0405293625546732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12.050721586949091</v>
      </c>
      <c r="I119" s="6">
        <f>IF('Log_working_3-way'!$D119="","",'True_Odds_Calculator_3-way'!O118/'True_Odds_Calculator_3-way'!B118-1)</f>
        <v>9.524770917954994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4.367979047054793E-2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1.0486845433468794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29.186296505091022</v>
      </c>
      <c r="I120" s="6">
        <f>IF('Log_working_3-way'!$D120="","",'True_Odds_Calculator_3-way'!O119/'True_Odds_Calculator_3-way'!B119-1)</f>
        <v>6.2202747642481215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4.7865982975231258E-2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1.041508194286294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10.47194458551844</v>
      </c>
      <c r="I121" s="6">
        <f>IF('Log_working_3-way'!$D121="","",'True_Odds_Calculator_3-way'!O120/'True_Odds_Calculator_3-way'!B120-1)</f>
        <v>8.5348573846598708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4.4619936946993288E-2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1.0367383865276338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6.7460451675128112</v>
      </c>
      <c r="I122" s="6">
        <f>IF('Log_working_3-way'!$D122="","",'True_Odds_Calculator_3-way'!O121/'True_Odds_Calculator_3-way'!B121-1)</f>
        <v>8.1472218719890517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3.8942252564543534E-2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1.0526688181591437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33.739656001935622</v>
      </c>
      <c r="I123" s="6">
        <f>IF('Log_working_3-way'!$D123="","",'True_Odds_Calculator_3-way'!O122/'True_Odds_Calculator_3-way'!B122-1)</f>
        <v>5.6644339762974205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4.9412064448463466E-2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1.0539078995195177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35.227084352057993</v>
      </c>
      <c r="I124" s="6">
        <f>IF('Log_working_3-way'!$D124="","",'True_Odds_Calculator_3-way'!O123/'True_Odds_Calculator_3-way'!B123-1)</f>
        <v>5.4936239106077149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4.9915637485279163E-2</v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12.42</v>
      </c>
      <c r="B2" s="4">
        <f>IF('True_Odds_Calculator_3-way'!B3="","",'True_Odds_Calculator_3-way'!B3)</f>
        <v>5.87</v>
      </c>
      <c r="C2" s="4">
        <f>IF('True_Odds_Calculator_3-way'!C3="","",'True_Odds_Calculator_3-way'!C3)</f>
        <v>1.24</v>
      </c>
      <c r="D2" s="9">
        <f>(K2/(AR2+K2-(AR2*K2)))</f>
        <v>6.9685789916951818E-2</v>
      </c>
      <c r="E2" s="9">
        <f>(L2/(AR2+L2-(AR2*L2)))</f>
        <v>0.14940775328317624</v>
      </c>
      <c r="F2" s="9">
        <f>(M2/(AR2+M2-(AR2*M2)))</f>
        <v>0.78090645679987203</v>
      </c>
      <c r="G2" s="9">
        <f>AR2</f>
        <v>1.169012953324599</v>
      </c>
      <c r="H2" s="9">
        <f>IF(A2="","",1/D2)</f>
        <v>14.350127926966918</v>
      </c>
      <c r="I2" s="9">
        <f>IF(B2="","",1/E2)</f>
        <v>6.6930930826907966</v>
      </c>
      <c r="J2" s="9">
        <f>IF(C2="","",1/F2)</f>
        <v>1.2805631087979037</v>
      </c>
      <c r="K2" s="11">
        <f>1/A2</f>
        <v>8.0515297906602251E-2</v>
      </c>
      <c r="L2" s="11">
        <f>1/B2</f>
        <v>0.17035775127768313</v>
      </c>
      <c r="M2" s="11">
        <f>1/C2</f>
        <v>0.80645161290322587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-0.14764710114397472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0.18284852920758027</v>
      </c>
      <c r="Q2" s="11">
        <f>2*'OddsRatio_working_3-way'!K2*'OddsRatio_working_3-way'!L2*'OddsRatio_working_3-way'!M2</f>
        <v>2.2123234023905657E-2</v>
      </c>
      <c r="R2" s="11">
        <f>O2/N2</f>
        <v>0</v>
      </c>
      <c r="S2" s="11">
        <f>P2/N2</f>
        <v>-1.2384159783081665</v>
      </c>
      <c r="T2" s="11">
        <f>Q2/N2</f>
        <v>-0.1498385938666868</v>
      </c>
      <c r="U2" s="11">
        <f>'OddsRatio_working_3-way'!S2-'OddsRatio_working_3-way'!R2^2/3</f>
        <v>-1.2384159783081665</v>
      </c>
      <c r="V2" s="11">
        <f>'OddsRatio_working_3-way'!S2*'OddsRatio_working_3-way'!R2/3-2*'OddsRatio_working_3-way'!R2^3/27-'OddsRatio_working_3-way'!T2</f>
        <v>0.1498385938666868</v>
      </c>
      <c r="W2" s="11">
        <f>'OddsRatio_working_3-way'!V2^2+4*'OddsRatio_working_3-way'!U2^3/27</f>
        <v>-0.25893010759684837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0.26522712521949671</v>
      </c>
      <c r="Y2" s="11">
        <f>IF('OddsRatio_working_3-way'!W2&gt;=0,IF('OddsRatio_working_3-way'!V2+SQRT('OddsRatio_working_3-way'!W2)&gt;0,0,PI()),ACOS('OddsRatio_working_3-way'!V2/(2*'OddsRatio_working_3-way'!X2)))</f>
        <v>1.2844260095737223</v>
      </c>
      <c r="Z2" s="11">
        <f>'OddsRatio_working_3-way'!X2^(1/3)*COS('OddsRatio_working_3-way'!Y2/3)</f>
        <v>0.5845064766622996</v>
      </c>
      <c r="AA2" s="11">
        <f>'OddsRatio_working_3-way'!X2^(1/3)*COS(('OddsRatio_working_3-way'!Y2+2*PI())/3)</f>
        <v>-0.52326866775505243</v>
      </c>
      <c r="AB2" s="11">
        <f>'OddsRatio_working_3-way'!X2^(1/3)*COS(('OddsRatio_working_3-way'!Y2+4*PI())/3)</f>
        <v>-6.1237808907247115E-2</v>
      </c>
      <c r="AC2" s="11">
        <f>'OddsRatio_working_3-way'!X2^(1/3)*SIN('OddsRatio_working_3-way'!Y2/3)</f>
        <v>0.26675364072969443</v>
      </c>
      <c r="AD2" s="11">
        <f>'OddsRatio_working_3-way'!X2^(1/3)*SIN(('OddsRatio_working_3-way'!Y2+2*PI())/3)</f>
        <v>0.37282063710124053</v>
      </c>
      <c r="AE2" s="11">
        <f>'OddsRatio_working_3-way'!X2^(1/3)*SIN(('OddsRatio_working_3-way'!Y2+4*PI())/3)</f>
        <v>-0.63957427783093479</v>
      </c>
      <c r="AF2" s="11">
        <f>-'OddsRatio_working_3-way'!U2/(3*'OddsRatio_working_3-way'!X2^(1/3))*COS(('OddsRatio_working_3-way'!Y2)/3)</f>
        <v>0.58450647666229938</v>
      </c>
      <c r="AG2" s="11">
        <f>-'OddsRatio_working_3-way'!U2/(3*'OddsRatio_working_3-way'!X2^(1/3))*COS(('OddsRatio_working_3-way'!Y2+2*PI())/3)</f>
        <v>-0.52326866775505232</v>
      </c>
      <c r="AH2" s="11">
        <f>-'OddsRatio_working_3-way'!U2/(3*'OddsRatio_working_3-way'!X2^(1/3))*COS(('OddsRatio_working_3-way'!Y2+4*PI())/3)</f>
        <v>-6.1237808907247095E-2</v>
      </c>
      <c r="AI2" s="11">
        <f>'OddsRatio_working_3-way'!U2/(3*'OddsRatio_working_3-way'!X2^(1/3))*SIN(('OddsRatio_working_3-way'!Y2)/3)</f>
        <v>-0.26675364072969432</v>
      </c>
      <c r="AJ2" s="11">
        <f>'OddsRatio_working_3-way'!U2/(3*'OddsRatio_working_3-way'!X2^(1/3))*SIN(('OddsRatio_working_3-way'!Y2+2*PI())/3)</f>
        <v>-0.37282063710124036</v>
      </c>
      <c r="AK2" s="11">
        <f>'OddsRatio_working_3-way'!U2/(3*'OddsRatio_working_3-way'!X2^(1/3))*SIN(('OddsRatio_working_3-way'!Y2+4*PI())/3)</f>
        <v>0.63957427783093457</v>
      </c>
      <c r="AL2" s="11">
        <f>'OddsRatio_working_3-way'!Z2+'OddsRatio_working_3-way'!AF2</f>
        <v>1.169012953324599</v>
      </c>
      <c r="AM2" s="11">
        <f>'OddsRatio_working_3-way'!AA2+'OddsRatio_working_3-way'!AG2</f>
        <v>-1.0465373355101049</v>
      </c>
      <c r="AN2" s="11">
        <f>'OddsRatio_working_3-way'!AB2+'OddsRatio_working_3-way'!AH2</f>
        <v>-0.1224756178144942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1.169012953324599</v>
      </c>
      <c r="AS2" s="11">
        <f>IF(('OddsRatio_working_3-way'!X2=0),IF(Q2&gt;0,-Q2^(1/3),(-Q2)^(1/3)),'OddsRatio_working_3-way'!AM2-'OddsRatio_working_3-way'!R2/3)</f>
        <v>-1.0465373355101049</v>
      </c>
      <c r="AT2" s="11">
        <f>IF(('OddsRatio_working_3-way'!X2=0),IF(Q2&gt;0,-Q2^(1/3),(-Q2)^(1/3)),'OddsRatio_working_3-way'!AN2-'OddsRatio_working_3-way'!R2/3)</f>
        <v>-0.1224756178144942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4.66</v>
      </c>
      <c r="B3" s="4">
        <f>IF('True_Odds_Calculator_3-way'!B4="","",'True_Odds_Calculator_3-way'!B4)</f>
        <v>4.04</v>
      </c>
      <c r="C3" s="4">
        <f>IF('True_Odds_Calculator_3-way'!C4="","",'True_Odds_Calculator_3-way'!C4)</f>
        <v>1.76</v>
      </c>
      <c r="D3" s="9">
        <f t="shared" ref="D3" si="0">(K3/(AR3+K3-(AR3*K3)))</f>
        <v>0.20614989304338627</v>
      </c>
      <c r="E3" s="9">
        <f t="shared" ref="E3" si="1">(L3/(AR3+L3-(AR3*L3)))</f>
        <v>0.23817966033134702</v>
      </c>
      <c r="F3" s="9">
        <f t="shared" ref="F3" si="2">(M3/(AR3+M3-(AR3*M3)))</f>
        <v>0.55567044662526643</v>
      </c>
      <c r="G3" s="9">
        <f t="shared" ref="G3" si="3">AR3</f>
        <v>1.0521418814478607</v>
      </c>
      <c r="H3" s="9">
        <f t="shared" ref="H3" si="4">IF(A3="","",1/D3)</f>
        <v>4.8508392860991698</v>
      </c>
      <c r="I3" s="9">
        <f t="shared" ref="I3" si="5">IF(B3="","",1/E3)</f>
        <v>4.1985113196014963</v>
      </c>
      <c r="J3" s="9">
        <f t="shared" ref="J3" si="6">IF(C3="","",1/F3)</f>
        <v>1.7996278299003743</v>
      </c>
      <c r="K3" s="11">
        <f t="shared" ref="K3" si="7">1/A3</f>
        <v>0.21459227467811159</v>
      </c>
      <c r="L3" s="11">
        <f t="shared" ref="L3" si="8">1/B3</f>
        <v>0.24752475247524752</v>
      </c>
      <c r="M3" s="11">
        <f t="shared" ref="M3" si="9">1/C3</f>
        <v>0.56818181818181823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-0.25520449040612203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0.22514322247675411</v>
      </c>
      <c r="Q3" s="11">
        <f>2*'OddsRatio_working_3-way'!K3*'OddsRatio_working_3-way'!L3*'OddsRatio_working_3-way'!M3</f>
        <v>6.0360113264545351E-2</v>
      </c>
      <c r="R3" s="11">
        <f t="shared" ref="R3" si="10">O3/N3</f>
        <v>0</v>
      </c>
      <c r="S3" s="11">
        <f t="shared" ref="S3" si="11">P3/N3</f>
        <v>-0.88220713561297592</v>
      </c>
      <c r="T3" s="11">
        <f t="shared" ref="T3" si="12">Q3/N3</f>
        <v>-0.23651665834128047</v>
      </c>
      <c r="U3" s="11">
        <f>'OddsRatio_working_3-way'!S3-'OddsRatio_working_3-way'!R3^2/3</f>
        <v>-0.88220713561297592</v>
      </c>
      <c r="V3" s="11">
        <f>'OddsRatio_working_3-way'!S3*'OddsRatio_working_3-way'!R3/3-2*'OddsRatio_working_3-way'!R3^3/27-'OddsRatio_working_3-way'!T3</f>
        <v>0.23651665834128047</v>
      </c>
      <c r="W3" s="11">
        <f>'OddsRatio_working_3-way'!V3^2+4*'OddsRatio_working_3-way'!U3^3/27</f>
        <v>-4.5780239042586934E-2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0.15946815412137383</v>
      </c>
      <c r="Y3" s="11">
        <f>IF('OddsRatio_working_3-way'!W3&gt;=0,IF('OddsRatio_working_3-way'!V3+SQRT('OddsRatio_working_3-way'!W3)&gt;0,0,PI()),ACOS('OddsRatio_working_3-way'!V3/(2*'OddsRatio_working_3-way'!X3)))</f>
        <v>0.73537445730886775</v>
      </c>
      <c r="Z3" s="11">
        <f>'OddsRatio_working_3-way'!X3^(1/3)*COS('OddsRatio_working_3-way'!Y3/3)</f>
        <v>0.52607094072393035</v>
      </c>
      <c r="AA3" s="11">
        <f>'OddsRatio_working_3-way'!X3^(1/3)*COS(('OddsRatio_working_3-way'!Y3+2*PI())/3)</f>
        <v>-0.37700392168786168</v>
      </c>
      <c r="AB3" s="11">
        <f>'OddsRatio_working_3-way'!X3^(1/3)*COS(('OddsRatio_working_3-way'!Y3+4*PI())/3)</f>
        <v>-0.14906701903606834</v>
      </c>
      <c r="AC3" s="11">
        <f>'OddsRatio_working_3-way'!X3^(1/3)*SIN('OddsRatio_working_3-way'!Y3/3)</f>
        <v>0.13159943210426239</v>
      </c>
      <c r="AD3" s="11">
        <f>'OddsRatio_working_3-way'!X3^(1/3)*SIN(('OddsRatio_working_3-way'!Y3+2*PI())/3)</f>
        <v>0.38979108280757019</v>
      </c>
      <c r="AE3" s="11">
        <f>'OddsRatio_working_3-way'!X3^(1/3)*SIN(('OddsRatio_working_3-way'!Y3+4*PI())/3)</f>
        <v>-0.52139051491183253</v>
      </c>
      <c r="AF3" s="11">
        <f>-'OddsRatio_working_3-way'!U3/(3*'OddsRatio_working_3-way'!X3^(1/3))*COS(('OddsRatio_working_3-way'!Y3)/3)</f>
        <v>0.52607094072393024</v>
      </c>
      <c r="AG3" s="11">
        <f>-'OddsRatio_working_3-way'!U3/(3*'OddsRatio_working_3-way'!X3^(1/3))*COS(('OddsRatio_working_3-way'!Y3+2*PI())/3)</f>
        <v>-0.37700392168786162</v>
      </c>
      <c r="AH3" s="11">
        <f>-'OddsRatio_working_3-way'!U3/(3*'OddsRatio_working_3-way'!X3^(1/3))*COS(('OddsRatio_working_3-way'!Y3+4*PI())/3)</f>
        <v>-0.14906701903606831</v>
      </c>
      <c r="AI3" s="11">
        <f>'OddsRatio_working_3-way'!U3/(3*'OddsRatio_working_3-way'!X3^(1/3))*SIN(('OddsRatio_working_3-way'!Y3)/3)</f>
        <v>-0.13159943210426239</v>
      </c>
      <c r="AJ3" s="11">
        <f>'OddsRatio_working_3-way'!U3/(3*'OddsRatio_working_3-way'!X3^(1/3))*SIN(('OddsRatio_working_3-way'!Y3+2*PI())/3)</f>
        <v>-0.38979108280757013</v>
      </c>
      <c r="AK3" s="11">
        <f>'OddsRatio_working_3-way'!U3/(3*'OddsRatio_working_3-way'!X3^(1/3))*SIN(('OddsRatio_working_3-way'!Y3+4*PI())/3)</f>
        <v>0.52139051491183241</v>
      </c>
      <c r="AL3" s="11">
        <f>'OddsRatio_working_3-way'!Z3+'OddsRatio_working_3-way'!AF3</f>
        <v>1.0521418814478607</v>
      </c>
      <c r="AM3" s="11">
        <f>'OddsRatio_working_3-way'!AA3+'OddsRatio_working_3-way'!AG3</f>
        <v>-0.75400784337572335</v>
      </c>
      <c r="AN3" s="11">
        <f>'OddsRatio_working_3-way'!AB3+'OddsRatio_working_3-way'!AH3</f>
        <v>-0.29813403807213668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1.0521418814478607</v>
      </c>
      <c r="AS3" s="11">
        <f>IF(('OddsRatio_working_3-way'!X3=0),IF(Q3&gt;0,-Q3^(1/3),(-Q3)^(1/3)),'OddsRatio_working_3-way'!AM3-'OddsRatio_working_3-way'!R3/3)</f>
        <v>-0.75400784337572335</v>
      </c>
      <c r="AT3" s="11">
        <f>IF(('OddsRatio_working_3-way'!X3=0),IF(Q3&gt;0,-Q3^(1/3),(-Q3)^(1/3)),'OddsRatio_working_3-way'!AN3-'OddsRatio_working_3-way'!R3/3)</f>
        <v>-0.29813403807213668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6.22</v>
      </c>
      <c r="B4" s="4">
        <f>IF('True_Odds_Calculator_3-way'!B5="","",'True_Odds_Calculator_3-way'!B5)</f>
        <v>4.0999999999999996</v>
      </c>
      <c r="C4" s="4">
        <f>IF('True_Odds_Calculator_3-way'!C5="","",'True_Odds_Calculator_3-way'!C5)</f>
        <v>1.6</v>
      </c>
      <c r="D4" s="9">
        <f t="shared" ref="D4:D67" si="13">(K4/(AR4+K4-(AR4*K4)))</f>
        <v>0.15362767975938629</v>
      </c>
      <c r="E4" s="9">
        <f t="shared" ref="E4:E67" si="14">(L4/(AR4+L4-(AR4*L4)))</f>
        <v>0.23409483312978416</v>
      </c>
      <c r="F4" s="9">
        <f t="shared" ref="F4:F67" si="15">(M4/(AR4+M4-(AR4*M4)))</f>
        <v>0.61227748711082963</v>
      </c>
      <c r="G4" s="9">
        <f t="shared" ref="G4:G67" si="16">AR4</f>
        <v>1.0554106622438113</v>
      </c>
      <c r="H4" s="9">
        <f t="shared" ref="H4:H67" si="17">IF(A4="","",1/D4)</f>
        <v>6.5092436569126946</v>
      </c>
      <c r="I4" s="9">
        <f t="shared" ref="I4:I67" si="18">IF(B4="","",1/E4)</f>
        <v>4.2717730529558144</v>
      </c>
      <c r="J4" s="9">
        <f t="shared" ref="J4:J67" si="19">IF(C4="","",1/F4)</f>
        <v>1.6332463973462867</v>
      </c>
      <c r="K4" s="11">
        <f t="shared" ref="K4:K67" si="20">1/A4</f>
        <v>0.16077170418006431</v>
      </c>
      <c r="L4" s="11">
        <f t="shared" ref="L4:L67" si="21">1/B4</f>
        <v>0.24390243902439027</v>
      </c>
      <c r="M4" s="11">
        <f t="shared" ref="M4:M67" si="22">1/C4</f>
        <v>0.625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-0.23795192533918919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0.21861030507411183</v>
      </c>
      <c r="Q4" s="11">
        <f>2*'OddsRatio_working_3-way'!K4*'OddsRatio_working_3-way'!L4*'OddsRatio_working_3-way'!M4</f>
        <v>4.9015763469531806E-2</v>
      </c>
      <c r="R4" s="11">
        <f t="shared" ref="R4:R67" si="23">O4/N4</f>
        <v>0</v>
      </c>
      <c r="S4" s="11">
        <f t="shared" ref="S4:S67" si="24">P4/N4</f>
        <v>-0.91871626910559012</v>
      </c>
      <c r="T4" s="11">
        <f t="shared" ref="T4:T67" si="25">Q4/N4</f>
        <v>-0.20599019486672426</v>
      </c>
      <c r="U4" s="11">
        <f>'OddsRatio_working_3-way'!S4-'OddsRatio_working_3-way'!R4^2/3</f>
        <v>-0.91871626910559012</v>
      </c>
      <c r="V4" s="11">
        <f>'OddsRatio_working_3-way'!S4*'OddsRatio_working_3-way'!R4/3-2*'OddsRatio_working_3-way'!R4^3/27-'OddsRatio_working_3-way'!T4</f>
        <v>0.20599019486672426</v>
      </c>
      <c r="W4" s="11">
        <f>'OddsRatio_working_3-way'!V4^2+4*'OddsRatio_working_3-way'!U4^3/27</f>
        <v>-7.2446987289998058E-2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0.16946898512060332</v>
      </c>
      <c r="Y4" s="11">
        <f>IF('OddsRatio_working_3-way'!W4&gt;=0,IF('OddsRatio_working_3-way'!V4+SQRT('OddsRatio_working_3-way'!W4)&gt;0,0,PI()),ACOS('OddsRatio_working_3-way'!V4/(2*'OddsRatio_working_3-way'!X4)))</f>
        <v>0.91756972244606183</v>
      </c>
      <c r="Z4" s="11">
        <f>'OddsRatio_working_3-way'!X4^(1/3)*COS('OddsRatio_working_3-way'!Y4/3)</f>
        <v>0.52770533112190565</v>
      </c>
      <c r="AA4" s="11">
        <f>'OddsRatio_working_3-way'!X4^(1/3)*COS(('OddsRatio_working_3-way'!Y4+2*PI())/3)</f>
        <v>-0.40815921394160498</v>
      </c>
      <c r="AB4" s="11">
        <f>'OddsRatio_working_3-way'!X4^(1/3)*COS(('OddsRatio_working_3-way'!Y4+4*PI())/3)</f>
        <v>-0.11954611718030034</v>
      </c>
      <c r="AC4" s="11">
        <f>'OddsRatio_working_3-way'!X4^(1/3)*SIN('OddsRatio_working_3-way'!Y4/3)</f>
        <v>0.16663084910679071</v>
      </c>
      <c r="AD4" s="11">
        <f>'OddsRatio_working_3-way'!X4^(1/3)*SIN(('OddsRatio_working_3-way'!Y4+2*PI())/3)</f>
        <v>0.37369079791065402</v>
      </c>
      <c r="AE4" s="11">
        <f>'OddsRatio_working_3-way'!X4^(1/3)*SIN(('OddsRatio_working_3-way'!Y4+4*PI())/3)</f>
        <v>-0.54032164701744456</v>
      </c>
      <c r="AF4" s="11">
        <f>-'OddsRatio_working_3-way'!U4/(3*'OddsRatio_working_3-way'!X4^(1/3))*COS(('OddsRatio_working_3-way'!Y4)/3)</f>
        <v>0.52770533112190565</v>
      </c>
      <c r="AG4" s="11">
        <f>-'OddsRatio_working_3-way'!U4/(3*'OddsRatio_working_3-way'!X4^(1/3))*COS(('OddsRatio_working_3-way'!Y4+2*PI())/3)</f>
        <v>-0.40815921394160498</v>
      </c>
      <c r="AH4" s="11">
        <f>-'OddsRatio_working_3-way'!U4/(3*'OddsRatio_working_3-way'!X4^(1/3))*COS(('OddsRatio_working_3-way'!Y4+4*PI())/3)</f>
        <v>-0.11954611718030034</v>
      </c>
      <c r="AI4" s="11">
        <f>'OddsRatio_working_3-way'!U4/(3*'OddsRatio_working_3-way'!X4^(1/3))*SIN(('OddsRatio_working_3-way'!Y4)/3)</f>
        <v>-0.16663084910679071</v>
      </c>
      <c r="AJ4" s="11">
        <f>'OddsRatio_working_3-way'!U4/(3*'OddsRatio_working_3-way'!X4^(1/3))*SIN(('OddsRatio_working_3-way'!Y4+2*PI())/3)</f>
        <v>-0.37369079791065402</v>
      </c>
      <c r="AK4" s="11">
        <f>'OddsRatio_working_3-way'!U4/(3*'OddsRatio_working_3-way'!X4^(1/3))*SIN(('OddsRatio_working_3-way'!Y4+4*PI())/3)</f>
        <v>0.54032164701744456</v>
      </c>
      <c r="AL4" s="11">
        <f>'OddsRatio_working_3-way'!Z4+'OddsRatio_working_3-way'!AF4</f>
        <v>1.0554106622438113</v>
      </c>
      <c r="AM4" s="11">
        <f>'OddsRatio_working_3-way'!AA4+'OddsRatio_working_3-way'!AG4</f>
        <v>-0.81631842788320996</v>
      </c>
      <c r="AN4" s="11">
        <f>'OddsRatio_working_3-way'!AB4+'OddsRatio_working_3-way'!AH4</f>
        <v>-0.23909223436060068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1.0554106622438113</v>
      </c>
      <c r="AS4" s="11">
        <f>IF(('OddsRatio_working_3-way'!X4=0),IF(Q4&gt;0,-Q4^(1/3),(-Q4)^(1/3)),'OddsRatio_working_3-way'!AM4-'OddsRatio_working_3-way'!R4/3)</f>
        <v>-0.81631842788320996</v>
      </c>
      <c r="AT4" s="11">
        <f>IF(('OddsRatio_working_3-way'!X4=0),IF(Q4&gt;0,-Q4^(1/3),(-Q4)^(1/3)),'OddsRatio_working_3-way'!AN4-'OddsRatio_working_3-way'!R4/3)</f>
        <v>-0.23909223436060068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2.94</v>
      </c>
      <c r="B5" s="4">
        <f>IF('True_Odds_Calculator_3-way'!B6="","",'True_Odds_Calculator_3-way'!B6)</f>
        <v>3.21</v>
      </c>
      <c r="C5" s="4">
        <f>IF('True_Odds_Calculator_3-way'!C6="","",'True_Odds_Calculator_3-way'!C6)</f>
        <v>2.67</v>
      </c>
      <c r="D5" s="9">
        <f t="shared" si="13"/>
        <v>0.33140361068305113</v>
      </c>
      <c r="E5" s="9">
        <f t="shared" si="14"/>
        <v>0.30319105404299279</v>
      </c>
      <c r="F5" s="9">
        <f t="shared" si="15"/>
        <v>0.36540533527395597</v>
      </c>
      <c r="G5" s="9">
        <f t="shared" si="16"/>
        <v>1.0399322848974835</v>
      </c>
      <c r="H5" s="9">
        <f t="shared" si="17"/>
        <v>3.0174686327011182</v>
      </c>
      <c r="I5" s="9">
        <f t="shared" si="18"/>
        <v>3.298250349623439</v>
      </c>
      <c r="J5" s="9">
        <f t="shared" si="19"/>
        <v>2.7366869157787974</v>
      </c>
      <c r="K5" s="11">
        <f t="shared" si="20"/>
        <v>0.3401360544217687</v>
      </c>
      <c r="L5" s="11">
        <f t="shared" si="21"/>
        <v>0.3115264797507788</v>
      </c>
      <c r="M5" s="11">
        <f t="shared" si="22"/>
        <v>0.37453183520599254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-0.28414947016528147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0.2309720135735347</v>
      </c>
      <c r="Q5" s="11">
        <f>2*'OddsRatio_working_3-way'!K5*'OddsRatio_working_3-way'!L5*'OddsRatio_working_3-way'!M5</f>
        <v>7.937182597028683E-2</v>
      </c>
      <c r="R5" s="11">
        <f t="shared" si="23"/>
        <v>0</v>
      </c>
      <c r="S5" s="11">
        <f t="shared" si="24"/>
        <v>-0.8128539301487524</v>
      </c>
      <c r="T5" s="11">
        <f t="shared" si="25"/>
        <v>-0.27933124747379806</v>
      </c>
      <c r="U5" s="11">
        <f>'OddsRatio_working_3-way'!S5-'OddsRatio_working_3-way'!R5^2/3</f>
        <v>-0.8128539301487524</v>
      </c>
      <c r="V5" s="11">
        <f>'OddsRatio_working_3-way'!S5*'OddsRatio_working_3-way'!R5/3-2*'OddsRatio_working_3-way'!R5^3/27-'OddsRatio_working_3-way'!T5</f>
        <v>0.27933124747379806</v>
      </c>
      <c r="W5" s="11">
        <f>'OddsRatio_working_3-way'!V5^2+4*'OddsRatio_working_3-way'!U5^3/27</f>
        <v>-1.5411958300412254E-3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0.14103824095374756</v>
      </c>
      <c r="Y5" s="11">
        <f>IF('OddsRatio_working_3-way'!W5&gt;=0,IF('OddsRatio_working_3-way'!V5+SQRT('OddsRatio_working_3-way'!W5)&gt;0,0,PI()),ACOS('OddsRatio_working_3-way'!V5/(2*'OddsRatio_working_3-way'!X5)))</f>
        <v>0.13962851812760557</v>
      </c>
      <c r="Z5" s="11">
        <f>'OddsRatio_working_3-way'!X5^(1/3)*COS('OddsRatio_working_3-way'!Y5/3)</f>
        <v>0.51996614244874173</v>
      </c>
      <c r="AA5" s="11">
        <f>'OddsRatio_working_3-way'!X5^(1/3)*COS(('OddsRatio_working_3-way'!Y5+2*PI())/3)</f>
        <v>-0.28095663952876737</v>
      </c>
      <c r="AB5" s="11">
        <f>'OddsRatio_working_3-way'!X5^(1/3)*COS(('OddsRatio_working_3-way'!Y5+4*PI())/3)</f>
        <v>-0.23900950291997444</v>
      </c>
      <c r="AC5" s="11">
        <f>'OddsRatio_working_3-way'!X5^(1/3)*SIN('OddsRatio_working_3-way'!Y5/3)</f>
        <v>2.4218190612820604E-2</v>
      </c>
      <c r="AD5" s="11">
        <f>'OddsRatio_working_3-way'!X5^(1/3)*SIN(('OddsRatio_working_3-way'!Y5+2*PI())/3)</f>
        <v>0.43819479316199816</v>
      </c>
      <c r="AE5" s="11">
        <f>'OddsRatio_working_3-way'!X5^(1/3)*SIN(('OddsRatio_working_3-way'!Y5+4*PI())/3)</f>
        <v>-0.46241298377481882</v>
      </c>
      <c r="AF5" s="11">
        <f>-'OddsRatio_working_3-way'!U5/(3*'OddsRatio_working_3-way'!X5^(1/3))*COS(('OddsRatio_working_3-way'!Y5)/3)</f>
        <v>0.51996614244874173</v>
      </c>
      <c r="AG5" s="11">
        <f>-'OddsRatio_working_3-way'!U5/(3*'OddsRatio_working_3-way'!X5^(1/3))*COS(('OddsRatio_working_3-way'!Y5+2*PI())/3)</f>
        <v>-0.28095663952876737</v>
      </c>
      <c r="AH5" s="11">
        <f>-'OddsRatio_working_3-way'!U5/(3*'OddsRatio_working_3-way'!X5^(1/3))*COS(('OddsRatio_working_3-way'!Y5+4*PI())/3)</f>
        <v>-0.23900950291997444</v>
      </c>
      <c r="AI5" s="11">
        <f>'OddsRatio_working_3-way'!U5/(3*'OddsRatio_working_3-way'!X5^(1/3))*SIN(('OddsRatio_working_3-way'!Y5)/3)</f>
        <v>-2.4218190612820604E-2</v>
      </c>
      <c r="AJ5" s="11">
        <f>'OddsRatio_working_3-way'!U5/(3*'OddsRatio_working_3-way'!X5^(1/3))*SIN(('OddsRatio_working_3-way'!Y5+2*PI())/3)</f>
        <v>-0.43819479316199816</v>
      </c>
      <c r="AK5" s="11">
        <f>'OddsRatio_working_3-way'!U5/(3*'OddsRatio_working_3-way'!X5^(1/3))*SIN(('OddsRatio_working_3-way'!Y5+4*PI())/3)</f>
        <v>0.46241298377481882</v>
      </c>
      <c r="AL5" s="11">
        <f>'OddsRatio_working_3-way'!Z5+'OddsRatio_working_3-way'!AF5</f>
        <v>1.0399322848974835</v>
      </c>
      <c r="AM5" s="11">
        <f>'OddsRatio_working_3-way'!AA5+'OddsRatio_working_3-way'!AG5</f>
        <v>-0.56191327905753474</v>
      </c>
      <c r="AN5" s="11">
        <f>'OddsRatio_working_3-way'!AB5+'OddsRatio_working_3-way'!AH5</f>
        <v>-0.47801900583994889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1.0399322848974835</v>
      </c>
      <c r="AS5" s="11">
        <f>IF(('OddsRatio_working_3-way'!X5=0),IF(Q5&gt;0,-Q5^(1/3),(-Q5)^(1/3)),'OddsRatio_working_3-way'!AM5-'OddsRatio_working_3-way'!R5/3)</f>
        <v>-0.56191327905753474</v>
      </c>
      <c r="AT5" s="11">
        <f>IF(('OddsRatio_working_3-way'!X5=0),IF(Q5&gt;0,-Q5^(1/3),(-Q5)^(1/3)),'OddsRatio_working_3-way'!AN5-'OddsRatio_working_3-way'!R5/3)</f>
        <v>-0.47801900583994889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6.69</v>
      </c>
      <c r="B6" s="4">
        <f>IF('True_Odds_Calculator_3-way'!B7="","",'True_Odds_Calculator_3-way'!B7)</f>
        <v>4.53</v>
      </c>
      <c r="C6" s="4">
        <f>IF('True_Odds_Calculator_3-way'!C7="","",'True_Odds_Calculator_3-way'!C7)</f>
        <v>1.51</v>
      </c>
      <c r="D6" s="9">
        <f t="shared" si="13"/>
        <v>0.1416980611626488</v>
      </c>
      <c r="E6" s="9">
        <f t="shared" si="14"/>
        <v>0.21017927927914173</v>
      </c>
      <c r="F6" s="9">
        <f t="shared" si="15"/>
        <v>0.64812265955820958</v>
      </c>
      <c r="G6" s="9">
        <f t="shared" si="16"/>
        <v>1.0645447421387992</v>
      </c>
      <c r="H6" s="9">
        <f t="shared" si="17"/>
        <v>7.0572595827697686</v>
      </c>
      <c r="I6" s="9">
        <f t="shared" si="18"/>
        <v>4.7578429397499624</v>
      </c>
      <c r="J6" s="9">
        <f t="shared" si="19"/>
        <v>1.5429178184907875</v>
      </c>
      <c r="K6" s="11">
        <f t="shared" si="20"/>
        <v>0.14947683109118085</v>
      </c>
      <c r="L6" s="11">
        <f t="shared" si="21"/>
        <v>0.22075055187637968</v>
      </c>
      <c r="M6" s="11">
        <f t="shared" si="22"/>
        <v>0.66225165562913912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-0.22384937224778845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0.21262365196222233</v>
      </c>
      <c r="Q6" s="11">
        <f>2*'OddsRatio_working_3-way'!K6*'OddsRatio_working_3-way'!L6*'OddsRatio_working_3-way'!M6</f>
        <v>4.3704758882265646E-2</v>
      </c>
      <c r="R6" s="11">
        <f t="shared" si="23"/>
        <v>0</v>
      </c>
      <c r="S6" s="11">
        <f t="shared" si="24"/>
        <v>-0.9498514551421664</v>
      </c>
      <c r="T6" s="11">
        <f t="shared" si="25"/>
        <v>-0.19524182017310721</v>
      </c>
      <c r="U6" s="11">
        <f>'OddsRatio_working_3-way'!S6-'OddsRatio_working_3-way'!R6^2/3</f>
        <v>-0.9498514551421664</v>
      </c>
      <c r="V6" s="11">
        <f>'OddsRatio_working_3-way'!S6*'OddsRatio_working_3-way'!R6/3-2*'OddsRatio_working_3-way'!R6^3/27-'OddsRatio_working_3-way'!T6</f>
        <v>0.19524182017310721</v>
      </c>
      <c r="W6" s="11">
        <f>'OddsRatio_working_3-way'!V6^2+4*'OddsRatio_working_3-way'!U6^3/27</f>
        <v>-8.8839576497125539E-2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0.17815649359596289</v>
      </c>
      <c r="Y6" s="11">
        <f>IF('OddsRatio_working_3-way'!W6&gt;=0,IF('OddsRatio_working_3-way'!V6+SQRT('OddsRatio_working_3-way'!W6)&gt;0,0,PI()),ACOS('OddsRatio_working_3-way'!V6/(2*'OddsRatio_working_3-way'!X6)))</f>
        <v>0.99088431774086894</v>
      </c>
      <c r="Z6" s="11">
        <f>'OddsRatio_working_3-way'!X6^(1/3)*COS('OddsRatio_working_3-way'!Y6/3)</f>
        <v>0.53227237106939962</v>
      </c>
      <c r="AA6" s="11">
        <f>'OddsRatio_working_3-way'!X6^(1/3)*COS(('OddsRatio_working_3-way'!Y6+2*PI())/3)</f>
        <v>-0.42417876217992262</v>
      </c>
      <c r="AB6" s="11">
        <f>'OddsRatio_working_3-way'!X6^(1/3)*COS(('OddsRatio_working_3-way'!Y6+4*PI())/3)</f>
        <v>-0.10809360888947711</v>
      </c>
      <c r="AC6" s="11">
        <f>'OddsRatio_working_3-way'!X6^(1/3)*SIN('OddsRatio_working_3-way'!Y6/3)</f>
        <v>0.18249184833908294</v>
      </c>
      <c r="AD6" s="11">
        <f>'OddsRatio_working_3-way'!X6^(1/3)*SIN(('OddsRatio_working_3-way'!Y6+2*PI())/3)</f>
        <v>0.36971547090913592</v>
      </c>
      <c r="AE6" s="11">
        <f>'OddsRatio_working_3-way'!X6^(1/3)*SIN(('OddsRatio_working_3-way'!Y6+4*PI())/3)</f>
        <v>-0.55220731924821875</v>
      </c>
      <c r="AF6" s="11">
        <f>-'OddsRatio_working_3-way'!U6/(3*'OddsRatio_working_3-way'!X6^(1/3))*COS(('OddsRatio_working_3-way'!Y6)/3)</f>
        <v>0.53227237106939962</v>
      </c>
      <c r="AG6" s="11">
        <f>-'OddsRatio_working_3-way'!U6/(3*'OddsRatio_working_3-way'!X6^(1/3))*COS(('OddsRatio_working_3-way'!Y6+2*PI())/3)</f>
        <v>-0.42417876217992262</v>
      </c>
      <c r="AH6" s="11">
        <f>-'OddsRatio_working_3-way'!U6/(3*'OddsRatio_working_3-way'!X6^(1/3))*COS(('OddsRatio_working_3-way'!Y6+4*PI())/3)</f>
        <v>-0.10809360888947711</v>
      </c>
      <c r="AI6" s="11">
        <f>'OddsRatio_working_3-way'!U6/(3*'OddsRatio_working_3-way'!X6^(1/3))*SIN(('OddsRatio_working_3-way'!Y6)/3)</f>
        <v>-0.18249184833908294</v>
      </c>
      <c r="AJ6" s="11">
        <f>'OddsRatio_working_3-way'!U6/(3*'OddsRatio_working_3-way'!X6^(1/3))*SIN(('OddsRatio_working_3-way'!Y6+2*PI())/3)</f>
        <v>-0.36971547090913592</v>
      </c>
      <c r="AK6" s="11">
        <f>'OddsRatio_working_3-way'!U6/(3*'OddsRatio_working_3-way'!X6^(1/3))*SIN(('OddsRatio_working_3-way'!Y6+4*PI())/3)</f>
        <v>0.55220731924821875</v>
      </c>
      <c r="AL6" s="11">
        <f>'OddsRatio_working_3-way'!Z6+'OddsRatio_working_3-way'!AF6</f>
        <v>1.0645447421387992</v>
      </c>
      <c r="AM6" s="11">
        <f>'OddsRatio_working_3-way'!AA6+'OddsRatio_working_3-way'!AG6</f>
        <v>-0.84835752435984524</v>
      </c>
      <c r="AN6" s="11">
        <f>'OddsRatio_working_3-way'!AB6+'OddsRatio_working_3-way'!AH6</f>
        <v>-0.21618721777895422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1.0645447421387992</v>
      </c>
      <c r="AS6" s="11">
        <f>IF(('OddsRatio_working_3-way'!X6=0),IF(Q6&gt;0,-Q6^(1/3),(-Q6)^(1/3)),'OddsRatio_working_3-way'!AM6-'OddsRatio_working_3-way'!R6/3)</f>
        <v>-0.84835752435984524</v>
      </c>
      <c r="AT6" s="11">
        <f>IF(('OddsRatio_working_3-way'!X6=0),IF(Q6&gt;0,-Q6^(1/3),(-Q6)^(1/3)),'OddsRatio_working_3-way'!AN6-'OddsRatio_working_3-way'!R6/3)</f>
        <v>-0.21618721777895422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3.31</v>
      </c>
      <c r="B7" s="4">
        <f>IF('True_Odds_Calculator_3-way'!B8="","",'True_Odds_Calculator_3-way'!B8)</f>
        <v>3.38</v>
      </c>
      <c r="C7" s="4">
        <f>IF('True_Odds_Calculator_3-way'!C8="","",'True_Odds_Calculator_3-way'!C8)</f>
        <v>2.33</v>
      </c>
      <c r="D7" s="9">
        <f t="shared" si="13"/>
        <v>0.29350931237895644</v>
      </c>
      <c r="E7" s="9">
        <f t="shared" si="14"/>
        <v>0.28735733417845088</v>
      </c>
      <c r="F7" s="9">
        <f t="shared" si="15"/>
        <v>0.41913335344259267</v>
      </c>
      <c r="G7" s="9">
        <f t="shared" si="16"/>
        <v>1.0420116555497811</v>
      </c>
      <c r="H7" s="9">
        <f t="shared" si="17"/>
        <v>3.4070469243199946</v>
      </c>
      <c r="I7" s="9">
        <f t="shared" si="18"/>
        <v>3.4799877402084789</v>
      </c>
      <c r="J7" s="9">
        <f t="shared" si="19"/>
        <v>2.385875501881209</v>
      </c>
      <c r="K7" s="11">
        <f t="shared" si="20"/>
        <v>0.30211480362537763</v>
      </c>
      <c r="L7" s="11">
        <f t="shared" si="21"/>
        <v>0.29585798816568049</v>
      </c>
      <c r="M7" s="11">
        <f t="shared" si="22"/>
        <v>0.42918454935622319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-0.28050458397087508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0.23093825301886545</v>
      </c>
      <c r="Q7" s="11">
        <f>2*'OddsRatio_working_3-way'!K7*'OddsRatio_working_3-way'!L7*'OddsRatio_working_3-way'!M7</f>
        <v>7.672367209929086E-2</v>
      </c>
      <c r="R7" s="11">
        <f t="shared" si="23"/>
        <v>0</v>
      </c>
      <c r="S7" s="11">
        <f t="shared" si="24"/>
        <v>-0.82329582550723623</v>
      </c>
      <c r="T7" s="11">
        <f t="shared" si="25"/>
        <v>-0.27352020780971309</v>
      </c>
      <c r="U7" s="11">
        <f>'OddsRatio_working_3-way'!S7-'OddsRatio_working_3-way'!R7^2/3</f>
        <v>-0.82329582550723623</v>
      </c>
      <c r="V7" s="11">
        <f>'OddsRatio_working_3-way'!S7*'OddsRatio_working_3-way'!R7/3-2*'OddsRatio_working_3-way'!R7^3/27-'OddsRatio_working_3-way'!T7</f>
        <v>0.27352020780971309</v>
      </c>
      <c r="W7" s="11">
        <f>'OddsRatio_working_3-way'!V7^2+4*'OddsRatio_working_3-way'!U7^3/27</f>
        <v>-7.8597472797007212E-3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0.14376460913587996</v>
      </c>
      <c r="Y7" s="11">
        <f>IF('OddsRatio_working_3-way'!W7&gt;=0,IF('OddsRatio_working_3-way'!V7+SQRT('OddsRatio_working_3-way'!W7)&gt;0,0,PI()),ACOS('OddsRatio_working_3-way'!V7/(2*'OddsRatio_working_3-way'!X7)))</f>
        <v>0.31344187081245267</v>
      </c>
      <c r="Z7" s="11">
        <f>'OddsRatio_working_3-way'!X7^(1/3)*COS('OddsRatio_working_3-way'!Y7/3)</f>
        <v>0.52100582777489057</v>
      </c>
      <c r="AA7" s="11">
        <f>'OddsRatio_working_3-way'!X7^(1/3)*COS(('OddsRatio_working_3-way'!Y7+2*PI())/3)</f>
        <v>-0.30781730858144801</v>
      </c>
      <c r="AB7" s="11">
        <f>'OddsRatio_working_3-way'!X7^(1/3)*COS(('OddsRatio_working_3-way'!Y7+4*PI())/3)</f>
        <v>-0.21318851919344264</v>
      </c>
      <c r="AC7" s="11">
        <f>'OddsRatio_working_3-way'!X7^(1/3)*SIN('OddsRatio_working_3-way'!Y7/3)</f>
        <v>5.4633957026253364E-2</v>
      </c>
      <c r="AD7" s="11">
        <f>'OddsRatio_working_3-way'!X7^(1/3)*SIN(('OddsRatio_working_3-way'!Y7+2*PI())/3)</f>
        <v>0.42388730385966866</v>
      </c>
      <c r="AE7" s="11">
        <f>'OddsRatio_working_3-way'!X7^(1/3)*SIN(('OddsRatio_working_3-way'!Y7+4*PI())/3)</f>
        <v>-0.4785212608859219</v>
      </c>
      <c r="AF7" s="11">
        <f>-'OddsRatio_working_3-way'!U7/(3*'OddsRatio_working_3-way'!X7^(1/3))*COS(('OddsRatio_working_3-way'!Y7)/3)</f>
        <v>0.52100582777489057</v>
      </c>
      <c r="AG7" s="11">
        <f>-'OddsRatio_working_3-way'!U7/(3*'OddsRatio_working_3-way'!X7^(1/3))*COS(('OddsRatio_working_3-way'!Y7+2*PI())/3)</f>
        <v>-0.30781730858144801</v>
      </c>
      <c r="AH7" s="11">
        <f>-'OddsRatio_working_3-way'!U7/(3*'OddsRatio_working_3-way'!X7^(1/3))*COS(('OddsRatio_working_3-way'!Y7+4*PI())/3)</f>
        <v>-0.21318851919344264</v>
      </c>
      <c r="AI7" s="11">
        <f>'OddsRatio_working_3-way'!U7/(3*'OddsRatio_working_3-way'!X7^(1/3))*SIN(('OddsRatio_working_3-way'!Y7)/3)</f>
        <v>-5.4633957026253364E-2</v>
      </c>
      <c r="AJ7" s="11">
        <f>'OddsRatio_working_3-way'!U7/(3*'OddsRatio_working_3-way'!X7^(1/3))*SIN(('OddsRatio_working_3-way'!Y7+2*PI())/3)</f>
        <v>-0.42388730385966866</v>
      </c>
      <c r="AK7" s="11">
        <f>'OddsRatio_working_3-way'!U7/(3*'OddsRatio_working_3-way'!X7^(1/3))*SIN(('OddsRatio_working_3-way'!Y7+4*PI())/3)</f>
        <v>0.4785212608859219</v>
      </c>
      <c r="AL7" s="11">
        <f>'OddsRatio_working_3-way'!Z7+'OddsRatio_working_3-way'!AF7</f>
        <v>1.0420116555497811</v>
      </c>
      <c r="AM7" s="11">
        <f>'OddsRatio_working_3-way'!AA7+'OddsRatio_working_3-way'!AG7</f>
        <v>-0.61563461716289603</v>
      </c>
      <c r="AN7" s="11">
        <f>'OddsRatio_working_3-way'!AB7+'OddsRatio_working_3-way'!AH7</f>
        <v>-0.42637703838688529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1.0420116555497811</v>
      </c>
      <c r="AS7" s="11">
        <f>IF(('OddsRatio_working_3-way'!X7=0),IF(Q7&gt;0,-Q7^(1/3),(-Q7)^(1/3)),'OddsRatio_working_3-way'!AM7-'OddsRatio_working_3-way'!R7/3)</f>
        <v>-0.61563461716289603</v>
      </c>
      <c r="AT7" s="11">
        <f>IF(('OddsRatio_working_3-way'!X7=0),IF(Q7&gt;0,-Q7^(1/3),(-Q7)^(1/3)),'OddsRatio_working_3-way'!AN7-'OddsRatio_working_3-way'!R7/3)</f>
        <v>-0.42637703838688529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1.65</v>
      </c>
      <c r="B8" s="4">
        <f>IF('True_Odds_Calculator_3-way'!B9="","",'True_Odds_Calculator_3-way'!B9)</f>
        <v>3.91</v>
      </c>
      <c r="C8" s="4">
        <f>IF('True_Odds_Calculator_3-way'!C9="","",'True_Odds_Calculator_3-way'!C9)</f>
        <v>5.9</v>
      </c>
      <c r="D8" s="9">
        <f t="shared" si="13"/>
        <v>0.59278171192712281</v>
      </c>
      <c r="E8" s="9">
        <f t="shared" si="14"/>
        <v>0.24537021060395048</v>
      </c>
      <c r="F8" s="9">
        <f t="shared" si="15"/>
        <v>0.16184807746892696</v>
      </c>
      <c r="G8" s="9">
        <f t="shared" si="16"/>
        <v>1.0568640384022077</v>
      </c>
      <c r="H8" s="9">
        <f t="shared" si="17"/>
        <v>1.6869616249614343</v>
      </c>
      <c r="I8" s="9">
        <f t="shared" si="18"/>
        <v>4.0754743517504233</v>
      </c>
      <c r="J8" s="9">
        <f t="shared" si="19"/>
        <v>6.1786337881708171</v>
      </c>
      <c r="K8" s="11">
        <f t="shared" si="20"/>
        <v>0.60606060606060608</v>
      </c>
      <c r="L8" s="11">
        <f t="shared" si="21"/>
        <v>0.25575447570332482</v>
      </c>
      <c r="M8" s="11">
        <f t="shared" si="22"/>
        <v>0.16949152542372881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-0.24349481200666767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0.22225812680535467</v>
      </c>
      <c r="Q8" s="11">
        <f>2*'OddsRatio_working_3-way'!K8*'OddsRatio_working_3-way'!L8*'OddsRatio_working_3-way'!M8</f>
        <v>5.2543292388972741E-2</v>
      </c>
      <c r="R8" s="11">
        <f t="shared" si="23"/>
        <v>0</v>
      </c>
      <c r="S8" s="11">
        <f t="shared" si="24"/>
        <v>-0.91278382883684817</v>
      </c>
      <c r="T8" s="11">
        <f t="shared" si="25"/>
        <v>-0.21578813920492868</v>
      </c>
      <c r="U8" s="11">
        <f>'OddsRatio_working_3-way'!S8-'OddsRatio_working_3-way'!R8^2/3</f>
        <v>-0.91278382883684817</v>
      </c>
      <c r="V8" s="11">
        <f>'OddsRatio_working_3-way'!S8*'OddsRatio_working_3-way'!R8/3-2*'OddsRatio_working_3-way'!R8^3/27-'OddsRatio_working_3-way'!T8</f>
        <v>0.21578813920492868</v>
      </c>
      <c r="W8" s="11">
        <f>'OddsRatio_working_3-way'!V8^2+4*'OddsRatio_working_3-way'!U8^3/27</f>
        <v>-6.6103337384755684E-2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0.16783016594632305</v>
      </c>
      <c r="Y8" s="11">
        <f>IF('OddsRatio_working_3-way'!W8&gt;=0,IF('OddsRatio_working_3-way'!V8+SQRT('OddsRatio_working_3-way'!W8)&gt;0,0,PI()),ACOS('OddsRatio_working_3-way'!V8/(2*'OddsRatio_working_3-way'!X8)))</f>
        <v>0.87254858287156101</v>
      </c>
      <c r="Z8" s="11">
        <f>'OddsRatio_working_3-way'!X8^(1/3)*COS('OddsRatio_working_3-way'!Y8/3)</f>
        <v>0.52843201920110383</v>
      </c>
      <c r="AA8" s="11">
        <f>'OddsRatio_working_3-way'!X8^(1/3)*COS(('OddsRatio_working_3-way'!Y8+2*PI())/3)</f>
        <v>-0.40120381205571631</v>
      </c>
      <c r="AB8" s="11">
        <f>'OddsRatio_working_3-way'!X8^(1/3)*COS(('OddsRatio_working_3-way'!Y8+4*PI())/3)</f>
        <v>-0.12722820714538768</v>
      </c>
      <c r="AC8" s="11">
        <f>'OddsRatio_working_3-way'!X8^(1/3)*SIN('OddsRatio_working_3-way'!Y8/3)</f>
        <v>0.15817988924636903</v>
      </c>
      <c r="AD8" s="11">
        <f>'OddsRatio_working_3-way'!X8^(1/3)*SIN(('OddsRatio_working_3-way'!Y8+2*PI())/3)</f>
        <v>0.37854560817807781</v>
      </c>
      <c r="AE8" s="11">
        <f>'OddsRatio_working_3-way'!X8^(1/3)*SIN(('OddsRatio_working_3-way'!Y8+4*PI())/3)</f>
        <v>-0.53672549742444664</v>
      </c>
      <c r="AF8" s="11">
        <f>-'OddsRatio_working_3-way'!U8/(3*'OddsRatio_working_3-way'!X8^(1/3))*COS(('OddsRatio_working_3-way'!Y8)/3)</f>
        <v>0.52843201920110383</v>
      </c>
      <c r="AG8" s="11">
        <f>-'OddsRatio_working_3-way'!U8/(3*'OddsRatio_working_3-way'!X8^(1/3))*COS(('OddsRatio_working_3-way'!Y8+2*PI())/3)</f>
        <v>-0.40120381205571631</v>
      </c>
      <c r="AH8" s="11">
        <f>-'OddsRatio_working_3-way'!U8/(3*'OddsRatio_working_3-way'!X8^(1/3))*COS(('OddsRatio_working_3-way'!Y8+4*PI())/3)</f>
        <v>-0.12722820714538768</v>
      </c>
      <c r="AI8" s="11">
        <f>'OddsRatio_working_3-way'!U8/(3*'OddsRatio_working_3-way'!X8^(1/3))*SIN(('OddsRatio_working_3-way'!Y8)/3)</f>
        <v>-0.15817988924636903</v>
      </c>
      <c r="AJ8" s="11">
        <f>'OddsRatio_working_3-way'!U8/(3*'OddsRatio_working_3-way'!X8^(1/3))*SIN(('OddsRatio_working_3-way'!Y8+2*PI())/3)</f>
        <v>-0.37854560817807781</v>
      </c>
      <c r="AK8" s="11">
        <f>'OddsRatio_working_3-way'!U8/(3*'OddsRatio_working_3-way'!X8^(1/3))*SIN(('OddsRatio_working_3-way'!Y8+4*PI())/3)</f>
        <v>0.53672549742444664</v>
      </c>
      <c r="AL8" s="11">
        <f>'OddsRatio_working_3-way'!Z8+'OddsRatio_working_3-way'!AF8</f>
        <v>1.0568640384022077</v>
      </c>
      <c r="AM8" s="11">
        <f>'OddsRatio_working_3-way'!AA8+'OddsRatio_working_3-way'!AG8</f>
        <v>-0.80240762411143263</v>
      </c>
      <c r="AN8" s="11">
        <f>'OddsRatio_working_3-way'!AB8+'OddsRatio_working_3-way'!AH8</f>
        <v>-0.25445641429077537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1.0568640384022077</v>
      </c>
      <c r="AS8" s="11">
        <f>IF(('OddsRatio_working_3-way'!X8=0),IF(Q8&gt;0,-Q8^(1/3),(-Q8)^(1/3)),'OddsRatio_working_3-way'!AM8-'OddsRatio_working_3-way'!R8/3)</f>
        <v>-0.80240762411143263</v>
      </c>
      <c r="AT8" s="11">
        <f>IF(('OddsRatio_working_3-way'!X8=0),IF(Q8&gt;0,-Q8^(1/3),(-Q8)^(1/3)),'OddsRatio_working_3-way'!AN8-'OddsRatio_working_3-way'!R8/3)</f>
        <v>-0.25445641429077537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1.78</v>
      </c>
      <c r="B9" s="4">
        <f>IF('True_Odds_Calculator_3-way'!B10="","",'True_Odds_Calculator_3-way'!B10)</f>
        <v>3.93</v>
      </c>
      <c r="C9" s="4">
        <f>IF('True_Odds_Calculator_3-way'!C10="","",'True_Odds_Calculator_3-way'!C10)</f>
        <v>4.6900000000000004</v>
      </c>
      <c r="D9" s="9">
        <f t="shared" si="13"/>
        <v>0.54966521113797429</v>
      </c>
      <c r="E9" s="9">
        <f t="shared" si="14"/>
        <v>0.24524311282569117</v>
      </c>
      <c r="F9" s="9">
        <f t="shared" si="15"/>
        <v>0.2050916760363346</v>
      </c>
      <c r="G9" s="9">
        <f t="shared" si="16"/>
        <v>1.0503708106568337</v>
      </c>
      <c r="H9" s="9">
        <f t="shared" si="17"/>
        <v>1.81928923231233</v>
      </c>
      <c r="I9" s="9">
        <f t="shared" si="18"/>
        <v>4.077586475224523</v>
      </c>
      <c r="J9" s="9">
        <f t="shared" si="19"/>
        <v>4.8758682913237168</v>
      </c>
      <c r="K9" s="11">
        <f t="shared" si="20"/>
        <v>0.5617977528089888</v>
      </c>
      <c r="L9" s="11">
        <f t="shared" si="21"/>
        <v>0.2544529262086514</v>
      </c>
      <c r="M9" s="11">
        <f t="shared" si="22"/>
        <v>0.21321961620469082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-0.25704146855444987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0.22555181403704036</v>
      </c>
      <c r="Q9" s="11">
        <f>2*'OddsRatio_working_3-way'!K9*'OddsRatio_working_3-way'!L9*'OddsRatio_working_3-way'!M9</f>
        <v>6.0959949739740636E-2</v>
      </c>
      <c r="R9" s="11">
        <f t="shared" si="23"/>
        <v>0</v>
      </c>
      <c r="S9" s="11">
        <f t="shared" si="24"/>
        <v>-0.87749192885295491</v>
      </c>
      <c r="T9" s="11">
        <f t="shared" si="25"/>
        <v>-0.23715998077106887</v>
      </c>
      <c r="U9" s="11">
        <f>'OddsRatio_working_3-way'!S9-'OddsRatio_working_3-way'!R9^2/3</f>
        <v>-0.87749192885295491</v>
      </c>
      <c r="V9" s="11">
        <f>'OddsRatio_working_3-way'!S9*'OddsRatio_working_3-way'!R9/3-2*'OddsRatio_working_3-way'!R9^3/27-'OddsRatio_working_3-way'!T9</f>
        <v>0.23715998077106887</v>
      </c>
      <c r="W9" s="11">
        <f>'OddsRatio_working_3-way'!V9^2+4*'OddsRatio_working_3-way'!U9^3/27</f>
        <v>-4.3853193897774596E-2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0.15819137964591209</v>
      </c>
      <c r="Y9" s="11">
        <f>IF('OddsRatio_working_3-way'!W9&gt;=0,IF('OddsRatio_working_3-way'!V9+SQRT('OddsRatio_working_3-way'!W9)&gt;0,0,PI()),ACOS('OddsRatio_working_3-way'!V9/(2*'OddsRatio_working_3-way'!X9)))</f>
        <v>0.72334134142719453</v>
      </c>
      <c r="Z9" s="11">
        <f>'OddsRatio_working_3-way'!X9^(1/3)*COS('OddsRatio_working_3-way'!Y9/3)</f>
        <v>0.52518540532841695</v>
      </c>
      <c r="AA9" s="11">
        <f>'OddsRatio_working_3-way'!X9^(1/3)*COS(('OddsRatio_working_3-way'!Y9+2*PI())/3)</f>
        <v>-0.37443276586053592</v>
      </c>
      <c r="AB9" s="11">
        <f>'OddsRatio_working_3-way'!X9^(1/3)*COS(('OddsRatio_working_3-way'!Y9+4*PI())/3)</f>
        <v>-0.1507526394678812</v>
      </c>
      <c r="AC9" s="11">
        <f>'OddsRatio_working_3-way'!X9^(1/3)*SIN('OddsRatio_working_3-way'!Y9/3)</f>
        <v>0.12914178118516889</v>
      </c>
      <c r="AD9" s="11">
        <f>'OddsRatio_working_3-way'!X9^(1/3)*SIN(('OddsRatio_working_3-way'!Y9+2*PI())/3)</f>
        <v>0.39025301211865204</v>
      </c>
      <c r="AE9" s="11">
        <f>'OddsRatio_working_3-way'!X9^(1/3)*SIN(('OddsRatio_working_3-way'!Y9+4*PI())/3)</f>
        <v>-0.51939479330382077</v>
      </c>
      <c r="AF9" s="11">
        <f>-'OddsRatio_working_3-way'!U9/(3*'OddsRatio_working_3-way'!X9^(1/3))*COS(('OddsRatio_working_3-way'!Y9)/3)</f>
        <v>0.52518540532841684</v>
      </c>
      <c r="AG9" s="11">
        <f>-'OddsRatio_working_3-way'!U9/(3*'OddsRatio_working_3-way'!X9^(1/3))*COS(('OddsRatio_working_3-way'!Y9+2*PI())/3)</f>
        <v>-0.37443276586053581</v>
      </c>
      <c r="AH9" s="11">
        <f>-'OddsRatio_working_3-way'!U9/(3*'OddsRatio_working_3-way'!X9^(1/3))*COS(('OddsRatio_working_3-way'!Y9+4*PI())/3)</f>
        <v>-0.15075263946788117</v>
      </c>
      <c r="AI9" s="11">
        <f>'OddsRatio_working_3-way'!U9/(3*'OddsRatio_working_3-way'!X9^(1/3))*SIN(('OddsRatio_working_3-way'!Y9)/3)</f>
        <v>-0.12914178118516886</v>
      </c>
      <c r="AJ9" s="11">
        <f>'OddsRatio_working_3-way'!U9/(3*'OddsRatio_working_3-way'!X9^(1/3))*SIN(('OddsRatio_working_3-way'!Y9+2*PI())/3)</f>
        <v>-0.39025301211865199</v>
      </c>
      <c r="AK9" s="11">
        <f>'OddsRatio_working_3-way'!U9/(3*'OddsRatio_working_3-way'!X9^(1/3))*SIN(('OddsRatio_working_3-way'!Y9+4*PI())/3)</f>
        <v>0.51939479330382066</v>
      </c>
      <c r="AL9" s="11">
        <f>'OddsRatio_working_3-way'!Z9+'OddsRatio_working_3-way'!AF9</f>
        <v>1.0503708106568337</v>
      </c>
      <c r="AM9" s="11">
        <f>'OddsRatio_working_3-way'!AA9+'OddsRatio_working_3-way'!AG9</f>
        <v>-0.74886553172107173</v>
      </c>
      <c r="AN9" s="11">
        <f>'OddsRatio_working_3-way'!AB9+'OddsRatio_working_3-way'!AH9</f>
        <v>-0.3015052789357624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1.0503708106568337</v>
      </c>
      <c r="AS9" s="11">
        <f>IF(('OddsRatio_working_3-way'!X9=0),IF(Q9&gt;0,-Q9^(1/3),(-Q9)^(1/3)),'OddsRatio_working_3-way'!AM9-'OddsRatio_working_3-way'!R9/3)</f>
        <v>-0.74886553172107173</v>
      </c>
      <c r="AT9" s="11">
        <f>IF(('OddsRatio_working_3-way'!X9=0),IF(Q9&gt;0,-Q9^(1/3),(-Q9)^(1/3)),'OddsRatio_working_3-way'!AN9-'OddsRatio_working_3-way'!R9/3)</f>
        <v>-0.3015052789357624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1.74</v>
      </c>
      <c r="B10" s="4">
        <f>IF('True_Odds_Calculator_3-way'!B11="","",'True_Odds_Calculator_3-way'!B11)</f>
        <v>4.0599999999999996</v>
      </c>
      <c r="C10" s="4">
        <f>IF('True_Odds_Calculator_3-way'!C11="","",'True_Odds_Calculator_3-way'!C11)</f>
        <v>4.78</v>
      </c>
      <c r="D10" s="9">
        <f t="shared" si="13"/>
        <v>0.56217895943036134</v>
      </c>
      <c r="E10" s="9">
        <f t="shared" si="14"/>
        <v>0.23694356186186874</v>
      </c>
      <c r="F10" s="9">
        <f t="shared" si="15"/>
        <v>0.20087747870777001</v>
      </c>
      <c r="G10" s="9">
        <f t="shared" si="16"/>
        <v>1.0524229783045187</v>
      </c>
      <c r="H10" s="9">
        <f t="shared" si="17"/>
        <v>1.7787930039453439</v>
      </c>
      <c r="I10" s="9">
        <f t="shared" si="18"/>
        <v>4.2204143136118262</v>
      </c>
      <c r="J10" s="9">
        <f t="shared" si="19"/>
        <v>4.9781588579910805</v>
      </c>
      <c r="K10" s="11">
        <f t="shared" si="20"/>
        <v>0.57471264367816088</v>
      </c>
      <c r="L10" s="11">
        <f t="shared" si="21"/>
        <v>0.24630541871921185</v>
      </c>
      <c r="M10" s="11">
        <f t="shared" si="22"/>
        <v>0.20920502092050208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-0.25347887302921912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0.22447399051262751</v>
      </c>
      <c r="Q10" s="11">
        <f>2*'OddsRatio_working_3-way'!K10*'OddsRatio_working_3-way'!L10*'OddsRatio_working_3-way'!M10</f>
        <v>5.9227965834466371E-2</v>
      </c>
      <c r="R10" s="11">
        <f t="shared" si="23"/>
        <v>0</v>
      </c>
      <c r="S10" s="11">
        <f t="shared" si="24"/>
        <v>-0.88557278099761727</v>
      </c>
      <c r="T10" s="11">
        <f t="shared" si="25"/>
        <v>-0.23366036437931859</v>
      </c>
      <c r="U10" s="11">
        <f>'OddsRatio_working_3-way'!S10-'OddsRatio_working_3-way'!R10^2/3</f>
        <v>-0.88557278099761727</v>
      </c>
      <c r="V10" s="11">
        <f>'OddsRatio_working_3-way'!S10*'OddsRatio_working_3-way'!R10/3-2*'OddsRatio_working_3-way'!R10^3/27-'OddsRatio_working_3-way'!T10</f>
        <v>0.23366036437931859</v>
      </c>
      <c r="W10" s="11">
        <f>'OddsRatio_working_3-way'!V10^2+4*'OddsRatio_working_3-way'!U10^3/27</f>
        <v>-4.8291848255275535E-2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0.16038158726701723</v>
      </c>
      <c r="Y10" s="11">
        <f>IF('OddsRatio_working_3-way'!W10&gt;=0,IF('OddsRatio_working_3-way'!V10+SQRT('OddsRatio_working_3-way'!W10)&gt;0,0,PI()),ACOS('OddsRatio_working_3-way'!V10/(2*'OddsRatio_working_3-way'!X10)))</f>
        <v>0.75473759656282968</v>
      </c>
      <c r="Z10" s="11">
        <f>'OddsRatio_working_3-way'!X10^(1/3)*COS('OddsRatio_working_3-way'!Y10/3)</f>
        <v>0.52621148915225935</v>
      </c>
      <c r="AA10" s="11">
        <f>'OddsRatio_working_3-way'!X10^(1/3)*COS(('OddsRatio_working_3-way'!Y10+2*PI())/3)</f>
        <v>-0.38023514636118777</v>
      </c>
      <c r="AB10" s="11">
        <f>'OddsRatio_working_3-way'!X10^(1/3)*COS(('OddsRatio_working_3-way'!Y10+4*PI())/3)</f>
        <v>-0.14597634279107166</v>
      </c>
      <c r="AC10" s="11">
        <f>'OddsRatio_working_3-way'!X10^(1/3)*SIN('OddsRatio_working_3-way'!Y10/3)</f>
        <v>0.13524938330124639</v>
      </c>
      <c r="AD10" s="11">
        <f>'OddsRatio_working_3-way'!X10^(1/3)*SIN(('OddsRatio_working_3-way'!Y10+2*PI())/3)</f>
        <v>0.38808782571847295</v>
      </c>
      <c r="AE10" s="11">
        <f>'OddsRatio_working_3-way'!X10^(1/3)*SIN(('OddsRatio_working_3-way'!Y10+4*PI())/3)</f>
        <v>-0.52333720901971925</v>
      </c>
      <c r="AF10" s="11">
        <f>-'OddsRatio_working_3-way'!U10/(3*'OddsRatio_working_3-way'!X10^(1/3))*COS(('OddsRatio_working_3-way'!Y10)/3)</f>
        <v>0.52621148915225935</v>
      </c>
      <c r="AG10" s="11">
        <f>-'OddsRatio_working_3-way'!U10/(3*'OddsRatio_working_3-way'!X10^(1/3))*COS(('OddsRatio_working_3-way'!Y10+2*PI())/3)</f>
        <v>-0.38023514636118777</v>
      </c>
      <c r="AH10" s="11">
        <f>-'OddsRatio_working_3-way'!U10/(3*'OddsRatio_working_3-way'!X10^(1/3))*COS(('OddsRatio_working_3-way'!Y10+4*PI())/3)</f>
        <v>-0.14597634279107166</v>
      </c>
      <c r="AI10" s="11">
        <f>'OddsRatio_working_3-way'!U10/(3*'OddsRatio_working_3-way'!X10^(1/3))*SIN(('OddsRatio_working_3-way'!Y10)/3)</f>
        <v>-0.13524938330124639</v>
      </c>
      <c r="AJ10" s="11">
        <f>'OddsRatio_working_3-way'!U10/(3*'OddsRatio_working_3-way'!X10^(1/3))*SIN(('OddsRatio_working_3-way'!Y10+2*PI())/3)</f>
        <v>-0.38808782571847295</v>
      </c>
      <c r="AK10" s="11">
        <f>'OddsRatio_working_3-way'!U10/(3*'OddsRatio_working_3-way'!X10^(1/3))*SIN(('OddsRatio_working_3-way'!Y10+4*PI())/3)</f>
        <v>0.52333720901971925</v>
      </c>
      <c r="AL10" s="11">
        <f>'OddsRatio_working_3-way'!Z10+'OddsRatio_working_3-way'!AF10</f>
        <v>1.0524229783045187</v>
      </c>
      <c r="AM10" s="11">
        <f>'OddsRatio_working_3-way'!AA10+'OddsRatio_working_3-way'!AG10</f>
        <v>-0.76047029272237554</v>
      </c>
      <c r="AN10" s="11">
        <f>'OddsRatio_working_3-way'!AB10+'OddsRatio_working_3-way'!AH10</f>
        <v>-0.29195268558214332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1.0524229783045187</v>
      </c>
      <c r="AS10" s="11">
        <f>IF(('OddsRatio_working_3-way'!X10=0),IF(Q10&gt;0,-Q10^(1/3),(-Q10)^(1/3)),'OddsRatio_working_3-way'!AM10-'OddsRatio_working_3-way'!R10/3)</f>
        <v>-0.76047029272237554</v>
      </c>
      <c r="AT10" s="11">
        <f>IF(('OddsRatio_working_3-way'!X10=0),IF(Q10&gt;0,-Q10^(1/3),(-Q10)^(1/3)),'OddsRatio_working_3-way'!AN10-'OddsRatio_working_3-way'!R10/3)</f>
        <v>-0.29195268558214332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3.03</v>
      </c>
      <c r="B11" s="4">
        <f>IF('True_Odds_Calculator_3-way'!B12="","",'True_Odds_Calculator_3-way'!B12)</f>
        <v>2.89</v>
      </c>
      <c r="C11" s="4">
        <f>IF('True_Odds_Calculator_3-way'!C12="","",'True_Odds_Calculator_3-way'!C12)</f>
        <v>2.72</v>
      </c>
      <c r="D11" s="9">
        <f t="shared" si="13"/>
        <v>0.31583727551836305</v>
      </c>
      <c r="E11" s="9">
        <f t="shared" si="14"/>
        <v>0.33147759369831153</v>
      </c>
      <c r="F11" s="9">
        <f t="shared" si="15"/>
        <v>0.35268513078332531</v>
      </c>
      <c r="G11" s="9">
        <f t="shared" si="16"/>
        <v>1.0670873857365759</v>
      </c>
      <c r="H11" s="9">
        <f t="shared" si="17"/>
        <v>3.1661873930452491</v>
      </c>
      <c r="I11" s="9">
        <f t="shared" si="18"/>
        <v>3.0167951590421289</v>
      </c>
      <c r="J11" s="9">
        <f t="shared" si="19"/>
        <v>2.835390303466911</v>
      </c>
      <c r="K11" s="11">
        <f t="shared" si="20"/>
        <v>0.33003300330033003</v>
      </c>
      <c r="L11" s="11">
        <f t="shared" si="21"/>
        <v>0.34602076124567471</v>
      </c>
      <c r="M11" s="11">
        <f t="shared" si="22"/>
        <v>0.36764705882352938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-0.27706196734063793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0.23679347377033649</v>
      </c>
      <c r="Q11" s="11">
        <f>2*'OddsRatio_working_3-way'!K11*'OddsRatio_working_3-way'!L11*'OddsRatio_working_3-way'!M11</f>
        <v>8.3969316939835628E-2</v>
      </c>
      <c r="R11" s="11">
        <f t="shared" si="23"/>
        <v>0</v>
      </c>
      <c r="S11" s="11">
        <f t="shared" si="24"/>
        <v>-0.85465889108918103</v>
      </c>
      <c r="T11" s="11">
        <f t="shared" si="25"/>
        <v>-0.30307052875502871</v>
      </c>
      <c r="U11" s="11">
        <f>'OddsRatio_working_3-way'!S11-'OddsRatio_working_3-way'!R11^2/3</f>
        <v>-0.85465889108918103</v>
      </c>
      <c r="V11" s="11">
        <f>'OddsRatio_working_3-way'!S11*'OddsRatio_working_3-way'!R11/3-2*'OddsRatio_working_3-way'!R11^3/27-'OddsRatio_working_3-way'!T11</f>
        <v>0.30307052875502871</v>
      </c>
      <c r="W11" s="11">
        <f>'OddsRatio_working_3-way'!V11^2+4*'OddsRatio_working_3-way'!U11^3/27</f>
        <v>-6.3397252415209326E-4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0.15205732301011088</v>
      </c>
      <c r="Y11" s="11">
        <f>IF('OddsRatio_working_3-way'!W11&gt;=0,IF('OddsRatio_working_3-way'!V11+SQRT('OddsRatio_working_3-way'!W11)&gt;0,0,PI()),ACOS('OddsRatio_working_3-way'!V11/(2*'OddsRatio_working_3-way'!X11)))</f>
        <v>8.2888694969531329E-2</v>
      </c>
      <c r="Z11" s="11">
        <f>'OddsRatio_working_3-way'!X11^(1/3)*COS('OddsRatio_working_3-way'!Y11/3)</f>
        <v>0.53354369286828796</v>
      </c>
      <c r="AA11" s="11">
        <f>'OddsRatio_working_3-way'!X11^(1/3)*COS(('OddsRatio_working_3-way'!Y11+2*PI())/3)</f>
        <v>-0.27954167895644905</v>
      </c>
      <c r="AB11" s="11">
        <f>'OddsRatio_working_3-way'!X11^(1/3)*COS(('OddsRatio_working_3-way'!Y11+4*PI())/3)</f>
        <v>-0.25400201391183891</v>
      </c>
      <c r="AC11" s="11">
        <f>'OddsRatio_working_3-way'!X11^(1/3)*SIN('OddsRatio_working_3-way'!Y11/3)</f>
        <v>1.4745332488518529E-2</v>
      </c>
      <c r="AD11" s="11">
        <f>'OddsRatio_working_3-way'!X11^(1/3)*SIN(('OddsRatio_working_3-way'!Y11+2*PI())/3)</f>
        <v>0.45468972580864042</v>
      </c>
      <c r="AE11" s="11">
        <f>'OddsRatio_working_3-way'!X11^(1/3)*SIN(('OddsRatio_working_3-way'!Y11+4*PI())/3)</f>
        <v>-0.46943505829715892</v>
      </c>
      <c r="AF11" s="11">
        <f>-'OddsRatio_working_3-way'!U11/(3*'OddsRatio_working_3-way'!X11^(1/3))*COS(('OddsRatio_working_3-way'!Y11)/3)</f>
        <v>0.53354369286828796</v>
      </c>
      <c r="AG11" s="11">
        <f>-'OddsRatio_working_3-way'!U11/(3*'OddsRatio_working_3-way'!X11^(1/3))*COS(('OddsRatio_working_3-way'!Y11+2*PI())/3)</f>
        <v>-0.27954167895644905</v>
      </c>
      <c r="AH11" s="11">
        <f>-'OddsRatio_working_3-way'!U11/(3*'OddsRatio_working_3-way'!X11^(1/3))*COS(('OddsRatio_working_3-way'!Y11+4*PI())/3)</f>
        <v>-0.25400201391183891</v>
      </c>
      <c r="AI11" s="11">
        <f>'OddsRatio_working_3-way'!U11/(3*'OddsRatio_working_3-way'!X11^(1/3))*SIN(('OddsRatio_working_3-way'!Y11)/3)</f>
        <v>-1.4745332488518529E-2</v>
      </c>
      <c r="AJ11" s="11">
        <f>'OddsRatio_working_3-way'!U11/(3*'OddsRatio_working_3-way'!X11^(1/3))*SIN(('OddsRatio_working_3-way'!Y11+2*PI())/3)</f>
        <v>-0.45468972580864042</v>
      </c>
      <c r="AK11" s="11">
        <f>'OddsRatio_working_3-way'!U11/(3*'OddsRatio_working_3-way'!X11^(1/3))*SIN(('OddsRatio_working_3-way'!Y11+4*PI())/3)</f>
        <v>0.46943505829715892</v>
      </c>
      <c r="AL11" s="11">
        <f>'OddsRatio_working_3-way'!Z11+'OddsRatio_working_3-way'!AF11</f>
        <v>1.0670873857365759</v>
      </c>
      <c r="AM11" s="11">
        <f>'OddsRatio_working_3-way'!AA11+'OddsRatio_working_3-way'!AG11</f>
        <v>-0.55908335791289809</v>
      </c>
      <c r="AN11" s="11">
        <f>'OddsRatio_working_3-way'!AB11+'OddsRatio_working_3-way'!AH11</f>
        <v>-0.50800402782367782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1.0670873857365759</v>
      </c>
      <c r="AS11" s="11">
        <f>IF(('OddsRatio_working_3-way'!X11=0),IF(Q11&gt;0,-Q11^(1/3),(-Q11)^(1/3)),'OddsRatio_working_3-way'!AM11-'OddsRatio_working_3-way'!R11/3)</f>
        <v>-0.55908335791289809</v>
      </c>
      <c r="AT11" s="11">
        <f>IF(('OddsRatio_working_3-way'!X11=0),IF(Q11&gt;0,-Q11^(1/3),(-Q11)^(1/3)),'OddsRatio_working_3-way'!AN11-'OddsRatio_working_3-way'!R11/3)</f>
        <v>-0.50800402782367782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1.88</v>
      </c>
      <c r="B12" s="4">
        <f>IF('True_Odds_Calculator_3-way'!B13="","",'True_Odds_Calculator_3-way'!B13)</f>
        <v>3.36</v>
      </c>
      <c r="C12" s="4">
        <f>IF('True_Odds_Calculator_3-way'!C13="","",'True_Odds_Calculator_3-way'!C13)</f>
        <v>4.55</v>
      </c>
      <c r="D12" s="9">
        <f t="shared" si="13"/>
        <v>0.5121602714676885</v>
      </c>
      <c r="E12" s="9">
        <f t="shared" si="14"/>
        <v>0.28133598729674103</v>
      </c>
      <c r="F12" s="9">
        <f t="shared" si="15"/>
        <v>0.20650374123557041</v>
      </c>
      <c r="G12" s="9">
        <f t="shared" si="16"/>
        <v>1.0824020502195486</v>
      </c>
      <c r="H12" s="9">
        <f t="shared" si="17"/>
        <v>1.9525138041932029</v>
      </c>
      <c r="I12" s="9">
        <f t="shared" si="18"/>
        <v>3.5544688385181353</v>
      </c>
      <c r="J12" s="9">
        <f t="shared" si="19"/>
        <v>4.8425272782793982</v>
      </c>
      <c r="K12" s="11">
        <f t="shared" si="20"/>
        <v>0.53191489361702127</v>
      </c>
      <c r="L12" s="11">
        <f t="shared" si="21"/>
        <v>0.29761904761904762</v>
      </c>
      <c r="M12" s="11">
        <f t="shared" si="22"/>
        <v>0.21978021978021978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-0.25651602703274434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0.23624425220169898</v>
      </c>
      <c r="Q12" s="11">
        <f>2*'OddsRatio_working_3-way'!K12*'OddsRatio_working_3-way'!L12*'OddsRatio_working_3-way'!M12</f>
        <v>6.958593584733401E-2</v>
      </c>
      <c r="R12" s="11">
        <f t="shared" si="23"/>
        <v>0</v>
      </c>
      <c r="S12" s="11">
        <f t="shared" si="24"/>
        <v>-0.92097267735844957</v>
      </c>
      <c r="T12" s="11">
        <f t="shared" si="25"/>
        <v>-0.27127324811736364</v>
      </c>
      <c r="U12" s="11">
        <f>'OddsRatio_working_3-way'!S12-'OddsRatio_working_3-way'!R12^2/3</f>
        <v>-0.92097267735844957</v>
      </c>
      <c r="V12" s="11">
        <f>'OddsRatio_working_3-way'!S12*'OddsRatio_working_3-way'!R12/3-2*'OddsRatio_working_3-way'!R12^3/27-'OddsRatio_working_3-way'!T12</f>
        <v>0.27127324811736364</v>
      </c>
      <c r="W12" s="11">
        <f>'OddsRatio_working_3-way'!V12^2+4*'OddsRatio_working_3-way'!U12^3/27</f>
        <v>-4.2138296634856576E-2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0.17009370342476035</v>
      </c>
      <c r="Y12" s="11">
        <f>IF('OddsRatio_working_3-way'!W12&gt;=0,IF('OddsRatio_working_3-way'!V12+SQRT('OddsRatio_working_3-way'!W12)&gt;0,0,PI()),ACOS('OddsRatio_working_3-way'!V12/(2*'OddsRatio_working_3-way'!X12)))</f>
        <v>0.64778396396152971</v>
      </c>
      <c r="Z12" s="11">
        <f>'OddsRatio_working_3-way'!X12^(1/3)*COS('OddsRatio_working_3-way'!Y12/3)</f>
        <v>0.54120102510977441</v>
      </c>
      <c r="AA12" s="11">
        <f>'OddsRatio_working_3-way'!X12^(1/3)*COS(('OddsRatio_working_3-way'!Y12+2*PI())/3)</f>
        <v>-0.37340740509964521</v>
      </c>
      <c r="AB12" s="11">
        <f>'OddsRatio_working_3-way'!X12^(1/3)*COS(('OddsRatio_working_3-way'!Y12+4*PI())/3)</f>
        <v>-0.16779362001012912</v>
      </c>
      <c r="AC12" s="11">
        <f>'OddsRatio_working_3-way'!X12^(1/3)*SIN('OddsRatio_working_3-way'!Y12/3)</f>
        <v>0.11871117417053</v>
      </c>
      <c r="AD12" s="11">
        <f>'OddsRatio_working_3-way'!X12^(1/3)*SIN(('OddsRatio_working_3-way'!Y12+2*PI())/3)</f>
        <v>0.40933824921397954</v>
      </c>
      <c r="AE12" s="11">
        <f>'OddsRatio_working_3-way'!X12^(1/3)*SIN(('OddsRatio_working_3-way'!Y12+4*PI())/3)</f>
        <v>-0.52804942338450955</v>
      </c>
      <c r="AF12" s="11">
        <f>-'OddsRatio_working_3-way'!U12/(3*'OddsRatio_working_3-way'!X12^(1/3))*COS(('OddsRatio_working_3-way'!Y12)/3)</f>
        <v>0.54120102510977419</v>
      </c>
      <c r="AG12" s="11">
        <f>-'OddsRatio_working_3-way'!U12/(3*'OddsRatio_working_3-way'!X12^(1/3))*COS(('OddsRatio_working_3-way'!Y12+2*PI())/3)</f>
        <v>-0.3734074050996451</v>
      </c>
      <c r="AH12" s="11">
        <f>-'OddsRatio_working_3-way'!U12/(3*'OddsRatio_working_3-way'!X12^(1/3))*COS(('OddsRatio_working_3-way'!Y12+4*PI())/3)</f>
        <v>-0.16779362001012904</v>
      </c>
      <c r="AI12" s="11">
        <f>'OddsRatio_working_3-way'!U12/(3*'OddsRatio_working_3-way'!X12^(1/3))*SIN(('OddsRatio_working_3-way'!Y12)/3)</f>
        <v>-0.11871117417052994</v>
      </c>
      <c r="AJ12" s="11">
        <f>'OddsRatio_working_3-way'!U12/(3*'OddsRatio_working_3-way'!X12^(1/3))*SIN(('OddsRatio_working_3-way'!Y12+2*PI())/3)</f>
        <v>-0.40933824921397938</v>
      </c>
      <c r="AK12" s="11">
        <f>'OddsRatio_working_3-way'!U12/(3*'OddsRatio_working_3-way'!X12^(1/3))*SIN(('OddsRatio_working_3-way'!Y12+4*PI())/3)</f>
        <v>0.52804942338450933</v>
      </c>
      <c r="AL12" s="11">
        <f>'OddsRatio_working_3-way'!Z12+'OddsRatio_working_3-way'!AF12</f>
        <v>1.0824020502195486</v>
      </c>
      <c r="AM12" s="11">
        <f>'OddsRatio_working_3-way'!AA12+'OddsRatio_working_3-way'!AG12</f>
        <v>-0.7468148101992903</v>
      </c>
      <c r="AN12" s="11">
        <f>'OddsRatio_working_3-way'!AB12+'OddsRatio_working_3-way'!AH12</f>
        <v>-0.33558724002025819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1.0824020502195486</v>
      </c>
      <c r="AS12" s="11">
        <f>IF(('OddsRatio_working_3-way'!X12=0),IF(Q12&gt;0,-Q12^(1/3),(-Q12)^(1/3)),'OddsRatio_working_3-way'!AM12-'OddsRatio_working_3-way'!R12/3)</f>
        <v>-0.7468148101992903</v>
      </c>
      <c r="AT12" s="11">
        <f>IF(('OddsRatio_working_3-way'!X12=0),IF(Q12&gt;0,-Q12^(1/3),(-Q12)^(1/3)),'OddsRatio_working_3-way'!AN12-'OddsRatio_working_3-way'!R12/3)</f>
        <v>-0.33558724002025819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</v>
      </c>
      <c r="B13" s="4">
        <f>IF('True_Odds_Calculator_3-way'!B14="","",'True_Odds_Calculator_3-way'!B14)</f>
        <v>4.07</v>
      </c>
      <c r="C13" s="4">
        <f>IF('True_Odds_Calculator_3-way'!C14="","",'True_Odds_Calculator_3-way'!C14)</f>
        <v>4.95</v>
      </c>
      <c r="D13" s="9">
        <f t="shared" si="13"/>
        <v>0.57324937653872077</v>
      </c>
      <c r="E13" s="9">
        <f t="shared" si="14"/>
        <v>0.23447166255707289</v>
      </c>
      <c r="F13" s="9">
        <f t="shared" si="15"/>
        <v>0.19227896090420629</v>
      </c>
      <c r="G13" s="9">
        <f t="shared" si="16"/>
        <v>1.0634878514528108</v>
      </c>
      <c r="H13" s="9">
        <f t="shared" si="17"/>
        <v>1.7444414960169676</v>
      </c>
      <c r="I13" s="9">
        <f t="shared" si="18"/>
        <v>4.2649077039601293</v>
      </c>
      <c r="J13" s="9">
        <f t="shared" si="19"/>
        <v>5.2007770132386026</v>
      </c>
      <c r="K13" s="11">
        <f t="shared" si="20"/>
        <v>0.58823529411764708</v>
      </c>
      <c r="L13" s="11">
        <f t="shared" si="21"/>
        <v>0.24570024570024568</v>
      </c>
      <c r="M13" s="11">
        <f t="shared" si="22"/>
        <v>0.20202020202020202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-0.24784775052154728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0.22540771203872806</v>
      </c>
      <c r="Q13" s="11">
        <f>2*'OddsRatio_working_3-way'!K13*'OddsRatio_working_3-way'!L13*'OddsRatio_working_3-way'!M13</f>
        <v>5.8395780320914012E-2</v>
      </c>
      <c r="R13" s="11">
        <f t="shared" si="23"/>
        <v>0</v>
      </c>
      <c r="S13" s="11">
        <f t="shared" si="24"/>
        <v>-0.90946039076167307</v>
      </c>
      <c r="T13" s="11">
        <f t="shared" si="25"/>
        <v>-0.23561150019732466</v>
      </c>
      <c r="U13" s="11">
        <f>'OddsRatio_working_3-way'!S13-'OddsRatio_working_3-way'!R13^2/3</f>
        <v>-0.90946039076167307</v>
      </c>
      <c r="V13" s="11">
        <f>'OddsRatio_working_3-way'!S13*'OddsRatio_working_3-way'!R13/3-2*'OddsRatio_working_3-way'!R13^3/27-'OddsRatio_working_3-way'!T13</f>
        <v>0.23561150019732466</v>
      </c>
      <c r="W13" s="11">
        <f>'OddsRatio_working_3-way'!V13^2+4*'OddsRatio_working_3-way'!U13^3/27</f>
        <v>-5.5928886682676766E-2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0.166914398501081</v>
      </c>
      <c r="Y13" s="11">
        <f>IF('OddsRatio_working_3-way'!W13&gt;=0,IF('OddsRatio_working_3-way'!V13+SQRT('OddsRatio_working_3-way'!W13)&gt;0,0,PI()),ACOS('OddsRatio_working_3-way'!V13/(2*'OddsRatio_working_3-way'!X13)))</f>
        <v>0.78726509809230161</v>
      </c>
      <c r="Z13" s="11">
        <f>'OddsRatio_working_3-way'!X13^(1/3)*COS('OddsRatio_working_3-way'!Y13/3)</f>
        <v>0.5317439257264055</v>
      </c>
      <c r="AA13" s="11">
        <f>'OddsRatio_working_3-way'!X13^(1/3)*COS(('OddsRatio_working_3-way'!Y13+2*PI())/3)</f>
        <v>-0.38957077361020054</v>
      </c>
      <c r="AB13" s="11">
        <f>'OddsRatio_working_3-way'!X13^(1/3)*COS(('OddsRatio_working_3-way'!Y13+4*PI())/3)</f>
        <v>-0.14217315211620504</v>
      </c>
      <c r="AC13" s="11">
        <f>'OddsRatio_working_3-way'!X13^(1/3)*SIN('OddsRatio_working_3-way'!Y13/3)</f>
        <v>0.14283508336643155</v>
      </c>
      <c r="AD13" s="11">
        <f>'OddsRatio_working_3-way'!X13^(1/3)*SIN(('OddsRatio_working_3-way'!Y13+2*PI())/3)</f>
        <v>0.3890862063039171</v>
      </c>
      <c r="AE13" s="11">
        <f>'OddsRatio_working_3-way'!X13^(1/3)*SIN(('OddsRatio_working_3-way'!Y13+4*PI())/3)</f>
        <v>-0.53192128967034857</v>
      </c>
      <c r="AF13" s="11">
        <f>-'OddsRatio_working_3-way'!U13/(3*'OddsRatio_working_3-way'!X13^(1/3))*COS(('OddsRatio_working_3-way'!Y13)/3)</f>
        <v>0.53174392572640539</v>
      </c>
      <c r="AG13" s="11">
        <f>-'OddsRatio_working_3-way'!U13/(3*'OddsRatio_working_3-way'!X13^(1/3))*COS(('OddsRatio_working_3-way'!Y13+2*PI())/3)</f>
        <v>-0.38957077361020043</v>
      </c>
      <c r="AH13" s="11">
        <f>-'OddsRatio_working_3-way'!U13/(3*'OddsRatio_working_3-way'!X13^(1/3))*COS(('OddsRatio_working_3-way'!Y13+4*PI())/3)</f>
        <v>-0.14217315211620501</v>
      </c>
      <c r="AI13" s="11">
        <f>'OddsRatio_working_3-way'!U13/(3*'OddsRatio_working_3-way'!X13^(1/3))*SIN(('OddsRatio_working_3-way'!Y13)/3)</f>
        <v>-0.14283508336643153</v>
      </c>
      <c r="AJ13" s="11">
        <f>'OddsRatio_working_3-way'!U13/(3*'OddsRatio_working_3-way'!X13^(1/3))*SIN(('OddsRatio_working_3-way'!Y13+2*PI())/3)</f>
        <v>-0.38908620630391705</v>
      </c>
      <c r="AK13" s="11">
        <f>'OddsRatio_working_3-way'!U13/(3*'OddsRatio_working_3-way'!X13^(1/3))*SIN(('OddsRatio_working_3-way'!Y13+4*PI())/3)</f>
        <v>0.53192128967034846</v>
      </c>
      <c r="AL13" s="11">
        <f>'OddsRatio_working_3-way'!Z13+'OddsRatio_working_3-way'!AF13</f>
        <v>1.0634878514528108</v>
      </c>
      <c r="AM13" s="11">
        <f>'OddsRatio_working_3-way'!AA13+'OddsRatio_working_3-way'!AG13</f>
        <v>-0.77914154722040097</v>
      </c>
      <c r="AN13" s="11">
        <f>'OddsRatio_working_3-way'!AB13+'OddsRatio_working_3-way'!AH13</f>
        <v>-0.28434630423241003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1.0634878514528108</v>
      </c>
      <c r="AS13" s="11">
        <f>IF(('OddsRatio_working_3-way'!X13=0),IF(Q13&gt;0,-Q13^(1/3),(-Q13)^(1/3)),'OddsRatio_working_3-way'!AM13-'OddsRatio_working_3-way'!R13/3)</f>
        <v>-0.77914154722040097</v>
      </c>
      <c r="AT13" s="11">
        <f>IF(('OddsRatio_working_3-way'!X13=0),IF(Q13&gt;0,-Q13^(1/3),(-Q13)^(1/3)),'OddsRatio_working_3-way'!AN13-'OddsRatio_working_3-way'!R13/3)</f>
        <v>-0.28434630423241003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3.19</v>
      </c>
      <c r="C14" s="4">
        <f>IF('True_Odds_Calculator_3-way'!C15="","",'True_Odds_Calculator_3-way'!C15)</f>
        <v>2.69</v>
      </c>
      <c r="D14" s="9">
        <f t="shared" si="13"/>
        <v>0.33712283515682395</v>
      </c>
      <c r="E14" s="9">
        <f t="shared" si="14"/>
        <v>0.30277769388607234</v>
      </c>
      <c r="F14" s="9">
        <f t="shared" si="15"/>
        <v>0.36009947095710371</v>
      </c>
      <c r="G14" s="9">
        <f t="shared" si="16"/>
        <v>1.051485483417099</v>
      </c>
      <c r="H14" s="9">
        <f t="shared" si="17"/>
        <v>2.9662778539899755</v>
      </c>
      <c r="I14" s="9">
        <f t="shared" si="18"/>
        <v>3.3027532086834475</v>
      </c>
      <c r="J14" s="9">
        <f t="shared" si="19"/>
        <v>2.7770104669748972</v>
      </c>
      <c r="K14" s="11">
        <f t="shared" si="20"/>
        <v>0.34843205574912889</v>
      </c>
      <c r="L14" s="11">
        <f t="shared" si="21"/>
        <v>0.31347962382445144</v>
      </c>
      <c r="M14" s="11">
        <f t="shared" si="22"/>
        <v>0.37174721189591081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-0.28102668870738012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0.23347639819574317</v>
      </c>
      <c r="Q14" s="11">
        <f>2*'OddsRatio_working_3-way'!K14*'OddsRatio_working_3-way'!L14*'OddsRatio_working_3-way'!M14</f>
        <v>8.1209181981128045E-2</v>
      </c>
      <c r="R14" s="11">
        <f t="shared" si="23"/>
        <v>0</v>
      </c>
      <c r="S14" s="11">
        <f t="shared" si="24"/>
        <v>-0.83079795470547346</v>
      </c>
      <c r="T14" s="11">
        <f t="shared" si="25"/>
        <v>-0.28897320163668638</v>
      </c>
      <c r="U14" s="11">
        <f>'OddsRatio_working_3-way'!S14-'OddsRatio_working_3-way'!R14^2/3</f>
        <v>-0.83079795470547346</v>
      </c>
      <c r="V14" s="11">
        <f>'OddsRatio_working_3-way'!S14*'OddsRatio_working_3-way'!R14/3-2*'OddsRatio_working_3-way'!R14^3/27-'OddsRatio_working_3-way'!T14</f>
        <v>0.28897320163668638</v>
      </c>
      <c r="W14" s="11">
        <f>'OddsRatio_working_3-way'!V14^2+4*'OddsRatio_working_3-way'!U14^3/27</f>
        <v>-1.4482248780426921E-3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0.14573412104085276</v>
      </c>
      <c r="Y14" s="11">
        <f>IF('OddsRatio_working_3-way'!W14&gt;=0,IF('OddsRatio_working_3-way'!V14+SQRT('OddsRatio_working_3-way'!W14)&gt;0,0,PI()),ACOS('OddsRatio_working_3-way'!V14/(2*'OddsRatio_working_3-way'!X14)))</f>
        <v>0.13093883274303897</v>
      </c>
      <c r="Z14" s="11">
        <f>'OddsRatio_working_3-way'!X14^(1/3)*COS('OddsRatio_working_3-way'!Y14/3)</f>
        <v>0.52574274170854951</v>
      </c>
      <c r="AA14" s="11">
        <f>'OddsRatio_working_3-way'!X14^(1/3)*COS(('OddsRatio_working_3-way'!Y14+2*PI())/3)</f>
        <v>-0.28275643640486786</v>
      </c>
      <c r="AB14" s="11">
        <f>'OddsRatio_working_3-way'!X14^(1/3)*COS(('OddsRatio_working_3-way'!Y14+4*PI())/3)</f>
        <v>-0.24298630530368184</v>
      </c>
      <c r="AC14" s="11">
        <f>'OddsRatio_working_3-way'!X14^(1/3)*SIN('OddsRatio_working_3-way'!Y14/3)</f>
        <v>2.2961295896976559E-2</v>
      </c>
      <c r="AD14" s="11">
        <f>'OddsRatio_working_3-way'!X14^(1/3)*SIN(('OddsRatio_working_3-way'!Y14+2*PI())/3)</f>
        <v>0.44382592222639622</v>
      </c>
      <c r="AE14" s="11">
        <f>'OddsRatio_working_3-way'!X14^(1/3)*SIN(('OddsRatio_working_3-way'!Y14+4*PI())/3)</f>
        <v>-0.4667872181233727</v>
      </c>
      <c r="AF14" s="11">
        <f>-'OddsRatio_working_3-way'!U14/(3*'OddsRatio_working_3-way'!X14^(1/3))*COS(('OddsRatio_working_3-way'!Y14)/3)</f>
        <v>0.52574274170854951</v>
      </c>
      <c r="AG14" s="11">
        <f>-'OddsRatio_working_3-way'!U14/(3*'OddsRatio_working_3-way'!X14^(1/3))*COS(('OddsRatio_working_3-way'!Y14+2*PI())/3)</f>
        <v>-0.28275643640486786</v>
      </c>
      <c r="AH14" s="11">
        <f>-'OddsRatio_working_3-way'!U14/(3*'OddsRatio_working_3-way'!X14^(1/3))*COS(('OddsRatio_working_3-way'!Y14+4*PI())/3)</f>
        <v>-0.24298630530368184</v>
      </c>
      <c r="AI14" s="11">
        <f>'OddsRatio_working_3-way'!U14/(3*'OddsRatio_working_3-way'!X14^(1/3))*SIN(('OddsRatio_working_3-way'!Y14)/3)</f>
        <v>-2.2961295896976559E-2</v>
      </c>
      <c r="AJ14" s="11">
        <f>'OddsRatio_working_3-way'!U14/(3*'OddsRatio_working_3-way'!X14^(1/3))*SIN(('OddsRatio_working_3-way'!Y14+2*PI())/3)</f>
        <v>-0.44382592222639622</v>
      </c>
      <c r="AK14" s="11">
        <f>'OddsRatio_working_3-way'!U14/(3*'OddsRatio_working_3-way'!X14^(1/3))*SIN(('OddsRatio_working_3-way'!Y14+4*PI())/3)</f>
        <v>0.4667872181233727</v>
      </c>
      <c r="AL14" s="11">
        <f>'OddsRatio_working_3-way'!Z14+'OddsRatio_working_3-way'!AF14</f>
        <v>1.051485483417099</v>
      </c>
      <c r="AM14" s="11">
        <f>'OddsRatio_working_3-way'!AA14+'OddsRatio_working_3-way'!AG14</f>
        <v>-0.56551287280973572</v>
      </c>
      <c r="AN14" s="11">
        <f>'OddsRatio_working_3-way'!AB14+'OddsRatio_working_3-way'!AH14</f>
        <v>-0.48597261060736369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1.051485483417099</v>
      </c>
      <c r="AS14" s="11">
        <f>IF(('OddsRatio_working_3-way'!X14=0),IF(Q14&gt;0,-Q14^(1/3),(-Q14)^(1/3)),'OddsRatio_working_3-way'!AM14-'OddsRatio_working_3-way'!R14/3)</f>
        <v>-0.56551287280973572</v>
      </c>
      <c r="AT14" s="11">
        <f>IF(('OddsRatio_working_3-way'!X14=0),IF(Q14&gt;0,-Q14^(1/3),(-Q14)^(1/3)),'OddsRatio_working_3-way'!AN14-'OddsRatio_working_3-way'!R14/3)</f>
        <v>-0.48597261060736369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2.27</v>
      </c>
      <c r="B15" s="4">
        <f>IF('True_Odds_Calculator_3-way'!B16="","",'True_Odds_Calculator_3-way'!B16)</f>
        <v>3.58</v>
      </c>
      <c r="C15" s="4">
        <f>IF('True_Odds_Calculator_3-way'!C16="","",'True_Odds_Calculator_3-way'!C16)</f>
        <v>3.18</v>
      </c>
      <c r="D15" s="9">
        <f t="shared" si="13"/>
        <v>0.42771639328304839</v>
      </c>
      <c r="E15" s="9">
        <f t="shared" si="14"/>
        <v>0.26895187349141114</v>
      </c>
      <c r="F15" s="9">
        <f t="shared" si="15"/>
        <v>0.30333173322554058</v>
      </c>
      <c r="G15" s="9">
        <f t="shared" si="16"/>
        <v>1.053541599619612</v>
      </c>
      <c r="H15" s="9">
        <f t="shared" si="17"/>
        <v>2.3379978315169079</v>
      </c>
      <c r="I15" s="9">
        <f t="shared" si="18"/>
        <v>3.7181373270185998</v>
      </c>
      <c r="J15" s="9">
        <f t="shared" si="19"/>
        <v>3.2967206871707542</v>
      </c>
      <c r="K15" s="11">
        <f t="shared" si="20"/>
        <v>0.44052863436123346</v>
      </c>
      <c r="L15" s="11">
        <f t="shared" si="21"/>
        <v>0.27932960893854747</v>
      </c>
      <c r="M15" s="11">
        <f t="shared" si="22"/>
        <v>0.31446540880503143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-0.27640374098755138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0.23333576343050472</v>
      </c>
      <c r="Q15" s="11">
        <f>2*'OddsRatio_working_3-way'!K15*'OddsRatio_working_3-way'!L15*'OddsRatio_working_3-way'!M15</f>
        <v>7.7391629661858932E-2</v>
      </c>
      <c r="R15" s="11">
        <f t="shared" si="23"/>
        <v>0</v>
      </c>
      <c r="S15" s="11">
        <f t="shared" si="24"/>
        <v>-0.84418453453932685</v>
      </c>
      <c r="T15" s="11">
        <f t="shared" si="25"/>
        <v>-0.27999487049397237</v>
      </c>
      <c r="U15" s="11">
        <f>'OddsRatio_working_3-way'!S15-'OddsRatio_working_3-way'!R15^2/3</f>
        <v>-0.84418453453932685</v>
      </c>
      <c r="V15" s="11">
        <f>'OddsRatio_working_3-way'!S15*'OddsRatio_working_3-way'!R15/3-2*'OddsRatio_working_3-way'!R15^3/27-'OddsRatio_working_3-way'!T15</f>
        <v>0.27999487049397237</v>
      </c>
      <c r="W15" s="11">
        <f>'OddsRatio_working_3-way'!V15^2+4*'OddsRatio_working_3-way'!U15^3/27</f>
        <v>-1.0729690573402631E-2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0.14927057486016709</v>
      </c>
      <c r="Y15" s="11">
        <f>IF('OddsRatio_working_3-way'!W15&gt;=0,IF('OddsRatio_working_3-way'!V15+SQRT('OddsRatio_working_3-way'!W15)&gt;0,0,PI()),ACOS('OddsRatio_working_3-way'!V15/(2*'OddsRatio_working_3-way'!X15)))</f>
        <v>0.35433630789737625</v>
      </c>
      <c r="Z15" s="11">
        <f>'OddsRatio_working_3-way'!X15^(1/3)*COS('OddsRatio_working_3-way'!Y15/3)</f>
        <v>0.52677079980980601</v>
      </c>
      <c r="AA15" s="11">
        <f>'OddsRatio_working_3-way'!X15^(1/3)*COS(('OddsRatio_working_3-way'!Y15+2*PI())/3)</f>
        <v>-0.31751974192209781</v>
      </c>
      <c r="AB15" s="11">
        <f>'OddsRatio_working_3-way'!X15^(1/3)*COS(('OddsRatio_working_3-way'!Y15+4*PI())/3)</f>
        <v>-0.20925105788770834</v>
      </c>
      <c r="AC15" s="11">
        <f>'OddsRatio_working_3-way'!X15^(1/3)*SIN('OddsRatio_working_3-way'!Y15/3)</f>
        <v>6.2508953872061374E-2</v>
      </c>
      <c r="AD15" s="11">
        <f>'OddsRatio_working_3-way'!X15^(1/3)*SIN(('OddsRatio_working_3-way'!Y15+2*PI())/3)</f>
        <v>0.4249424176711083</v>
      </c>
      <c r="AE15" s="11">
        <f>'OddsRatio_working_3-way'!X15^(1/3)*SIN(('OddsRatio_working_3-way'!Y15+4*PI())/3)</f>
        <v>-0.48745137154316964</v>
      </c>
      <c r="AF15" s="11">
        <f>-'OddsRatio_working_3-way'!U15/(3*'OddsRatio_working_3-way'!X15^(1/3))*COS(('OddsRatio_working_3-way'!Y15)/3)</f>
        <v>0.52677079980980601</v>
      </c>
      <c r="AG15" s="11">
        <f>-'OddsRatio_working_3-way'!U15/(3*'OddsRatio_working_3-way'!X15^(1/3))*COS(('OddsRatio_working_3-way'!Y15+2*PI())/3)</f>
        <v>-0.31751974192209781</v>
      </c>
      <c r="AH15" s="11">
        <f>-'OddsRatio_working_3-way'!U15/(3*'OddsRatio_working_3-way'!X15^(1/3))*COS(('OddsRatio_working_3-way'!Y15+4*PI())/3)</f>
        <v>-0.20925105788770834</v>
      </c>
      <c r="AI15" s="11">
        <f>'OddsRatio_working_3-way'!U15/(3*'OddsRatio_working_3-way'!X15^(1/3))*SIN(('OddsRatio_working_3-way'!Y15)/3)</f>
        <v>-6.2508953872061374E-2</v>
      </c>
      <c r="AJ15" s="11">
        <f>'OddsRatio_working_3-way'!U15/(3*'OddsRatio_working_3-way'!X15^(1/3))*SIN(('OddsRatio_working_3-way'!Y15+2*PI())/3)</f>
        <v>-0.4249424176711083</v>
      </c>
      <c r="AK15" s="11">
        <f>'OddsRatio_working_3-way'!U15/(3*'OddsRatio_working_3-way'!X15^(1/3))*SIN(('OddsRatio_working_3-way'!Y15+4*PI())/3)</f>
        <v>0.48745137154316964</v>
      </c>
      <c r="AL15" s="11">
        <f>'OddsRatio_working_3-way'!Z15+'OddsRatio_working_3-way'!AF15</f>
        <v>1.053541599619612</v>
      </c>
      <c r="AM15" s="11">
        <f>'OddsRatio_working_3-way'!AA15+'OddsRatio_working_3-way'!AG15</f>
        <v>-0.63503948384419562</v>
      </c>
      <c r="AN15" s="11">
        <f>'OddsRatio_working_3-way'!AB15+'OddsRatio_working_3-way'!AH15</f>
        <v>-0.41850211577541668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1.053541599619612</v>
      </c>
      <c r="AS15" s="11">
        <f>IF(('OddsRatio_working_3-way'!X15=0),IF(Q15&gt;0,-Q15^(1/3),(-Q15)^(1/3)),'OddsRatio_working_3-way'!AM15-'OddsRatio_working_3-way'!R15/3)</f>
        <v>-0.63503948384419562</v>
      </c>
      <c r="AT15" s="11">
        <f>IF(('OddsRatio_working_3-way'!X15=0),IF(Q15&gt;0,-Q15^(1/3),(-Q15)^(1/3)),'OddsRatio_working_3-way'!AN15-'OddsRatio_working_3-way'!R15/3)</f>
        <v>-0.41850211577541668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1.1299999999999999</v>
      </c>
      <c r="B16" s="4">
        <f>IF('True_Odds_Calculator_3-way'!B17="","",'True_Odds_Calculator_3-way'!B17)</f>
        <v>9.61</v>
      </c>
      <c r="C16" s="4">
        <f>IF('True_Odds_Calculator_3-way'!C17="","",'True_Odds_Calculator_3-way'!C17)</f>
        <v>21.25</v>
      </c>
      <c r="D16" s="9">
        <f t="shared" si="13"/>
        <v>0.86857118585236714</v>
      </c>
      <c r="E16" s="9">
        <f t="shared" si="14"/>
        <v>9.0729426501894708E-2</v>
      </c>
      <c r="F16" s="9">
        <f t="shared" si="15"/>
        <v>4.0699387645738244E-2</v>
      </c>
      <c r="G16" s="9">
        <f t="shared" si="16"/>
        <v>1.1639700861899827</v>
      </c>
      <c r="H16" s="9">
        <f t="shared" si="17"/>
        <v>1.1513161112046977</v>
      </c>
      <c r="I16" s="9">
        <f t="shared" si="18"/>
        <v>11.02178244209575</v>
      </c>
      <c r="J16" s="9">
        <f t="shared" si="19"/>
        <v>24.570394245347153</v>
      </c>
      <c r="K16" s="11">
        <f t="shared" si="20"/>
        <v>0.88495575221238942</v>
      </c>
      <c r="L16" s="11">
        <f t="shared" si="21"/>
        <v>0.10405827263267431</v>
      </c>
      <c r="M16" s="11">
        <f t="shared" si="22"/>
        <v>4.7058823529411764E-2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-9.8222450694200325E-2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0.12562829041629273</v>
      </c>
      <c r="Q16" s="11">
        <f>2*'OddsRatio_working_3-way'!K16*'OddsRatio_working_3-way'!L16*'OddsRatio_working_3-way'!M16</f>
        <v>8.6670086523830767E-3</v>
      </c>
      <c r="R16" s="11">
        <f t="shared" si="23"/>
        <v>0</v>
      </c>
      <c r="S16" s="11">
        <f t="shared" si="24"/>
        <v>-1.2790180811861032</v>
      </c>
      <c r="T16" s="11">
        <f t="shared" si="25"/>
        <v>-8.8238570623394477E-2</v>
      </c>
      <c r="U16" s="11">
        <f>'OddsRatio_working_3-way'!S16-'OddsRatio_working_3-way'!R16^2/3</f>
        <v>-1.2790180811861032</v>
      </c>
      <c r="V16" s="11">
        <f>'OddsRatio_working_3-way'!S16*'OddsRatio_working_3-way'!R16/3-2*'OddsRatio_working_3-way'!R16^3/27-'OddsRatio_working_3-way'!T16</f>
        <v>8.8238570623394477E-2</v>
      </c>
      <c r="W16" s="11">
        <f>'OddsRatio_working_3-way'!V16^2+4*'OddsRatio_working_3-way'!U16^3/27</f>
        <v>-0.30218867674191091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0.27837686779237364</v>
      </c>
      <c r="Y16" s="11">
        <f>IF('OddsRatio_working_3-way'!W16&gt;=0,IF('OddsRatio_working_3-way'!V16+SQRT('OddsRatio_working_3-way'!W16)&gt;0,0,PI()),ACOS('OddsRatio_working_3-way'!V16/(2*'OddsRatio_working_3-way'!X16)))</f>
        <v>1.4116376095187293</v>
      </c>
      <c r="Z16" s="11">
        <f>'OddsRatio_working_3-way'!X16^(1/3)*COS('OddsRatio_working_3-way'!Y16/3)</f>
        <v>0.58198504309499144</v>
      </c>
      <c r="AA16" s="11">
        <f>'OddsRatio_working_3-way'!X16^(1/3)*COS(('OddsRatio_working_3-way'!Y16+2*PI())/3)</f>
        <v>-0.54736057241736635</v>
      </c>
      <c r="AB16" s="11">
        <f>'OddsRatio_working_3-way'!X16^(1/3)*COS(('OddsRatio_working_3-way'!Y16+4*PI())/3)</f>
        <v>-3.462447067762521E-2</v>
      </c>
      <c r="AC16" s="11">
        <f>'OddsRatio_working_3-way'!X16^(1/3)*SIN('OddsRatio_working_3-way'!Y16/3)</f>
        <v>0.2960283263626789</v>
      </c>
      <c r="AD16" s="11">
        <f>'OddsRatio_working_3-way'!X16^(1/3)*SIN(('OddsRatio_working_3-way'!Y16+2*PI())/3)</f>
        <v>0.35599966876150441</v>
      </c>
      <c r="AE16" s="11">
        <f>'OddsRatio_working_3-way'!X16^(1/3)*SIN(('OddsRatio_working_3-way'!Y16+4*PI())/3)</f>
        <v>-0.65202799512418341</v>
      </c>
      <c r="AF16" s="11">
        <f>-'OddsRatio_working_3-way'!U16/(3*'OddsRatio_working_3-way'!X16^(1/3))*COS(('OddsRatio_working_3-way'!Y16)/3)</f>
        <v>0.58198504309499133</v>
      </c>
      <c r="AG16" s="11">
        <f>-'OddsRatio_working_3-way'!U16/(3*'OddsRatio_working_3-way'!X16^(1/3))*COS(('OddsRatio_working_3-way'!Y16+2*PI())/3)</f>
        <v>-0.54736057241736624</v>
      </c>
      <c r="AH16" s="11">
        <f>-'OddsRatio_working_3-way'!U16/(3*'OddsRatio_working_3-way'!X16^(1/3))*COS(('OddsRatio_working_3-way'!Y16+4*PI())/3)</f>
        <v>-3.4624470677625203E-2</v>
      </c>
      <c r="AI16" s="11">
        <f>'OddsRatio_working_3-way'!U16/(3*'OddsRatio_working_3-way'!X16^(1/3))*SIN(('OddsRatio_working_3-way'!Y16)/3)</f>
        <v>-0.29602832636267884</v>
      </c>
      <c r="AJ16" s="11">
        <f>'OddsRatio_working_3-way'!U16/(3*'OddsRatio_working_3-way'!X16^(1/3))*SIN(('OddsRatio_working_3-way'!Y16+2*PI())/3)</f>
        <v>-0.35599966876150435</v>
      </c>
      <c r="AK16" s="11">
        <f>'OddsRatio_working_3-way'!U16/(3*'OddsRatio_working_3-way'!X16^(1/3))*SIN(('OddsRatio_working_3-way'!Y16+4*PI())/3)</f>
        <v>0.6520279951241833</v>
      </c>
      <c r="AL16" s="11">
        <f>'OddsRatio_working_3-way'!Z16+'OddsRatio_working_3-way'!AF16</f>
        <v>1.1639700861899827</v>
      </c>
      <c r="AM16" s="11">
        <f>'OddsRatio_working_3-way'!AA16+'OddsRatio_working_3-way'!AG16</f>
        <v>-1.0947211448347325</v>
      </c>
      <c r="AN16" s="11">
        <f>'OddsRatio_working_3-way'!AB16+'OddsRatio_working_3-way'!AH16</f>
        <v>-6.9248941355250421E-2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1.1639700861899827</v>
      </c>
      <c r="AS16" s="11">
        <f>IF(('OddsRatio_working_3-way'!X16=0),IF(Q16&gt;0,-Q16^(1/3),(-Q16)^(1/3)),'OddsRatio_working_3-way'!AM16-'OddsRatio_working_3-way'!R16/3)</f>
        <v>-1.0947211448347325</v>
      </c>
      <c r="AT16" s="11">
        <f>IF(('OddsRatio_working_3-way'!X16=0),IF(Q16&gt;0,-Q16^(1/3),(-Q16)^(1/3)),'OddsRatio_working_3-way'!AN16-'OddsRatio_working_3-way'!R16/3)</f>
        <v>-6.9248941355250421E-2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2.44</v>
      </c>
      <c r="B17" s="4">
        <f>IF('True_Odds_Calculator_3-way'!B18="","",'True_Odds_Calculator_3-way'!B18)</f>
        <v>3.65</v>
      </c>
      <c r="C17" s="4">
        <f>IF('True_Odds_Calculator_3-way'!C18="","",'True_Odds_Calculator_3-way'!C18)</f>
        <v>2.92</v>
      </c>
      <c r="D17" s="9">
        <f t="shared" si="13"/>
        <v>0.40026964425567874</v>
      </c>
      <c r="E17" s="9">
        <f t="shared" si="14"/>
        <v>0.26614733310185357</v>
      </c>
      <c r="F17" s="9">
        <f t="shared" si="15"/>
        <v>0.33358302264246764</v>
      </c>
      <c r="G17" s="9">
        <f t="shared" si="16"/>
        <v>1.0404971240969281</v>
      </c>
      <c r="H17" s="9">
        <f t="shared" si="17"/>
        <v>2.4983158586995766</v>
      </c>
      <c r="I17" s="9">
        <f t="shared" si="18"/>
        <v>3.7573173788568597</v>
      </c>
      <c r="J17" s="9">
        <f t="shared" si="19"/>
        <v>2.9977544782661023</v>
      </c>
      <c r="K17" s="11">
        <f t="shared" si="20"/>
        <v>0.4098360655737705</v>
      </c>
      <c r="L17" s="11">
        <f t="shared" si="21"/>
        <v>0.27397260273972601</v>
      </c>
      <c r="M17" s="11">
        <f t="shared" si="22"/>
        <v>0.34246575342465752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-0.28173710812166031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0.23110478083114661</v>
      </c>
      <c r="Q17" s="11">
        <f>2*'OddsRatio_working_3-way'!K17*'OddsRatio_working_3-way'!L17*'OddsRatio_working_3-way'!M17</f>
        <v>7.6906749028667759E-2</v>
      </c>
      <c r="R17" s="11">
        <f t="shared" si="23"/>
        <v>0</v>
      </c>
      <c r="S17" s="11">
        <f t="shared" si="24"/>
        <v>-0.82028520265548566</v>
      </c>
      <c r="T17" s="11">
        <f t="shared" si="25"/>
        <v>-0.2729734451432565</v>
      </c>
      <c r="U17" s="11">
        <f>'OddsRatio_working_3-way'!S17-'OddsRatio_working_3-way'!R17^2/3</f>
        <v>-0.82028520265548566</v>
      </c>
      <c r="V17" s="11">
        <f>'OddsRatio_working_3-way'!S17*'OddsRatio_working_3-way'!R17/3-2*'OddsRatio_working_3-way'!R17^3/27-'OddsRatio_working_3-way'!T17</f>
        <v>0.2729734451432565</v>
      </c>
      <c r="W17" s="11">
        <f>'OddsRatio_working_3-way'!V17^2+4*'OddsRatio_working_3-way'!U17^3/27</f>
        <v>-7.2549072714524626E-3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0.14297675425119893</v>
      </c>
      <c r="Y17" s="11">
        <f>IF('OddsRatio_working_3-way'!W17&gt;=0,IF('OddsRatio_working_3-way'!V17+SQRT('OddsRatio_working_3-way'!W17)&gt;0,0,PI()),ACOS('OddsRatio_working_3-way'!V17/(2*'OddsRatio_working_3-way'!X17)))</f>
        <v>0.30245608976668548</v>
      </c>
      <c r="Z17" s="11">
        <f>'OddsRatio_working_3-way'!X17^(1/3)*COS('OddsRatio_working_3-way'!Y17/3)</f>
        <v>0.52024856204846415</v>
      </c>
      <c r="AA17" s="11">
        <f>'OddsRatio_working_3-way'!X17^(1/3)*COS(('OddsRatio_working_3-way'!Y17+2*PI())/3)</f>
        <v>-0.30570252066499143</v>
      </c>
      <c r="AB17" s="11">
        <f>'OddsRatio_working_3-way'!X17^(1/3)*COS(('OddsRatio_working_3-way'!Y17+4*PI())/3)</f>
        <v>-0.21454604138347277</v>
      </c>
      <c r="AC17" s="11">
        <f>'OddsRatio_working_3-way'!X17^(1/3)*SIN('OddsRatio_working_3-way'!Y17/3)</f>
        <v>5.2629217851563465E-2</v>
      </c>
      <c r="AD17" s="11">
        <f>'OddsRatio_working_3-way'!X17^(1/3)*SIN(('OddsRatio_working_3-way'!Y17+2*PI())/3)</f>
        <v>0.424233862090513</v>
      </c>
      <c r="AE17" s="11">
        <f>'OddsRatio_working_3-way'!X17^(1/3)*SIN(('OddsRatio_working_3-way'!Y17+4*PI())/3)</f>
        <v>-0.47686307994207638</v>
      </c>
      <c r="AF17" s="11">
        <f>-'OddsRatio_working_3-way'!U17/(3*'OddsRatio_working_3-way'!X17^(1/3))*COS(('OddsRatio_working_3-way'!Y17)/3)</f>
        <v>0.52024856204846404</v>
      </c>
      <c r="AG17" s="11">
        <f>-'OddsRatio_working_3-way'!U17/(3*'OddsRatio_working_3-way'!X17^(1/3))*COS(('OddsRatio_working_3-way'!Y17+2*PI())/3)</f>
        <v>-0.30570252066499137</v>
      </c>
      <c r="AH17" s="11">
        <f>-'OddsRatio_working_3-way'!U17/(3*'OddsRatio_working_3-way'!X17^(1/3))*COS(('OddsRatio_working_3-way'!Y17+4*PI())/3)</f>
        <v>-0.21454604138347275</v>
      </c>
      <c r="AI17" s="11">
        <f>'OddsRatio_working_3-way'!U17/(3*'OddsRatio_working_3-way'!X17^(1/3))*SIN(('OddsRatio_working_3-way'!Y17)/3)</f>
        <v>-5.2629217851563451E-2</v>
      </c>
      <c r="AJ17" s="11">
        <f>'OddsRatio_working_3-way'!U17/(3*'OddsRatio_working_3-way'!X17^(1/3))*SIN(('OddsRatio_working_3-way'!Y17+2*PI())/3)</f>
        <v>-0.42423386209051289</v>
      </c>
      <c r="AK17" s="11">
        <f>'OddsRatio_working_3-way'!U17/(3*'OddsRatio_working_3-way'!X17^(1/3))*SIN(('OddsRatio_working_3-way'!Y17+4*PI())/3)</f>
        <v>0.47686307994207627</v>
      </c>
      <c r="AL17" s="11">
        <f>'OddsRatio_working_3-way'!Z17+'OddsRatio_working_3-way'!AF17</f>
        <v>1.0404971240969281</v>
      </c>
      <c r="AM17" s="11">
        <f>'OddsRatio_working_3-way'!AA17+'OddsRatio_working_3-way'!AG17</f>
        <v>-0.61140504132998275</v>
      </c>
      <c r="AN17" s="11">
        <f>'OddsRatio_working_3-way'!AB17+'OddsRatio_working_3-way'!AH17</f>
        <v>-0.42909208276694555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1.0404971240969281</v>
      </c>
      <c r="AS17" s="11">
        <f>IF(('OddsRatio_working_3-way'!X17=0),IF(Q17&gt;0,-Q17^(1/3),(-Q17)^(1/3)),'OddsRatio_working_3-way'!AM17-'OddsRatio_working_3-way'!R17/3)</f>
        <v>-0.61140504132998275</v>
      </c>
      <c r="AT17" s="11">
        <f>IF(('OddsRatio_working_3-way'!X17=0),IF(Q17&gt;0,-Q17^(1/3),(-Q17)^(1/3)),'OddsRatio_working_3-way'!AN17-'OddsRatio_working_3-way'!R17/3)</f>
        <v>-0.42909208276694555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1.27</v>
      </c>
      <c r="B18" s="4">
        <f>IF('True_Odds_Calculator_3-way'!B19="","",'True_Odds_Calculator_3-way'!B19)</f>
        <v>6.06</v>
      </c>
      <c r="C18" s="4">
        <f>IF('True_Odds_Calculator_3-way'!C19="","",'True_Odds_Calculator_3-way'!C19)</f>
        <v>11.66</v>
      </c>
      <c r="D18" s="9">
        <f t="shared" si="13"/>
        <v>0.7701263359005136</v>
      </c>
      <c r="E18" s="9">
        <f t="shared" si="14"/>
        <v>0.1516555259002991</v>
      </c>
      <c r="F18" s="9">
        <f t="shared" si="15"/>
        <v>7.8218138199187395E-2</v>
      </c>
      <c r="G18" s="9">
        <f t="shared" si="16"/>
        <v>1.1055120457784113</v>
      </c>
      <c r="H18" s="9">
        <f t="shared" si="17"/>
        <v>1.2984882523601711</v>
      </c>
      <c r="I18" s="9">
        <f t="shared" si="18"/>
        <v>6.5938909516387607</v>
      </c>
      <c r="J18" s="9">
        <f t="shared" si="19"/>
        <v>12.784758407997865</v>
      </c>
      <c r="K18" s="11">
        <f t="shared" si="20"/>
        <v>0.78740157480314954</v>
      </c>
      <c r="L18" s="11">
        <f t="shared" si="21"/>
        <v>0.16501650165016502</v>
      </c>
      <c r="M18" s="11">
        <f t="shared" si="22"/>
        <v>8.5763293310463118E-2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-0.16229180487503525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0.17818599569064023</v>
      </c>
      <c r="Q18" s="11">
        <f>2*'OddsRatio_working_3-way'!K18*'OddsRatio_working_3-way'!L18*'OddsRatio_working_3-way'!M18</f>
        <v>2.2287178948172635E-2</v>
      </c>
      <c r="R18" s="11">
        <f t="shared" si="23"/>
        <v>0</v>
      </c>
      <c r="S18" s="11">
        <f t="shared" si="24"/>
        <v>-1.0979358805445754</v>
      </c>
      <c r="T18" s="11">
        <f t="shared" si="25"/>
        <v>-0.13732781495241717</v>
      </c>
      <c r="U18" s="11">
        <f>'OddsRatio_working_3-way'!S18-'OddsRatio_working_3-way'!R18^2/3</f>
        <v>-1.0979358805445754</v>
      </c>
      <c r="V18" s="11">
        <f>'OddsRatio_working_3-way'!S18*'OddsRatio_working_3-way'!R18/3-2*'OddsRatio_working_3-way'!R18^3/27-'OddsRatio_working_3-way'!T18</f>
        <v>0.13732781495241717</v>
      </c>
      <c r="W18" s="11">
        <f>'OddsRatio_working_3-way'!V18^2+4*'OddsRatio_working_3-way'!U18^3/27</f>
        <v>-0.17721830050358883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0.22140304269769767</v>
      </c>
      <c r="Y18" s="11">
        <f>IF('OddsRatio_working_3-way'!W18&gt;=0,IF('OddsRatio_working_3-way'!V18+SQRT('OddsRatio_working_3-way'!W18)&gt;0,0,PI()),ACOS('OddsRatio_working_3-way'!V18/(2*'OddsRatio_working_3-way'!X18)))</f>
        <v>1.2554656912908317</v>
      </c>
      <c r="Z18" s="11">
        <f>'OddsRatio_working_3-way'!X18^(1/3)*COS('OddsRatio_working_3-way'!Y18/3)</f>
        <v>0.55275602288920567</v>
      </c>
      <c r="AA18" s="11">
        <f>'OddsRatio_working_3-way'!X18^(1/3)*COS(('OddsRatio_working_3-way'!Y18+2*PI())/3)</f>
        <v>-0.48928539625293876</v>
      </c>
      <c r="AB18" s="11">
        <f>'OddsRatio_working_3-way'!X18^(1/3)*COS(('OddsRatio_working_3-way'!Y18+4*PI())/3)</f>
        <v>-6.3470626636266972E-2</v>
      </c>
      <c r="AC18" s="11">
        <f>'OddsRatio_working_3-way'!X18^(1/3)*SIN('OddsRatio_working_3-way'!Y18/3)</f>
        <v>0.24584427186310404</v>
      </c>
      <c r="AD18" s="11">
        <f>'OddsRatio_working_3-way'!X18^(1/3)*SIN(('OddsRatio_working_3-way'!Y18+2*PI())/3)</f>
        <v>0.35577862198535271</v>
      </c>
      <c r="AE18" s="11">
        <f>'OddsRatio_working_3-way'!X18^(1/3)*SIN(('OddsRatio_working_3-way'!Y18+4*PI())/3)</f>
        <v>-0.6016228938484568</v>
      </c>
      <c r="AF18" s="11">
        <f>-'OddsRatio_working_3-way'!U18/(3*'OddsRatio_working_3-way'!X18^(1/3))*COS(('OddsRatio_working_3-way'!Y18)/3)</f>
        <v>0.55275602288920556</v>
      </c>
      <c r="AG18" s="11">
        <f>-'OddsRatio_working_3-way'!U18/(3*'OddsRatio_working_3-way'!X18^(1/3))*COS(('OddsRatio_working_3-way'!Y18+2*PI())/3)</f>
        <v>-0.48928539625293871</v>
      </c>
      <c r="AH18" s="11">
        <f>-'OddsRatio_working_3-way'!U18/(3*'OddsRatio_working_3-way'!X18^(1/3))*COS(('OddsRatio_working_3-way'!Y18+4*PI())/3)</f>
        <v>-6.3470626636266958E-2</v>
      </c>
      <c r="AI18" s="11">
        <f>'OddsRatio_working_3-way'!U18/(3*'OddsRatio_working_3-way'!X18^(1/3))*SIN(('OddsRatio_working_3-way'!Y18)/3)</f>
        <v>-0.24584427186310398</v>
      </c>
      <c r="AJ18" s="11">
        <f>'OddsRatio_working_3-way'!U18/(3*'OddsRatio_working_3-way'!X18^(1/3))*SIN(('OddsRatio_working_3-way'!Y18+2*PI())/3)</f>
        <v>-0.35577862198535259</v>
      </c>
      <c r="AK18" s="11">
        <f>'OddsRatio_working_3-way'!U18/(3*'OddsRatio_working_3-way'!X18^(1/3))*SIN(('OddsRatio_working_3-way'!Y18+4*PI())/3)</f>
        <v>0.60162289384845669</v>
      </c>
      <c r="AL18" s="11">
        <f>'OddsRatio_working_3-way'!Z18+'OddsRatio_working_3-way'!AF18</f>
        <v>1.1055120457784113</v>
      </c>
      <c r="AM18" s="11">
        <f>'OddsRatio_working_3-way'!AA18+'OddsRatio_working_3-way'!AG18</f>
        <v>-0.97857079250587753</v>
      </c>
      <c r="AN18" s="11">
        <f>'OddsRatio_working_3-way'!AB18+'OddsRatio_working_3-way'!AH18</f>
        <v>-0.12694125327253392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1.1055120457784113</v>
      </c>
      <c r="AS18" s="11">
        <f>IF(('OddsRatio_working_3-way'!X18=0),IF(Q18&gt;0,-Q18^(1/3),(-Q18)^(1/3)),'OddsRatio_working_3-way'!AM18-'OddsRatio_working_3-way'!R18/3)</f>
        <v>-0.97857079250587753</v>
      </c>
      <c r="AT18" s="11">
        <f>IF(('OddsRatio_working_3-way'!X18=0),IF(Q18&gt;0,-Q18^(1/3),(-Q18)^(1/3)),'OddsRatio_working_3-way'!AN18-'OddsRatio_working_3-way'!R18/3)</f>
        <v>-0.12694125327253392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1.45</v>
      </c>
      <c r="B19" s="4">
        <f>IF('True_Odds_Calculator_3-way'!B20="","",'True_Odds_Calculator_3-way'!B20)</f>
        <v>4.46</v>
      </c>
      <c r="C19" s="4">
        <f>IF('True_Odds_Calculator_3-way'!C20="","",'True_Odds_Calculator_3-way'!C20)</f>
        <v>7.88</v>
      </c>
      <c r="D19" s="9">
        <f t="shared" si="13"/>
        <v>0.67174537824338398</v>
      </c>
      <c r="E19" s="9">
        <f t="shared" si="14"/>
        <v>0.21020560796564278</v>
      </c>
      <c r="F19" s="9">
        <f t="shared" si="15"/>
        <v>0.11804901379097325</v>
      </c>
      <c r="G19" s="9">
        <f t="shared" si="16"/>
        <v>1.0859095404902204</v>
      </c>
      <c r="H19" s="9">
        <f t="shared" si="17"/>
        <v>1.4886592932205991</v>
      </c>
      <c r="I19" s="9">
        <f t="shared" si="18"/>
        <v>4.7572470100961617</v>
      </c>
      <c r="J19" s="9">
        <f t="shared" si="19"/>
        <v>8.4710576385727165</v>
      </c>
      <c r="K19" s="11">
        <f t="shared" si="20"/>
        <v>0.68965517241379315</v>
      </c>
      <c r="L19" s="11">
        <f t="shared" si="21"/>
        <v>0.22421524663677131</v>
      </c>
      <c r="M19" s="11">
        <f t="shared" si="22"/>
        <v>0.12690355329949238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-0.21020738634802694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0.21173486007445849</v>
      </c>
      <c r="Q19" s="11">
        <f>2*'OddsRatio_working_3-way'!K19*'OddsRatio_working_3-way'!L19*'OddsRatio_working_3-way'!M19</f>
        <v>3.9246498623625295E-2</v>
      </c>
      <c r="R19" s="11">
        <f t="shared" si="23"/>
        <v>0</v>
      </c>
      <c r="S19" s="11">
        <f t="shared" si="24"/>
        <v>-1.0072665083419219</v>
      </c>
      <c r="T19" s="11">
        <f t="shared" si="25"/>
        <v>-0.1867037086824693</v>
      </c>
      <c r="U19" s="11">
        <f>'OddsRatio_working_3-way'!S19-'OddsRatio_working_3-way'!R19^2/3</f>
        <v>-1.0072665083419219</v>
      </c>
      <c r="V19" s="11">
        <f>'OddsRatio_working_3-way'!S19*'OddsRatio_working_3-way'!R19/3-2*'OddsRatio_working_3-way'!R19^3/27-'OddsRatio_working_3-way'!T19</f>
        <v>0.1867037086824693</v>
      </c>
      <c r="W19" s="11">
        <f>'OddsRatio_working_3-way'!V19^2+4*'OddsRatio_working_3-way'!U19^3/27</f>
        <v>-0.11654295703731256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0.19455155606747335</v>
      </c>
      <c r="Y19" s="11">
        <f>IF('OddsRatio_working_3-way'!W19&gt;=0,IF('OddsRatio_working_3-way'!V19+SQRT('OddsRatio_working_3-way'!W19)&gt;0,0,PI()),ACOS('OddsRatio_working_3-way'!V19/(2*'OddsRatio_working_3-way'!X19)))</f>
        <v>1.07033432591669</v>
      </c>
      <c r="Z19" s="11">
        <f>'OddsRatio_working_3-way'!X19^(1/3)*COS('OddsRatio_working_3-way'!Y19/3)</f>
        <v>0.54295477024511019</v>
      </c>
      <c r="AA19" s="11">
        <f>'OddsRatio_working_3-way'!X19^(1/3)*COS(('OddsRatio_working_3-way'!Y19+2*PI())/3)</f>
        <v>-0.44673923261521442</v>
      </c>
      <c r="AB19" s="11">
        <f>'OddsRatio_working_3-way'!X19^(1/3)*COS(('OddsRatio_working_3-way'!Y19+4*PI())/3)</f>
        <v>-9.6215537629895667E-2</v>
      </c>
      <c r="AC19" s="11">
        <f>'OddsRatio_working_3-way'!X19^(1/3)*SIN('OddsRatio_working_3-way'!Y19/3)</f>
        <v>0.20237494965711603</v>
      </c>
      <c r="AD19" s="11">
        <f>'OddsRatio_working_3-way'!X19^(1/3)*SIN(('OddsRatio_working_3-way'!Y19+2*PI())/3)</f>
        <v>0.36902514930965069</v>
      </c>
      <c r="AE19" s="11">
        <f>'OddsRatio_working_3-way'!X19^(1/3)*SIN(('OddsRatio_working_3-way'!Y19+4*PI())/3)</f>
        <v>-0.57140009896676669</v>
      </c>
      <c r="AF19" s="11">
        <f>-'OddsRatio_working_3-way'!U19/(3*'OddsRatio_working_3-way'!X19^(1/3))*COS(('OddsRatio_working_3-way'!Y19)/3)</f>
        <v>0.54295477024511019</v>
      </c>
      <c r="AG19" s="11">
        <f>-'OddsRatio_working_3-way'!U19/(3*'OddsRatio_working_3-way'!X19^(1/3))*COS(('OddsRatio_working_3-way'!Y19+2*PI())/3)</f>
        <v>-0.44673923261521442</v>
      </c>
      <c r="AH19" s="11">
        <f>-'OddsRatio_working_3-way'!U19/(3*'OddsRatio_working_3-way'!X19^(1/3))*COS(('OddsRatio_working_3-way'!Y19+4*PI())/3)</f>
        <v>-9.6215537629895667E-2</v>
      </c>
      <c r="AI19" s="11">
        <f>'OddsRatio_working_3-way'!U19/(3*'OddsRatio_working_3-way'!X19^(1/3))*SIN(('OddsRatio_working_3-way'!Y19)/3)</f>
        <v>-0.20237494965711603</v>
      </c>
      <c r="AJ19" s="11">
        <f>'OddsRatio_working_3-way'!U19/(3*'OddsRatio_working_3-way'!X19^(1/3))*SIN(('OddsRatio_working_3-way'!Y19+2*PI())/3)</f>
        <v>-0.36902514930965069</v>
      </c>
      <c r="AK19" s="11">
        <f>'OddsRatio_working_3-way'!U19/(3*'OddsRatio_working_3-way'!X19^(1/3))*SIN(('OddsRatio_working_3-way'!Y19+4*PI())/3)</f>
        <v>0.57140009896676669</v>
      </c>
      <c r="AL19" s="11">
        <f>'OddsRatio_working_3-way'!Z19+'OddsRatio_working_3-way'!AF19</f>
        <v>1.0859095404902204</v>
      </c>
      <c r="AM19" s="11">
        <f>'OddsRatio_working_3-way'!AA19+'OddsRatio_working_3-way'!AG19</f>
        <v>-0.89347846523042884</v>
      </c>
      <c r="AN19" s="11">
        <f>'OddsRatio_working_3-way'!AB19+'OddsRatio_working_3-way'!AH19</f>
        <v>-0.19243107525979133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1.0859095404902204</v>
      </c>
      <c r="AS19" s="11">
        <f>IF(('OddsRatio_working_3-way'!X19=0),IF(Q19&gt;0,-Q19^(1/3),(-Q19)^(1/3)),'OddsRatio_working_3-way'!AM19-'OddsRatio_working_3-way'!R19/3)</f>
        <v>-0.89347846523042884</v>
      </c>
      <c r="AT19" s="11">
        <f>IF(('OddsRatio_working_3-way'!X19=0),IF(Q19&gt;0,-Q19^(1/3),(-Q19)^(1/3)),'OddsRatio_working_3-way'!AN19-'OddsRatio_working_3-way'!R19/3)</f>
        <v>-0.19243107525979133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1.9</v>
      </c>
      <c r="B20" s="4">
        <f>IF('True_Odds_Calculator_3-way'!B21="","",'True_Odds_Calculator_3-way'!B21)</f>
        <v>3.84</v>
      </c>
      <c r="C20" s="4">
        <f>IF('True_Odds_Calculator_3-way'!C21="","",'True_Odds_Calculator_3-way'!C21)</f>
        <v>3.84</v>
      </c>
      <c r="D20" s="9">
        <f t="shared" si="13"/>
        <v>0.5075670441172293</v>
      </c>
      <c r="E20" s="9">
        <f t="shared" si="14"/>
        <v>0.24621647794138538</v>
      </c>
      <c r="F20" s="9">
        <f t="shared" si="15"/>
        <v>0.24621647794138538</v>
      </c>
      <c r="G20" s="9">
        <f t="shared" si="16"/>
        <v>1.077981194997095</v>
      </c>
      <c r="H20" s="9">
        <f t="shared" si="17"/>
        <v>1.9701830754973855</v>
      </c>
      <c r="I20" s="9">
        <f t="shared" si="18"/>
        <v>4.0614665937917502</v>
      </c>
      <c r="J20" s="9">
        <f t="shared" si="19"/>
        <v>4.0614665937917502</v>
      </c>
      <c r="K20" s="11">
        <f t="shared" si="20"/>
        <v>0.52631578947368418</v>
      </c>
      <c r="L20" s="11">
        <f t="shared" si="21"/>
        <v>0.26041666666666669</v>
      </c>
      <c r="M20" s="11">
        <f t="shared" si="22"/>
        <v>0.26041666666666669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-0.2590974506578948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0.23486042580409358</v>
      </c>
      <c r="Q20" s="11">
        <f>2*'OddsRatio_working_3-way'!K20*'OddsRatio_working_3-way'!L20*'OddsRatio_working_3-way'!M20</f>
        <v>7.138614766081873E-2</v>
      </c>
      <c r="R20" s="11">
        <f t="shared" si="23"/>
        <v>0</v>
      </c>
      <c r="S20" s="11">
        <f t="shared" si="24"/>
        <v>-0.90645595009808444</v>
      </c>
      <c r="T20" s="11">
        <f t="shared" si="25"/>
        <v>-0.27551852586567921</v>
      </c>
      <c r="U20" s="11">
        <f>'OddsRatio_working_3-way'!S20-'OddsRatio_working_3-way'!R20^2/3</f>
        <v>-0.90645595009808444</v>
      </c>
      <c r="V20" s="11">
        <f>'OddsRatio_working_3-way'!S20*'OddsRatio_working_3-way'!R20/3-2*'OddsRatio_working_3-way'!R20^3/27-'OddsRatio_working_3-way'!T20</f>
        <v>0.27551852586567921</v>
      </c>
      <c r="W20" s="11">
        <f>'OddsRatio_working_3-way'!V20^2+4*'OddsRatio_working_3-way'!U20^3/27</f>
        <v>-3.4430395520399865E-2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0.16608796887161695</v>
      </c>
      <c r="Y20" s="11">
        <f>IF('OddsRatio_working_3-way'!W20&gt;=0,IF('OddsRatio_working_3-way'!V20+SQRT('OddsRatio_working_3-way'!W20)&gt;0,0,PI()),ACOS('OddsRatio_working_3-way'!V20/(2*'OddsRatio_working_3-way'!X20)))</f>
        <v>0.59269990101383097</v>
      </c>
      <c r="Z20" s="11">
        <f>'OddsRatio_working_3-way'!X20^(1/3)*COS('OddsRatio_working_3-way'!Y20/3)</f>
        <v>0.5389905974985475</v>
      </c>
      <c r="AA20" s="11">
        <f>'OddsRatio_working_3-way'!X20^(1/3)*COS(('OddsRatio_working_3-way'!Y20+2*PI())/3)</f>
        <v>-0.3629342594703785</v>
      </c>
      <c r="AB20" s="11">
        <f>'OddsRatio_working_3-way'!X20^(1/3)*COS(('OddsRatio_working_3-way'!Y20+4*PI())/3)</f>
        <v>-0.17605633802816911</v>
      </c>
      <c r="AC20" s="11">
        <f>'OddsRatio_working_3-way'!X20^(1/3)*SIN('OddsRatio_working_3-way'!Y20/3)</f>
        <v>0.10789401825025732</v>
      </c>
      <c r="AD20" s="11">
        <f>'OddsRatio_working_3-way'!X20^(1/3)*SIN(('OddsRatio_working_3-way'!Y20+2*PI())/3)</f>
        <v>0.41283254070956676</v>
      </c>
      <c r="AE20" s="11">
        <f>'OddsRatio_working_3-way'!X20^(1/3)*SIN(('OddsRatio_working_3-way'!Y20+4*PI())/3)</f>
        <v>-0.52072655895982412</v>
      </c>
      <c r="AF20" s="11">
        <f>-'OddsRatio_working_3-way'!U20/(3*'OddsRatio_working_3-way'!X20^(1/3))*COS(('OddsRatio_working_3-way'!Y20)/3)</f>
        <v>0.5389905974985475</v>
      </c>
      <c r="AG20" s="11">
        <f>-'OddsRatio_working_3-way'!U20/(3*'OddsRatio_working_3-way'!X20^(1/3))*COS(('OddsRatio_working_3-way'!Y20+2*PI())/3)</f>
        <v>-0.3629342594703785</v>
      </c>
      <c r="AH20" s="11">
        <f>-'OddsRatio_working_3-way'!U20/(3*'OddsRatio_working_3-way'!X20^(1/3))*COS(('OddsRatio_working_3-way'!Y20+4*PI())/3)</f>
        <v>-0.17605633802816911</v>
      </c>
      <c r="AI20" s="11">
        <f>'OddsRatio_working_3-way'!U20/(3*'OddsRatio_working_3-way'!X20^(1/3))*SIN(('OddsRatio_working_3-way'!Y20)/3)</f>
        <v>-0.10789401825025732</v>
      </c>
      <c r="AJ20" s="11">
        <f>'OddsRatio_working_3-way'!U20/(3*'OddsRatio_working_3-way'!X20^(1/3))*SIN(('OddsRatio_working_3-way'!Y20+2*PI())/3)</f>
        <v>-0.41283254070956676</v>
      </c>
      <c r="AK20" s="11">
        <f>'OddsRatio_working_3-way'!U20/(3*'OddsRatio_working_3-way'!X20^(1/3))*SIN(('OddsRatio_working_3-way'!Y20+4*PI())/3)</f>
        <v>0.52072655895982412</v>
      </c>
      <c r="AL20" s="11">
        <f>'OddsRatio_working_3-way'!Z20+'OddsRatio_working_3-way'!AF20</f>
        <v>1.077981194997095</v>
      </c>
      <c r="AM20" s="11">
        <f>'OddsRatio_working_3-way'!AA20+'OddsRatio_working_3-way'!AG20</f>
        <v>-0.72586851894075699</v>
      </c>
      <c r="AN20" s="11">
        <f>'OddsRatio_working_3-way'!AB20+'OddsRatio_working_3-way'!AH20</f>
        <v>-0.35211267605633823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1.077981194997095</v>
      </c>
      <c r="AS20" s="11">
        <f>IF(('OddsRatio_working_3-way'!X20=0),IF(Q20&gt;0,-Q20^(1/3),(-Q20)^(1/3)),'OddsRatio_working_3-way'!AM20-'OddsRatio_working_3-way'!R20/3)</f>
        <v>-0.72586851894075699</v>
      </c>
      <c r="AT20" s="11">
        <f>IF(('OddsRatio_working_3-way'!X20=0),IF(Q20&gt;0,-Q20^(1/3),(-Q20)^(1/3)),'OddsRatio_working_3-way'!AN20-'OddsRatio_working_3-way'!R20/3)</f>
        <v>-0.35211267605633823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1.7</v>
      </c>
      <c r="B21" s="4">
        <f>IF('True_Odds_Calculator_3-way'!B22="","",'True_Odds_Calculator_3-way'!B22)</f>
        <v>4.08</v>
      </c>
      <c r="C21" s="4">
        <f>IF('True_Odds_Calculator_3-way'!C22="","",'True_Odds_Calculator_3-way'!C22)</f>
        <v>5.0599999999999996</v>
      </c>
      <c r="D21" s="9">
        <f t="shared" si="13"/>
        <v>0.57528823155670894</v>
      </c>
      <c r="E21" s="9">
        <f t="shared" si="14"/>
        <v>0.23538605599201867</v>
      </c>
      <c r="F21" s="9">
        <f t="shared" si="15"/>
        <v>0.18932571245127242</v>
      </c>
      <c r="G21" s="9">
        <f t="shared" si="16"/>
        <v>1.0546558481377903</v>
      </c>
      <c r="H21" s="9">
        <f t="shared" si="17"/>
        <v>1.7382590936964528</v>
      </c>
      <c r="I21" s="9">
        <f t="shared" si="18"/>
        <v>4.2483400122643946</v>
      </c>
      <c r="J21" s="9">
        <f t="shared" si="19"/>
        <v>5.2819027434394279</v>
      </c>
      <c r="K21" s="11">
        <f t="shared" si="20"/>
        <v>0.58823529411764708</v>
      </c>
      <c r="L21" s="11">
        <f t="shared" si="21"/>
        <v>0.24509803921568626</v>
      </c>
      <c r="M21" s="11">
        <f t="shared" si="22"/>
        <v>0.19762845849802374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-0.24941076174715404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0.22338626220076502</v>
      </c>
      <c r="Q21" s="11">
        <f>2*'OddsRatio_working_3-way'!K21*'OddsRatio_working_3-way'!L21*'OddsRatio_working_3-way'!M21</f>
        <v>5.6986291377746176E-2</v>
      </c>
      <c r="R21" s="11">
        <f t="shared" si="23"/>
        <v>0</v>
      </c>
      <c r="S21" s="11">
        <f t="shared" si="24"/>
        <v>-0.89565606806986153</v>
      </c>
      <c r="T21" s="11">
        <f t="shared" si="25"/>
        <v>-0.22848369083414835</v>
      </c>
      <c r="U21" s="11">
        <f>'OddsRatio_working_3-way'!S21-'OddsRatio_working_3-way'!R21^2/3</f>
        <v>-0.89565606806986153</v>
      </c>
      <c r="V21" s="11">
        <f>'OddsRatio_working_3-way'!S21*'OddsRatio_working_3-way'!R21/3-2*'OddsRatio_working_3-way'!R21^3/27-'OddsRatio_working_3-way'!T21</f>
        <v>0.22848369083414835</v>
      </c>
      <c r="W21" s="11">
        <f>'OddsRatio_working_3-way'!V21^2+4*'OddsRatio_working_3-way'!U21^3/27</f>
        <v>-5.423892328226225E-2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0.16312856912528914</v>
      </c>
      <c r="Y21" s="11">
        <f>IF('OddsRatio_working_3-way'!W21&gt;=0,IF('OddsRatio_working_3-way'!V21+SQRT('OddsRatio_working_3-way'!W21)&gt;0,0,PI()),ACOS('OddsRatio_working_3-way'!V21/(2*'OddsRatio_working_3-way'!X21)))</f>
        <v>0.79495368309679315</v>
      </c>
      <c r="Z21" s="11">
        <f>'OddsRatio_working_3-way'!X21^(1/3)*COS('OddsRatio_working_3-way'!Y21/3)</f>
        <v>0.52732792406889517</v>
      </c>
      <c r="AA21" s="11">
        <f>'OddsRatio_working_3-way'!X21^(1/3)*COS(('OddsRatio_working_3-way'!Y21+2*PI())/3)</f>
        <v>-0.38759120839438865</v>
      </c>
      <c r="AB21" s="11">
        <f>'OddsRatio_working_3-way'!X21^(1/3)*COS(('OddsRatio_working_3-way'!Y21+4*PI())/3)</f>
        <v>-0.13973671567450671</v>
      </c>
      <c r="AC21" s="11">
        <f>'OddsRatio_working_3-way'!X21^(1/3)*SIN('OddsRatio_working_3-way'!Y21/3)</f>
        <v>0.14309885809168219</v>
      </c>
      <c r="AD21" s="11">
        <f>'OddsRatio_working_3-way'!X21^(1/3)*SIN(('OddsRatio_working_3-way'!Y21+2*PI())/3)</f>
        <v>0.38512994932273376</v>
      </c>
      <c r="AE21" s="11">
        <f>'OddsRatio_working_3-way'!X21^(1/3)*SIN(('OddsRatio_working_3-way'!Y21+4*PI())/3)</f>
        <v>-0.5282288074144158</v>
      </c>
      <c r="AF21" s="11">
        <f>-'OddsRatio_working_3-way'!U21/(3*'OddsRatio_working_3-way'!X21^(1/3))*COS(('OddsRatio_working_3-way'!Y21)/3)</f>
        <v>0.52732792406889517</v>
      </c>
      <c r="AG21" s="11">
        <f>-'OddsRatio_working_3-way'!U21/(3*'OddsRatio_working_3-way'!X21^(1/3))*COS(('OddsRatio_working_3-way'!Y21+2*PI())/3)</f>
        <v>-0.38759120839438865</v>
      </c>
      <c r="AH21" s="11">
        <f>-'OddsRatio_working_3-way'!U21/(3*'OddsRatio_working_3-way'!X21^(1/3))*COS(('OddsRatio_working_3-way'!Y21+4*PI())/3)</f>
        <v>-0.13973671567450671</v>
      </c>
      <c r="AI21" s="11">
        <f>'OddsRatio_working_3-way'!U21/(3*'OddsRatio_working_3-way'!X21^(1/3))*SIN(('OddsRatio_working_3-way'!Y21)/3)</f>
        <v>-0.14309885809168219</v>
      </c>
      <c r="AJ21" s="11">
        <f>'OddsRatio_working_3-way'!U21/(3*'OddsRatio_working_3-way'!X21^(1/3))*SIN(('OddsRatio_working_3-way'!Y21+2*PI())/3)</f>
        <v>-0.38512994932273376</v>
      </c>
      <c r="AK21" s="11">
        <f>'OddsRatio_working_3-way'!U21/(3*'OddsRatio_working_3-way'!X21^(1/3))*SIN(('OddsRatio_working_3-way'!Y21+4*PI())/3)</f>
        <v>0.5282288074144158</v>
      </c>
      <c r="AL21" s="11">
        <f>'OddsRatio_working_3-way'!Z21+'OddsRatio_working_3-way'!AF21</f>
        <v>1.0546558481377903</v>
      </c>
      <c r="AM21" s="11">
        <f>'OddsRatio_working_3-way'!AA21+'OddsRatio_working_3-way'!AG21</f>
        <v>-0.77518241678877731</v>
      </c>
      <c r="AN21" s="11">
        <f>'OddsRatio_working_3-way'!AB21+'OddsRatio_working_3-way'!AH21</f>
        <v>-0.27947343134901342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1.0546558481377903</v>
      </c>
      <c r="AS21" s="11">
        <f>IF(('OddsRatio_working_3-way'!X21=0),IF(Q21&gt;0,-Q21^(1/3),(-Q21)^(1/3)),'OddsRatio_working_3-way'!AM21-'OddsRatio_working_3-way'!R21/3)</f>
        <v>-0.77518241678877731</v>
      </c>
      <c r="AT21" s="11">
        <f>IF(('OddsRatio_working_3-way'!X21=0),IF(Q21&gt;0,-Q21^(1/3),(-Q21)^(1/3)),'OddsRatio_working_3-way'!AN21-'OddsRatio_working_3-way'!R21/3)</f>
        <v>-0.27947343134901342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3.78</v>
      </c>
      <c r="B22" s="4">
        <f>IF('True_Odds_Calculator_3-way'!B23="","",'True_Odds_Calculator_3-way'!B23)</f>
        <v>3.57</v>
      </c>
      <c r="C22" s="4">
        <f>IF('True_Odds_Calculator_3-way'!C23="","",'True_Odds_Calculator_3-way'!C23)</f>
        <v>2.0699999999999998</v>
      </c>
      <c r="D22" s="9">
        <f t="shared" si="13"/>
        <v>0.25622242284607516</v>
      </c>
      <c r="E22" s="9">
        <f t="shared" si="14"/>
        <v>0.27147515597232769</v>
      </c>
      <c r="F22" s="9">
        <f t="shared" si="15"/>
        <v>0.47230242118159727</v>
      </c>
      <c r="G22" s="9">
        <f t="shared" si="16"/>
        <v>1.0441939003257741</v>
      </c>
      <c r="H22" s="9">
        <f t="shared" si="17"/>
        <v>3.9028590429056513</v>
      </c>
      <c r="I22" s="9">
        <f t="shared" si="18"/>
        <v>3.6835783238372395</v>
      </c>
      <c r="J22" s="9">
        <f t="shared" si="19"/>
        <v>2.1172874733485783</v>
      </c>
      <c r="K22" s="11">
        <f t="shared" si="20"/>
        <v>0.26455026455026459</v>
      </c>
      <c r="L22" s="11">
        <f t="shared" si="21"/>
        <v>0.28011204481792717</v>
      </c>
      <c r="M22" s="11">
        <f t="shared" si="22"/>
        <v>0.48309178743961356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-0.27367261093021933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0.22982891492614227</v>
      </c>
      <c r="Q22" s="11">
        <f>2*'OddsRatio_working_3-way'!K22*'OddsRatio_working_3-way'!L22*'OddsRatio_working_3-way'!M22</f>
        <v>7.1597792811882333E-2</v>
      </c>
      <c r="R22" s="11">
        <f t="shared" si="23"/>
        <v>0</v>
      </c>
      <c r="S22" s="11">
        <f t="shared" si="24"/>
        <v>-0.83979508999804053</v>
      </c>
      <c r="T22" s="11">
        <f t="shared" si="25"/>
        <v>-0.26161840809907805</v>
      </c>
      <c r="U22" s="11">
        <f>'OddsRatio_working_3-way'!S22-'OddsRatio_working_3-way'!R22^2/3</f>
        <v>-0.83979508999804053</v>
      </c>
      <c r="V22" s="11">
        <f>'OddsRatio_working_3-way'!S22*'OddsRatio_working_3-way'!R22/3-2*'OddsRatio_working_3-way'!R22^3/27-'OddsRatio_working_3-way'!T22</f>
        <v>0.26161840809907805</v>
      </c>
      <c r="W22" s="11">
        <f>'OddsRatio_working_3-way'!V22^2+4*'OddsRatio_working_3-way'!U22^3/27</f>
        <v>-1.9299564441375774E-2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0.14810786263537085</v>
      </c>
      <c r="Y22" s="11">
        <f>IF('OddsRatio_working_3-way'!W22&gt;=0,IF('OddsRatio_working_3-way'!V22+SQRT('OddsRatio_working_3-way'!W22)&gt;0,0,PI()),ACOS('OddsRatio_working_3-way'!V22/(2*'OddsRatio_working_3-way'!X22)))</f>
        <v>0.48814938601095492</v>
      </c>
      <c r="Z22" s="11">
        <f>'OddsRatio_working_3-way'!X22^(1/3)*COS('OddsRatio_working_3-way'!Y22/3)</f>
        <v>0.52209695016288704</v>
      </c>
      <c r="AA22" s="11">
        <f>'OddsRatio_working_3-way'!X22^(1/3)*COS(('OddsRatio_working_3-way'!Y22+2*PI())/3)</f>
        <v>-0.33527686232290915</v>
      </c>
      <c r="AB22" s="11">
        <f>'OddsRatio_working_3-way'!X22^(1/3)*COS(('OddsRatio_working_3-way'!Y22+4*PI())/3)</f>
        <v>-0.18682008783997806</v>
      </c>
      <c r="AC22" s="11">
        <f>'OddsRatio_working_3-way'!X22^(1/3)*SIN('OddsRatio_working_3-way'!Y22/3)</f>
        <v>8.5711558710743888E-2</v>
      </c>
      <c r="AD22" s="11">
        <f>'OddsRatio_working_3-way'!X22^(1/3)*SIN(('OddsRatio_working_3-way'!Y22+2*PI())/3)</f>
        <v>0.40929344272406626</v>
      </c>
      <c r="AE22" s="11">
        <f>'OddsRatio_working_3-way'!X22^(1/3)*SIN(('OddsRatio_working_3-way'!Y22+4*PI())/3)</f>
        <v>-0.49500500143481013</v>
      </c>
      <c r="AF22" s="11">
        <f>-'OddsRatio_working_3-way'!U22/(3*'OddsRatio_working_3-way'!X22^(1/3))*COS(('OddsRatio_working_3-way'!Y22)/3)</f>
        <v>0.52209695016288704</v>
      </c>
      <c r="AG22" s="11">
        <f>-'OddsRatio_working_3-way'!U22/(3*'OddsRatio_working_3-way'!X22^(1/3))*COS(('OddsRatio_working_3-way'!Y22+2*PI())/3)</f>
        <v>-0.33527686232290915</v>
      </c>
      <c r="AH22" s="11">
        <f>-'OddsRatio_working_3-way'!U22/(3*'OddsRatio_working_3-way'!X22^(1/3))*COS(('OddsRatio_working_3-way'!Y22+4*PI())/3)</f>
        <v>-0.18682008783997806</v>
      </c>
      <c r="AI22" s="11">
        <f>'OddsRatio_working_3-way'!U22/(3*'OddsRatio_working_3-way'!X22^(1/3))*SIN(('OddsRatio_working_3-way'!Y22)/3)</f>
        <v>-8.5711558710743888E-2</v>
      </c>
      <c r="AJ22" s="11">
        <f>'OddsRatio_working_3-way'!U22/(3*'OddsRatio_working_3-way'!X22^(1/3))*SIN(('OddsRatio_working_3-way'!Y22+2*PI())/3)</f>
        <v>-0.40929344272406626</v>
      </c>
      <c r="AK22" s="11">
        <f>'OddsRatio_working_3-way'!U22/(3*'OddsRatio_working_3-way'!X22^(1/3))*SIN(('OddsRatio_working_3-way'!Y22+4*PI())/3)</f>
        <v>0.49500500143481013</v>
      </c>
      <c r="AL22" s="11">
        <f>'OddsRatio_working_3-way'!Z22+'OddsRatio_working_3-way'!AF22</f>
        <v>1.0441939003257741</v>
      </c>
      <c r="AM22" s="11">
        <f>'OddsRatio_working_3-way'!AA22+'OddsRatio_working_3-way'!AG22</f>
        <v>-0.67055372464581831</v>
      </c>
      <c r="AN22" s="11">
        <f>'OddsRatio_working_3-way'!AB22+'OddsRatio_working_3-way'!AH22</f>
        <v>-0.37364017567995611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1.0441939003257741</v>
      </c>
      <c r="AS22" s="11">
        <f>IF(('OddsRatio_working_3-way'!X22=0),IF(Q22&gt;0,-Q22^(1/3),(-Q22)^(1/3)),'OddsRatio_working_3-way'!AM22-'OddsRatio_working_3-way'!R22/3)</f>
        <v>-0.67055372464581831</v>
      </c>
      <c r="AT22" s="11">
        <f>IF(('OddsRatio_working_3-way'!X22=0),IF(Q22&gt;0,-Q22^(1/3),(-Q22)^(1/3)),'OddsRatio_working_3-way'!AN22-'OddsRatio_working_3-way'!R22/3)</f>
        <v>-0.37364017567995611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1.7</v>
      </c>
      <c r="B23" s="4">
        <f>IF('True_Odds_Calculator_3-way'!B24="","",'True_Odds_Calculator_3-way'!B24)</f>
        <v>4.41</v>
      </c>
      <c r="C23" s="4">
        <f>IF('True_Odds_Calculator_3-way'!C24="","",'True_Odds_Calculator_3-way'!C24)</f>
        <v>4.6100000000000003</v>
      </c>
      <c r="D23" s="9">
        <f t="shared" si="13"/>
        <v>0.57492220901872171</v>
      </c>
      <c r="E23" s="9">
        <f t="shared" si="14"/>
        <v>0.21730780876494324</v>
      </c>
      <c r="F23" s="9">
        <f t="shared" si="15"/>
        <v>0.20776998221633491</v>
      </c>
      <c r="G23" s="9">
        <f t="shared" si="16"/>
        <v>1.0562367874996061</v>
      </c>
      <c r="H23" s="9">
        <f t="shared" si="17"/>
        <v>1.7393657512497245</v>
      </c>
      <c r="I23" s="9">
        <f t="shared" si="18"/>
        <v>4.6017674453736568</v>
      </c>
      <c r="J23" s="9">
        <f t="shared" si="19"/>
        <v>4.8130148028735782</v>
      </c>
      <c r="K23" s="11">
        <f t="shared" si="20"/>
        <v>0.58823529411764708</v>
      </c>
      <c r="L23" s="11">
        <f t="shared" si="21"/>
        <v>0.22675736961451246</v>
      </c>
      <c r="M23" s="11">
        <f t="shared" si="22"/>
        <v>0.21691973969631234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-0.2493280754094841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0.22337206755442596</v>
      </c>
      <c r="Q23" s="11">
        <f>2*'OddsRatio_working_3-way'!K23*'OddsRatio_working_3-way'!L23*'OddsRatio_working_3-way'!M23</f>
        <v>5.7868411283530027E-2</v>
      </c>
      <c r="R23" s="11">
        <f t="shared" si="23"/>
        <v>0</v>
      </c>
      <c r="S23" s="11">
        <f t="shared" si="24"/>
        <v>-0.89589616888339074</v>
      </c>
      <c r="T23" s="11">
        <f t="shared" si="25"/>
        <v>-0.23209745307859861</v>
      </c>
      <c r="U23" s="11">
        <f>'OddsRatio_working_3-way'!S23-'OddsRatio_working_3-way'!R23^2/3</f>
        <v>-0.89589616888339074</v>
      </c>
      <c r="V23" s="11">
        <f>'OddsRatio_working_3-way'!S23*'OddsRatio_working_3-way'!R23/3-2*'OddsRatio_working_3-way'!R23^3/27-'OddsRatio_working_3-way'!T23</f>
        <v>0.23209745307859861</v>
      </c>
      <c r="W23" s="11">
        <f>'OddsRatio_working_3-way'!V23^2+4*'OddsRatio_working_3-way'!U23^3/27</f>
        <v>-5.2660119405213889E-2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0.16319416896046421</v>
      </c>
      <c r="Y23" s="11">
        <f>IF('OddsRatio_working_3-way'!W23&gt;=0,IF('OddsRatio_working_3-way'!V23+SQRT('OddsRatio_working_3-way'!W23)&gt;0,0,PI()),ACOS('OddsRatio_working_3-way'!V23/(2*'OddsRatio_working_3-way'!X23)))</f>
        <v>0.77972304046419527</v>
      </c>
      <c r="Z23" s="11">
        <f>'OddsRatio_working_3-way'!X23^(1/3)*COS('OddsRatio_working_3-way'!Y23/3)</f>
        <v>0.52811839374980296</v>
      </c>
      <c r="AA23" s="11">
        <f>'OddsRatio_working_3-way'!X23^(1/3)*COS(('OddsRatio_working_3-way'!Y23+2*PI())/3)</f>
        <v>-0.38568264797785984</v>
      </c>
      <c r="AB23" s="11">
        <f>'OddsRatio_working_3-way'!X23^(1/3)*COS(('OddsRatio_working_3-way'!Y23+4*PI())/3)</f>
        <v>-0.14243574577194326</v>
      </c>
      <c r="AC23" s="11">
        <f>'OddsRatio_working_3-way'!X23^(1/3)*SIN('OddsRatio_working_3-way'!Y23/3)</f>
        <v>0.14043866446812869</v>
      </c>
      <c r="AD23" s="11">
        <f>'OddsRatio_working_3-way'!X23^(1/3)*SIN(('OddsRatio_working_3-way'!Y23+2*PI())/3)</f>
        <v>0.38714461295909797</v>
      </c>
      <c r="AE23" s="11">
        <f>'OddsRatio_working_3-way'!X23^(1/3)*SIN(('OddsRatio_working_3-way'!Y23+4*PI())/3)</f>
        <v>-0.52758327742722655</v>
      </c>
      <c r="AF23" s="11">
        <f>-'OddsRatio_working_3-way'!U23/(3*'OddsRatio_working_3-way'!X23^(1/3))*COS(('OddsRatio_working_3-way'!Y23)/3)</f>
        <v>0.52811839374980307</v>
      </c>
      <c r="AG23" s="11">
        <f>-'OddsRatio_working_3-way'!U23/(3*'OddsRatio_working_3-way'!X23^(1/3))*COS(('OddsRatio_working_3-way'!Y23+2*PI())/3)</f>
        <v>-0.38568264797785989</v>
      </c>
      <c r="AH23" s="11">
        <f>-'OddsRatio_working_3-way'!U23/(3*'OddsRatio_working_3-way'!X23^(1/3))*COS(('OddsRatio_working_3-way'!Y23+4*PI())/3)</f>
        <v>-0.14243574577194329</v>
      </c>
      <c r="AI23" s="11">
        <f>'OddsRatio_working_3-way'!U23/(3*'OddsRatio_working_3-way'!X23^(1/3))*SIN(('OddsRatio_working_3-way'!Y23)/3)</f>
        <v>-0.14043866446812872</v>
      </c>
      <c r="AJ23" s="11">
        <f>'OddsRatio_working_3-way'!U23/(3*'OddsRatio_working_3-way'!X23^(1/3))*SIN(('OddsRatio_working_3-way'!Y23+2*PI())/3)</f>
        <v>-0.38714461295909802</v>
      </c>
      <c r="AK23" s="11">
        <f>'OddsRatio_working_3-way'!U23/(3*'OddsRatio_working_3-way'!X23^(1/3))*SIN(('OddsRatio_working_3-way'!Y23+4*PI())/3)</f>
        <v>0.52758327742722666</v>
      </c>
      <c r="AL23" s="11">
        <f>'OddsRatio_working_3-way'!Z23+'OddsRatio_working_3-way'!AF23</f>
        <v>1.0562367874996061</v>
      </c>
      <c r="AM23" s="11">
        <f>'OddsRatio_working_3-way'!AA23+'OddsRatio_working_3-way'!AG23</f>
        <v>-0.77136529595571979</v>
      </c>
      <c r="AN23" s="11">
        <f>'OddsRatio_working_3-way'!AB23+'OddsRatio_working_3-way'!AH23</f>
        <v>-0.28487149154388658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1.0562367874996061</v>
      </c>
      <c r="AS23" s="11">
        <f>IF(('OddsRatio_working_3-way'!X23=0),IF(Q23&gt;0,-Q23^(1/3),(-Q23)^(1/3)),'OddsRatio_working_3-way'!AM23-'OddsRatio_working_3-way'!R23/3)</f>
        <v>-0.77136529595571979</v>
      </c>
      <c r="AT23" s="11">
        <f>IF(('OddsRatio_working_3-way'!X23=0),IF(Q23&gt;0,-Q23^(1/3),(-Q23)^(1/3)),'OddsRatio_working_3-way'!AN23-'OddsRatio_working_3-way'!R23/3)</f>
        <v>-0.28487149154388658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2.36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3.17</v>
      </c>
      <c r="D24" s="9">
        <f t="shared" si="13"/>
        <v>0.41304498158969244</v>
      </c>
      <c r="E24" s="9">
        <f t="shared" si="14"/>
        <v>0.28090135038293479</v>
      </c>
      <c r="F24" s="9">
        <f t="shared" si="15"/>
        <v>0.30605366802737283</v>
      </c>
      <c r="G24" s="9">
        <f t="shared" si="16"/>
        <v>1.0448851616583605</v>
      </c>
      <c r="H24" s="9">
        <f t="shared" si="17"/>
        <v>2.4210438198553703</v>
      </c>
      <c r="I24" s="9">
        <f t="shared" si="18"/>
        <v>3.5599686460629831</v>
      </c>
      <c r="J24" s="9">
        <f t="shared" si="19"/>
        <v>3.2674008007986428</v>
      </c>
      <c r="K24" s="11">
        <f t="shared" si="20"/>
        <v>0.42372881355932207</v>
      </c>
      <c r="L24" s="11">
        <f t="shared" si="21"/>
        <v>0.28985507246376813</v>
      </c>
      <c r="M24" s="11">
        <f t="shared" si="22"/>
        <v>0.31545741324921134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-0.28013951106038182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0.23169188543727387</v>
      </c>
      <c r="Q24" s="11">
        <f>2*'OddsRatio_working_3-way'!K24*'OddsRatio_working_3-way'!L24*'OddsRatio_working_3-way'!M24</f>
        <v>7.7488924895409331E-2</v>
      </c>
      <c r="R24" s="11">
        <f t="shared" si="23"/>
        <v>0</v>
      </c>
      <c r="S24" s="11">
        <f t="shared" si="24"/>
        <v>-0.82705893417274701</v>
      </c>
      <c r="T24" s="11">
        <f t="shared" si="25"/>
        <v>-0.27660833918820976</v>
      </c>
      <c r="U24" s="11">
        <f>'OddsRatio_working_3-way'!S24-'OddsRatio_working_3-way'!R24^2/3</f>
        <v>-0.82705893417274701</v>
      </c>
      <c r="V24" s="11">
        <f>'OddsRatio_working_3-way'!S24*'OddsRatio_working_3-way'!R24/3-2*'OddsRatio_working_3-way'!R24^3/27-'OddsRatio_working_3-way'!T24</f>
        <v>0.27660833918820976</v>
      </c>
      <c r="W24" s="11">
        <f>'OddsRatio_working_3-way'!V24^2+4*'OddsRatio_working_3-way'!U24^3/27</f>
        <v>-7.2997099488444489E-3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0.14475141040530845</v>
      </c>
      <c r="Y24" s="11">
        <f>IF('OddsRatio_working_3-way'!W24&gt;=0,IF('OddsRatio_working_3-way'!V24+SQRT('OddsRatio_working_3-way'!W24)&gt;0,0,PI()),ACOS('OddsRatio_working_3-way'!V24/(2*'OddsRatio_working_3-way'!X24)))</f>
        <v>0.29958207746128718</v>
      </c>
      <c r="Z24" s="11">
        <f>'OddsRatio_working_3-way'!X24^(1/3)*COS('OddsRatio_working_3-way'!Y24/3)</f>
        <v>0.52244258082918038</v>
      </c>
      <c r="AA24" s="11">
        <f>'OddsRatio_working_3-way'!X24^(1/3)*COS(('OddsRatio_working_3-way'!Y24+2*PI())/3)</f>
        <v>-0.30655390390196668</v>
      </c>
      <c r="AB24" s="11">
        <f>'OddsRatio_working_3-way'!X24^(1/3)*COS(('OddsRatio_working_3-way'!Y24+4*PI())/3)</f>
        <v>-0.21588867692721331</v>
      </c>
      <c r="AC24" s="11">
        <f>'OddsRatio_working_3-way'!X24^(1/3)*SIN('OddsRatio_working_3-way'!Y24/3)</f>
        <v>5.2345593200012308E-2</v>
      </c>
      <c r="AD24" s="11">
        <f>'OddsRatio_working_3-way'!X24^(1/3)*SIN(('OddsRatio_working_3-way'!Y24+2*PI())/3)</f>
        <v>0.42627575041676902</v>
      </c>
      <c r="AE24" s="11">
        <f>'OddsRatio_working_3-way'!X24^(1/3)*SIN(('OddsRatio_working_3-way'!Y24+4*PI())/3)</f>
        <v>-0.47862134361678133</v>
      </c>
      <c r="AF24" s="11">
        <f>-'OddsRatio_working_3-way'!U24/(3*'OddsRatio_working_3-way'!X24^(1/3))*COS(('OddsRatio_working_3-way'!Y24)/3)</f>
        <v>0.52244258082918016</v>
      </c>
      <c r="AG24" s="11">
        <f>-'OddsRatio_working_3-way'!U24/(3*'OddsRatio_working_3-way'!X24^(1/3))*COS(('OddsRatio_working_3-way'!Y24+2*PI())/3)</f>
        <v>-0.30655390390196652</v>
      </c>
      <c r="AH24" s="11">
        <f>-'OddsRatio_working_3-way'!U24/(3*'OddsRatio_working_3-way'!X24^(1/3))*COS(('OddsRatio_working_3-way'!Y24+4*PI())/3)</f>
        <v>-0.21588867692721322</v>
      </c>
      <c r="AI24" s="11">
        <f>'OddsRatio_working_3-way'!U24/(3*'OddsRatio_working_3-way'!X24^(1/3))*SIN(('OddsRatio_working_3-way'!Y24)/3)</f>
        <v>-5.2345593200012287E-2</v>
      </c>
      <c r="AJ24" s="11">
        <f>'OddsRatio_working_3-way'!U24/(3*'OddsRatio_working_3-way'!X24^(1/3))*SIN(('OddsRatio_working_3-way'!Y24+2*PI())/3)</f>
        <v>-0.42627575041676885</v>
      </c>
      <c r="AK24" s="11">
        <f>'OddsRatio_working_3-way'!U24/(3*'OddsRatio_working_3-way'!X24^(1/3))*SIN(('OddsRatio_working_3-way'!Y24+4*PI())/3)</f>
        <v>0.4786213436167811</v>
      </c>
      <c r="AL24" s="11">
        <f>'OddsRatio_working_3-way'!Z24+'OddsRatio_working_3-way'!AF24</f>
        <v>1.0448851616583605</v>
      </c>
      <c r="AM24" s="11">
        <f>'OddsRatio_working_3-way'!AA24+'OddsRatio_working_3-way'!AG24</f>
        <v>-0.61310780780393315</v>
      </c>
      <c r="AN24" s="11">
        <f>'OddsRatio_working_3-way'!AB24+'OddsRatio_working_3-way'!AH24</f>
        <v>-0.4317773538544265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1.0448851616583605</v>
      </c>
      <c r="AS24" s="11">
        <f>IF(('OddsRatio_working_3-way'!X24=0),IF(Q24&gt;0,-Q24^(1/3),(-Q24)^(1/3)),'OddsRatio_working_3-way'!AM24-'OddsRatio_working_3-way'!R24/3)</f>
        <v>-0.61310780780393315</v>
      </c>
      <c r="AT24" s="11">
        <f>IF(('OddsRatio_working_3-way'!X24=0),IF(Q24&gt;0,-Q24^(1/3),(-Q24)^(1/3)),'OddsRatio_working_3-way'!AN24-'OddsRatio_working_3-way'!R24/3)</f>
        <v>-0.4317773538544265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2.59</v>
      </c>
      <c r="B25" s="4">
        <f>IF('True_Odds_Calculator_3-way'!B26="","",'True_Odds_Calculator_3-way'!B26)</f>
        <v>3.49</v>
      </c>
      <c r="C25" s="4">
        <f>IF('True_Odds_Calculator_3-way'!C26="","",'True_Odds_Calculator_3-way'!C26)</f>
        <v>2.82</v>
      </c>
      <c r="D25" s="9">
        <f t="shared" si="13"/>
        <v>0.37645100463731967</v>
      </c>
      <c r="E25" s="9">
        <f t="shared" si="14"/>
        <v>0.27824411499390711</v>
      </c>
      <c r="F25" s="9">
        <f t="shared" si="15"/>
        <v>0.34530488036877299</v>
      </c>
      <c r="G25" s="9">
        <f t="shared" si="16"/>
        <v>1.0417535738846211</v>
      </c>
      <c r="H25" s="9">
        <f t="shared" si="17"/>
        <v>2.6563881824765474</v>
      </c>
      <c r="I25" s="9">
        <f t="shared" si="18"/>
        <v>3.5939663989727064</v>
      </c>
      <c r="J25" s="9">
        <f t="shared" si="19"/>
        <v>2.8959915044700106</v>
      </c>
      <c r="K25" s="11">
        <f t="shared" si="20"/>
        <v>0.38610038610038611</v>
      </c>
      <c r="L25" s="11">
        <f t="shared" si="21"/>
        <v>0.28653295128939826</v>
      </c>
      <c r="M25" s="11">
        <f t="shared" si="22"/>
        <v>0.3546099290780142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-0.28267900894859366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0.23146093986793861</v>
      </c>
      <c r="Q25" s="11">
        <f>2*'OddsRatio_working_3-way'!K25*'OddsRatio_working_3-way'!L25*'OddsRatio_working_3-way'!M25</f>
        <v>7.8461335548453762E-2</v>
      </c>
      <c r="R25" s="11">
        <f t="shared" si="23"/>
        <v>0</v>
      </c>
      <c r="S25" s="11">
        <f t="shared" si="24"/>
        <v>-0.81881191224223782</v>
      </c>
      <c r="T25" s="11">
        <f t="shared" si="25"/>
        <v>-0.27756336008211446</v>
      </c>
      <c r="U25" s="11">
        <f>'OddsRatio_working_3-way'!S25-'OddsRatio_working_3-way'!R25^2/3</f>
        <v>-0.81881191224223782</v>
      </c>
      <c r="V25" s="11">
        <f>'OddsRatio_working_3-way'!S25*'OddsRatio_working_3-way'!R25/3-2*'OddsRatio_working_3-way'!R25^3/27-'OddsRatio_working_3-way'!T25</f>
        <v>0.27756336008211446</v>
      </c>
      <c r="W25" s="11">
        <f>'OddsRatio_working_3-way'!V25^2+4*'OddsRatio_working_3-way'!U25^3/27</f>
        <v>-4.2881900461773509E-3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0.14259173267255967</v>
      </c>
      <c r="Y25" s="11">
        <f>IF('OddsRatio_working_3-way'!W25&gt;=0,IF('OddsRatio_working_3-way'!V25+SQRT('OddsRatio_working_3-way'!W25)&gt;0,0,PI()),ACOS('OddsRatio_working_3-way'!V25/(2*'OddsRatio_working_3-way'!X25)))</f>
        <v>0.23168883936043017</v>
      </c>
      <c r="Z25" s="11">
        <f>'OddsRatio_working_3-way'!X25^(1/3)*COS('OddsRatio_working_3-way'!Y25/3)</f>
        <v>0.52087678694231054</v>
      </c>
      <c r="AA25" s="11">
        <f>'OddsRatio_working_3-way'!X25^(1/3)*COS(('OddsRatio_working_3-way'!Y25+2*PI())/3)</f>
        <v>-0.29534552281532467</v>
      </c>
      <c r="AB25" s="11">
        <f>'OddsRatio_working_3-way'!X25^(1/3)*COS(('OddsRatio_working_3-way'!Y25+4*PI())/3)</f>
        <v>-0.22553126412698579</v>
      </c>
      <c r="AC25" s="11">
        <f>'OddsRatio_working_3-way'!X25^(1/3)*SIN('OddsRatio_working_3-way'!Y25/3)</f>
        <v>4.0307281046986609E-2</v>
      </c>
      <c r="AD25" s="11">
        <f>'OddsRatio_working_3-way'!X25^(1/3)*SIN(('OddsRatio_working_3-way'!Y25+2*PI())/3)</f>
        <v>0.43093888921016221</v>
      </c>
      <c r="AE25" s="11">
        <f>'OddsRatio_working_3-way'!X25^(1/3)*SIN(('OddsRatio_working_3-way'!Y25+4*PI())/3)</f>
        <v>-0.47124617025714888</v>
      </c>
      <c r="AF25" s="11">
        <f>-'OddsRatio_working_3-way'!U25/(3*'OddsRatio_working_3-way'!X25^(1/3))*COS(('OddsRatio_working_3-way'!Y25)/3)</f>
        <v>0.52087678694231043</v>
      </c>
      <c r="AG25" s="11">
        <f>-'OddsRatio_working_3-way'!U25/(3*'OddsRatio_working_3-way'!X25^(1/3))*COS(('OddsRatio_working_3-way'!Y25+2*PI())/3)</f>
        <v>-0.29534552281532461</v>
      </c>
      <c r="AH25" s="11">
        <f>-'OddsRatio_working_3-way'!U25/(3*'OddsRatio_working_3-way'!X25^(1/3))*COS(('OddsRatio_working_3-way'!Y25+4*PI())/3)</f>
        <v>-0.22553126412698574</v>
      </c>
      <c r="AI25" s="11">
        <f>'OddsRatio_working_3-way'!U25/(3*'OddsRatio_working_3-way'!X25^(1/3))*SIN(('OddsRatio_working_3-way'!Y25)/3)</f>
        <v>-4.0307281046986602E-2</v>
      </c>
      <c r="AJ25" s="11">
        <f>'OddsRatio_working_3-way'!U25/(3*'OddsRatio_working_3-way'!X25^(1/3))*SIN(('OddsRatio_working_3-way'!Y25+2*PI())/3)</f>
        <v>-0.43093888921016216</v>
      </c>
      <c r="AK25" s="11">
        <f>'OddsRatio_working_3-way'!U25/(3*'OddsRatio_working_3-way'!X25^(1/3))*SIN(('OddsRatio_working_3-way'!Y25+4*PI())/3)</f>
        <v>0.47124617025714882</v>
      </c>
      <c r="AL25" s="11">
        <f>'OddsRatio_working_3-way'!Z25+'OddsRatio_working_3-way'!AF25</f>
        <v>1.0417535738846211</v>
      </c>
      <c r="AM25" s="11">
        <f>'OddsRatio_working_3-way'!AA25+'OddsRatio_working_3-way'!AG25</f>
        <v>-0.59069104563064934</v>
      </c>
      <c r="AN25" s="11">
        <f>'OddsRatio_working_3-way'!AB25+'OddsRatio_working_3-way'!AH25</f>
        <v>-0.45106252825397153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1.0417535738846211</v>
      </c>
      <c r="AS25" s="11">
        <f>IF(('OddsRatio_working_3-way'!X25=0),IF(Q25&gt;0,-Q25^(1/3),(-Q25)^(1/3)),'OddsRatio_working_3-way'!AM25-'OddsRatio_working_3-way'!R25/3)</f>
        <v>-0.59069104563064934</v>
      </c>
      <c r="AT25" s="11">
        <f>IF(('OddsRatio_working_3-way'!X25=0),IF(Q25&gt;0,-Q25^(1/3),(-Q25)^(1/3)),'OddsRatio_working_3-way'!AN25-'OddsRatio_working_3-way'!R25/3)</f>
        <v>-0.45106252825397153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4.76</v>
      </c>
      <c r="B26" s="4">
        <f>IF('True_Odds_Calculator_3-way'!B27="","",'True_Odds_Calculator_3-way'!B27)</f>
        <v>3.58</v>
      </c>
      <c r="C26" s="4">
        <f>IF('True_Odds_Calculator_3-way'!C27="","",'True_Odds_Calculator_3-way'!C27)</f>
        <v>1.85</v>
      </c>
      <c r="D26" s="9">
        <f t="shared" si="13"/>
        <v>0.20207055906676363</v>
      </c>
      <c r="E26" s="9">
        <f t="shared" si="14"/>
        <v>0.26957622775497442</v>
      </c>
      <c r="F26" s="9">
        <f t="shared" si="15"/>
        <v>0.52835321317826212</v>
      </c>
      <c r="G26" s="9">
        <f t="shared" si="16"/>
        <v>1.05020383881766</v>
      </c>
      <c r="H26" s="9">
        <f t="shared" si="17"/>
        <v>4.9487664339544013</v>
      </c>
      <c r="I26" s="9">
        <f t="shared" si="18"/>
        <v>3.709525904149563</v>
      </c>
      <c r="J26" s="9">
        <f t="shared" si="19"/>
        <v>1.8926732629950109</v>
      </c>
      <c r="K26" s="11">
        <f t="shared" si="20"/>
        <v>0.21008403361344538</v>
      </c>
      <c r="L26" s="11">
        <f t="shared" si="21"/>
        <v>0.27932960893854747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-0.26155604926554665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0.22806948538134864</v>
      </c>
      <c r="Q26" s="11">
        <f>2*'OddsRatio_working_3-way'!K26*'OddsRatio_working_3-way'!L26*'OddsRatio_working_3-way'!M26</f>
        <v>6.3440746976731188E-2</v>
      </c>
      <c r="R26" s="11">
        <f t="shared" si="23"/>
        <v>0</v>
      </c>
      <c r="S26" s="11">
        <f t="shared" si="24"/>
        <v>-0.87197174763027352</v>
      </c>
      <c r="T26" s="11">
        <f t="shared" si="25"/>
        <v>-0.24255125107935285</v>
      </c>
      <c r="U26" s="11">
        <f>'OddsRatio_working_3-way'!S26-'OddsRatio_working_3-way'!R26^2/3</f>
        <v>-0.87197174763027352</v>
      </c>
      <c r="V26" s="11">
        <f>'OddsRatio_working_3-way'!S26*'OddsRatio_working_3-way'!R26/3-2*'OddsRatio_working_3-way'!R26^3/27-'OddsRatio_working_3-way'!T26</f>
        <v>0.24255125107935285</v>
      </c>
      <c r="W26" s="11">
        <f>'OddsRatio_working_3-way'!V26^2+4*'OddsRatio_working_3-way'!U26^3/27</f>
        <v>-3.9389690916633753E-2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0.1567009894008275</v>
      </c>
      <c r="Y26" s="11">
        <f>IF('OddsRatio_working_3-way'!W26&gt;=0,IF('OddsRatio_working_3-way'!V26+SQRT('OddsRatio_working_3-way'!W26)&gt;0,0,PI()),ACOS('OddsRatio_working_3-way'!V26/(2*'OddsRatio_working_3-way'!X26)))</f>
        <v>0.68577232992893955</v>
      </c>
      <c r="Z26" s="11">
        <f>'OddsRatio_working_3-way'!X26^(1/3)*COS('OddsRatio_working_3-way'!Y26/3)</f>
        <v>0.52510191940883</v>
      </c>
      <c r="AA26" s="11">
        <f>'OddsRatio_working_3-way'!X26^(1/3)*COS(('OddsRatio_working_3-way'!Y26+2*PI())/3)</f>
        <v>-0.36835227152256012</v>
      </c>
      <c r="AB26" s="11">
        <f>'OddsRatio_working_3-way'!X26^(1/3)*COS(('OddsRatio_working_3-way'!Y26+4*PI())/3)</f>
        <v>-0.15674964788627008</v>
      </c>
      <c r="AC26" s="11">
        <f>'OddsRatio_working_3-way'!X26^(1/3)*SIN('OddsRatio_working_3-way'!Y26/3)</f>
        <v>0.12216883171764335</v>
      </c>
      <c r="AD26" s="11">
        <f>'OddsRatio_working_3-way'!X26^(1/3)*SIN(('OddsRatio_working_3-way'!Y26+2*PI())/3)</f>
        <v>0.39366718592519417</v>
      </c>
      <c r="AE26" s="11">
        <f>'OddsRatio_working_3-way'!X26^(1/3)*SIN(('OddsRatio_working_3-way'!Y26+4*PI())/3)</f>
        <v>-0.51583601764283737</v>
      </c>
      <c r="AF26" s="11">
        <f>-'OddsRatio_working_3-way'!U26/(3*'OddsRatio_working_3-way'!X26^(1/3))*COS(('OddsRatio_working_3-way'!Y26)/3)</f>
        <v>0.52510191940882989</v>
      </c>
      <c r="AG26" s="11">
        <f>-'OddsRatio_working_3-way'!U26/(3*'OddsRatio_working_3-way'!X26^(1/3))*COS(('OddsRatio_working_3-way'!Y26+2*PI())/3)</f>
        <v>-0.36835227152256</v>
      </c>
      <c r="AH26" s="11">
        <f>-'OddsRatio_working_3-way'!U26/(3*'OddsRatio_working_3-way'!X26^(1/3))*COS(('OddsRatio_working_3-way'!Y26+4*PI())/3)</f>
        <v>-0.15674964788627002</v>
      </c>
      <c r="AI26" s="11">
        <f>'OddsRatio_working_3-way'!U26/(3*'OddsRatio_working_3-way'!X26^(1/3))*SIN(('OddsRatio_working_3-way'!Y26)/3)</f>
        <v>-0.12216883171764333</v>
      </c>
      <c r="AJ26" s="11">
        <f>'OddsRatio_working_3-way'!U26/(3*'OddsRatio_working_3-way'!X26^(1/3))*SIN(('OddsRatio_working_3-way'!Y26+2*PI())/3)</f>
        <v>-0.39366718592519412</v>
      </c>
      <c r="AK26" s="11">
        <f>'OddsRatio_working_3-way'!U26/(3*'OddsRatio_working_3-way'!X26^(1/3))*SIN(('OddsRatio_working_3-way'!Y26+4*PI())/3)</f>
        <v>0.51583601764283726</v>
      </c>
      <c r="AL26" s="11">
        <f>'OddsRatio_working_3-way'!Z26+'OddsRatio_working_3-way'!AF26</f>
        <v>1.05020383881766</v>
      </c>
      <c r="AM26" s="11">
        <f>'OddsRatio_working_3-way'!AA26+'OddsRatio_working_3-way'!AG26</f>
        <v>-0.73670454304512012</v>
      </c>
      <c r="AN26" s="11">
        <f>'OddsRatio_working_3-way'!AB26+'OddsRatio_working_3-way'!AH26</f>
        <v>-0.3134992957725401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1.05020383881766</v>
      </c>
      <c r="AS26" s="11">
        <f>IF(('OddsRatio_working_3-way'!X26=0),IF(Q26&gt;0,-Q26^(1/3),(-Q26)^(1/3)),'OddsRatio_working_3-way'!AM26-'OddsRatio_working_3-way'!R26/3)</f>
        <v>-0.73670454304512012</v>
      </c>
      <c r="AT26" s="11">
        <f>IF(('OddsRatio_working_3-way'!X26=0),IF(Q26&gt;0,-Q26^(1/3),(-Q26)^(1/3)),'OddsRatio_working_3-way'!AN26-'OddsRatio_working_3-way'!R26/3)</f>
        <v>-0.3134992957725401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1.45</v>
      </c>
      <c r="B27" s="4">
        <f>IF('True_Odds_Calculator_3-way'!B28="","",'True_Odds_Calculator_3-way'!B28)</f>
        <v>4.83</v>
      </c>
      <c r="C27" s="4">
        <f>IF('True_Odds_Calculator_3-way'!C28="","",'True_Odds_Calculator_3-way'!C28)</f>
        <v>7.38</v>
      </c>
      <c r="D27" s="9">
        <f t="shared" si="13"/>
        <v>0.67547965286083222</v>
      </c>
      <c r="E27" s="9">
        <f t="shared" si="14"/>
        <v>0.19650269240746276</v>
      </c>
      <c r="F27" s="9">
        <f t="shared" si="15"/>
        <v>0.12801765473170512</v>
      </c>
      <c r="G27" s="9">
        <f t="shared" si="16"/>
        <v>1.0676210955010172</v>
      </c>
      <c r="H27" s="9">
        <f t="shared" si="17"/>
        <v>1.4804294929754576</v>
      </c>
      <c r="I27" s="9">
        <f t="shared" si="18"/>
        <v>5.0889887957688975</v>
      </c>
      <c r="J27" s="9">
        <f t="shared" si="19"/>
        <v>7.8114225892964892</v>
      </c>
      <c r="K27" s="11">
        <f t="shared" si="20"/>
        <v>0.68965517241379315</v>
      </c>
      <c r="L27" s="11">
        <f t="shared" si="21"/>
        <v>0.20703933747412007</v>
      </c>
      <c r="M27" s="11">
        <f t="shared" si="22"/>
        <v>0.13550135501355015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-0.21274554360450448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0.20624608330755256</v>
      </c>
      <c r="Q27" s="11">
        <f>2*'OddsRatio_working_3-way'!K27*'OddsRatio_working_3-way'!L27*'OddsRatio_working_3-way'!M27</f>
        <v>3.869532519841512E-2</v>
      </c>
      <c r="R27" s="11">
        <f t="shared" si="23"/>
        <v>0</v>
      </c>
      <c r="S27" s="11">
        <f t="shared" si="24"/>
        <v>-0.96944960544492309</v>
      </c>
      <c r="T27" s="11">
        <f t="shared" si="25"/>
        <v>-0.18188547944557659</v>
      </c>
      <c r="U27" s="11">
        <f>'OddsRatio_working_3-way'!S27-'OddsRatio_working_3-way'!R27^2/3</f>
        <v>-0.96944960544492309</v>
      </c>
      <c r="V27" s="11">
        <f>'OddsRatio_working_3-way'!S27*'OddsRatio_working_3-way'!R27/3-2*'OddsRatio_working_3-way'!R27^3/27-'OddsRatio_working_3-way'!T27</f>
        <v>0.18188547944557659</v>
      </c>
      <c r="W27" s="11">
        <f>'OddsRatio_working_3-way'!V27^2+4*'OddsRatio_working_3-way'!U27^3/27</f>
        <v>-0.10189845498330828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0.18369865447006922</v>
      </c>
      <c r="Y27" s="11">
        <f>IF('OddsRatio_working_3-way'!W27&gt;=0,IF('OddsRatio_working_3-way'!V27+SQRT('OddsRatio_working_3-way'!W27)&gt;0,0,PI()),ACOS('OddsRatio_working_3-way'!V27/(2*'OddsRatio_working_3-way'!X27)))</f>
        <v>1.0528869028459669</v>
      </c>
      <c r="Z27" s="11">
        <f>'OddsRatio_working_3-way'!X27^(1/3)*COS('OddsRatio_working_3-way'!Y27/3)</f>
        <v>0.53381054775050862</v>
      </c>
      <c r="AA27" s="11">
        <f>'OddsRatio_working_3-way'!X27^(1/3)*COS(('OddsRatio_working_3-way'!Y27+2*PI())/3)</f>
        <v>-0.43615989181508263</v>
      </c>
      <c r="AB27" s="11">
        <f>'OddsRatio_working_3-way'!X27^(1/3)*COS(('OddsRatio_working_3-way'!Y27+4*PI())/3)</f>
        <v>-9.7650655935426378E-2</v>
      </c>
      <c r="AC27" s="11">
        <f>'OddsRatio_working_3-way'!X27^(1/3)*SIN('OddsRatio_working_3-way'!Y27/3)</f>
        <v>0.1954383984582943</v>
      </c>
      <c r="AD27" s="11">
        <f>'OddsRatio_working_3-way'!X27^(1/3)*SIN(('OddsRatio_working_3-way'!Y27+2*PI())/3)</f>
        <v>0.36457429593087942</v>
      </c>
      <c r="AE27" s="11">
        <f>'OddsRatio_working_3-way'!X27^(1/3)*SIN(('OddsRatio_working_3-way'!Y27+4*PI())/3)</f>
        <v>-0.56001269438917367</v>
      </c>
      <c r="AF27" s="11">
        <f>-'OddsRatio_working_3-way'!U27/(3*'OddsRatio_working_3-way'!X27^(1/3))*COS(('OddsRatio_working_3-way'!Y27)/3)</f>
        <v>0.53381054775050862</v>
      </c>
      <c r="AG27" s="11">
        <f>-'OddsRatio_working_3-way'!U27/(3*'OddsRatio_working_3-way'!X27^(1/3))*COS(('OddsRatio_working_3-way'!Y27+2*PI())/3)</f>
        <v>-0.43615989181508263</v>
      </c>
      <c r="AH27" s="11">
        <f>-'OddsRatio_working_3-way'!U27/(3*'OddsRatio_working_3-way'!X27^(1/3))*COS(('OddsRatio_working_3-way'!Y27+4*PI())/3)</f>
        <v>-9.7650655935426378E-2</v>
      </c>
      <c r="AI27" s="11">
        <f>'OddsRatio_working_3-way'!U27/(3*'OddsRatio_working_3-way'!X27^(1/3))*SIN(('OddsRatio_working_3-way'!Y27)/3)</f>
        <v>-0.1954383984582943</v>
      </c>
      <c r="AJ27" s="11">
        <f>'OddsRatio_working_3-way'!U27/(3*'OddsRatio_working_3-way'!X27^(1/3))*SIN(('OddsRatio_working_3-way'!Y27+2*PI())/3)</f>
        <v>-0.36457429593087942</v>
      </c>
      <c r="AK27" s="11">
        <f>'OddsRatio_working_3-way'!U27/(3*'OddsRatio_working_3-way'!X27^(1/3))*SIN(('OddsRatio_working_3-way'!Y27+4*PI())/3)</f>
        <v>0.56001269438917367</v>
      </c>
      <c r="AL27" s="11">
        <f>'OddsRatio_working_3-way'!Z27+'OddsRatio_working_3-way'!AF27</f>
        <v>1.0676210955010172</v>
      </c>
      <c r="AM27" s="11">
        <f>'OddsRatio_working_3-way'!AA27+'OddsRatio_working_3-way'!AG27</f>
        <v>-0.87231978363016527</v>
      </c>
      <c r="AN27" s="11">
        <f>'OddsRatio_working_3-way'!AB27+'OddsRatio_working_3-way'!AH27</f>
        <v>-0.19530131187085276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1.0676210955010172</v>
      </c>
      <c r="AS27" s="11">
        <f>IF(('OddsRatio_working_3-way'!X27=0),IF(Q27&gt;0,-Q27^(1/3),(-Q27)^(1/3)),'OddsRatio_working_3-way'!AM27-'OddsRatio_working_3-way'!R27/3)</f>
        <v>-0.87231978363016527</v>
      </c>
      <c r="AT27" s="11">
        <f>IF(('OddsRatio_working_3-way'!X27=0),IF(Q27&gt;0,-Q27^(1/3),(-Q27)^(1/3)),'OddsRatio_working_3-way'!AN27-'OddsRatio_working_3-way'!R27/3)</f>
        <v>-0.19530131187085276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2.85</v>
      </c>
      <c r="B28" s="4">
        <f>IF('True_Odds_Calculator_3-way'!B29="","",'True_Odds_Calculator_3-way'!B29)</f>
        <v>2.98</v>
      </c>
      <c r="C28" s="4">
        <f>IF('True_Odds_Calculator_3-way'!C29="","",'True_Odds_Calculator_3-way'!C29)</f>
        <v>2.94</v>
      </c>
      <c r="D28" s="9">
        <f t="shared" si="13"/>
        <v>0.34190635905694372</v>
      </c>
      <c r="E28" s="9">
        <f t="shared" si="14"/>
        <v>0.32679396245338155</v>
      </c>
      <c r="F28" s="9">
        <f t="shared" si="15"/>
        <v>0.33129967848967457</v>
      </c>
      <c r="G28" s="9">
        <f t="shared" si="16"/>
        <v>1.0404202290440776</v>
      </c>
      <c r="H28" s="9">
        <f t="shared" si="17"/>
        <v>2.9247774237315438</v>
      </c>
      <c r="I28" s="9">
        <f t="shared" si="18"/>
        <v>3.0600320535072734</v>
      </c>
      <c r="J28" s="9">
        <f t="shared" si="19"/>
        <v>3.0184152443455101</v>
      </c>
      <c r="K28" s="11">
        <f t="shared" si="20"/>
        <v>0.35087719298245612</v>
      </c>
      <c r="L28" s="11">
        <f t="shared" si="21"/>
        <v>0.33557046979865773</v>
      </c>
      <c r="M28" s="11">
        <f t="shared" si="22"/>
        <v>0.3401360544217687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-0.28459691895126116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0.23108266031009134</v>
      </c>
      <c r="Q28" s="11">
        <f>2*'OddsRatio_working_3-way'!K28*'OddsRatio_working_3-way'!L28*'OddsRatio_working_3-way'!M28</f>
        <v>8.0097975844052441E-2</v>
      </c>
      <c r="R28" s="11">
        <f t="shared" si="23"/>
        <v>0</v>
      </c>
      <c r="S28" s="11">
        <f t="shared" si="24"/>
        <v>-0.81196472949050291</v>
      </c>
      <c r="T28" s="11">
        <f t="shared" si="25"/>
        <v>-0.28144358041265261</v>
      </c>
      <c r="U28" s="11">
        <f>'OddsRatio_working_3-way'!S28-'OddsRatio_working_3-way'!R28^2/3</f>
        <v>-0.81196472949050291</v>
      </c>
      <c r="V28" s="11">
        <f>'OddsRatio_working_3-way'!S28*'OddsRatio_working_3-way'!R28/3-2*'OddsRatio_working_3-way'!R28^3/27-'OddsRatio_working_3-way'!T28</f>
        <v>0.28144358041265261</v>
      </c>
      <c r="W28" s="11">
        <f>'OddsRatio_working_3-way'!V28^2+4*'OddsRatio_working_3-way'!U28^3/27</f>
        <v>-9.5816945828247624E-5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0.14080687652004206</v>
      </c>
      <c r="Y28" s="11">
        <f>IF('OddsRatio_working_3-way'!W28&gt;=0,IF('OddsRatio_working_3-way'!V28+SQRT('OddsRatio_working_3-way'!W28)&gt;0,0,PI()),ACOS('OddsRatio_working_3-way'!V28/(2*'OddsRatio_working_3-way'!X28)))</f>
        <v>3.4766005273592748E-2</v>
      </c>
      <c r="Z28" s="11">
        <f>'OddsRatio_working_3-way'!X28^(1/3)*COS('OddsRatio_working_3-way'!Y28/3)</f>
        <v>0.52021011452203869</v>
      </c>
      <c r="AA28" s="11">
        <f>'OddsRatio_working_3-way'!X28^(1/3)*COS(('OddsRatio_working_3-way'!Y28+2*PI())/3)</f>
        <v>-0.26532616196704334</v>
      </c>
      <c r="AB28" s="11">
        <f>'OddsRatio_working_3-way'!X28^(1/3)*COS(('OddsRatio_working_3-way'!Y28+4*PI())/3)</f>
        <v>-0.25488395255499524</v>
      </c>
      <c r="AC28" s="11">
        <f>'OddsRatio_working_3-way'!X28^(1/3)*SIN('OddsRatio_working_3-way'!Y28/3)</f>
        <v>6.0288124149804438E-3</v>
      </c>
      <c r="AD28" s="11">
        <f>'OddsRatio_working_3-way'!X28^(1/3)*SIN(('OddsRatio_working_3-way'!Y28+2*PI())/3)</f>
        <v>0.44750076827420743</v>
      </c>
      <c r="AE28" s="11">
        <f>'OddsRatio_working_3-way'!X28^(1/3)*SIN(('OddsRatio_working_3-way'!Y28+4*PI())/3)</f>
        <v>-0.45352958068918786</v>
      </c>
      <c r="AF28" s="11">
        <f>-'OddsRatio_working_3-way'!U28/(3*'OddsRatio_working_3-way'!X28^(1/3))*COS(('OddsRatio_working_3-way'!Y28)/3)</f>
        <v>0.5202101145220388</v>
      </c>
      <c r="AG28" s="11">
        <f>-'OddsRatio_working_3-way'!U28/(3*'OddsRatio_working_3-way'!X28^(1/3))*COS(('OddsRatio_working_3-way'!Y28+2*PI())/3)</f>
        <v>-0.26532616196704339</v>
      </c>
      <c r="AH28" s="11">
        <f>-'OddsRatio_working_3-way'!U28/(3*'OddsRatio_working_3-way'!X28^(1/3))*COS(('OddsRatio_working_3-way'!Y28+4*PI())/3)</f>
        <v>-0.2548839525549953</v>
      </c>
      <c r="AI28" s="11">
        <f>'OddsRatio_working_3-way'!U28/(3*'OddsRatio_working_3-way'!X28^(1/3))*SIN(('OddsRatio_working_3-way'!Y28)/3)</f>
        <v>-6.0288124149804447E-3</v>
      </c>
      <c r="AJ28" s="11">
        <f>'OddsRatio_working_3-way'!U28/(3*'OddsRatio_working_3-way'!X28^(1/3))*SIN(('OddsRatio_working_3-way'!Y28+2*PI())/3)</f>
        <v>-0.44750076827420754</v>
      </c>
      <c r="AK28" s="11">
        <f>'OddsRatio_working_3-way'!U28/(3*'OddsRatio_working_3-way'!X28^(1/3))*SIN(('OddsRatio_working_3-way'!Y28+4*PI())/3)</f>
        <v>0.45352958068918792</v>
      </c>
      <c r="AL28" s="11">
        <f>'OddsRatio_working_3-way'!Z28+'OddsRatio_working_3-way'!AF28</f>
        <v>1.0404202290440776</v>
      </c>
      <c r="AM28" s="11">
        <f>'OddsRatio_working_3-way'!AA28+'OddsRatio_working_3-way'!AG28</f>
        <v>-0.53065232393408679</v>
      </c>
      <c r="AN28" s="11">
        <f>'OddsRatio_working_3-way'!AB28+'OddsRatio_working_3-way'!AH28</f>
        <v>-0.50976790510999059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1.0404202290440776</v>
      </c>
      <c r="AS28" s="11">
        <f>IF(('OddsRatio_working_3-way'!X28=0),IF(Q28&gt;0,-Q28^(1/3),(-Q28)^(1/3)),'OddsRatio_working_3-way'!AM28-'OddsRatio_working_3-way'!R28/3)</f>
        <v>-0.53065232393408679</v>
      </c>
      <c r="AT28" s="11">
        <f>IF(('OddsRatio_working_3-way'!X28=0),IF(Q28&gt;0,-Q28^(1/3),(-Q28)^(1/3)),'OddsRatio_working_3-way'!AN28-'OddsRatio_working_3-way'!R28/3)</f>
        <v>-0.50976790510999059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2.2599999999999998</v>
      </c>
      <c r="B29" s="4">
        <f>IF('True_Odds_Calculator_3-way'!B30="","",'True_Odds_Calculator_3-way'!B30)</f>
        <v>3.56</v>
      </c>
      <c r="C29" s="4">
        <f>IF('True_Odds_Calculator_3-way'!C30="","",'True_Odds_Calculator_3-way'!C30)</f>
        <v>3.3</v>
      </c>
      <c r="D29" s="9">
        <f t="shared" si="13"/>
        <v>0.43256870231191247</v>
      </c>
      <c r="E29" s="9">
        <f t="shared" si="14"/>
        <v>0.27283740850555493</v>
      </c>
      <c r="F29" s="9">
        <f t="shared" si="15"/>
        <v>0.29459388918253288</v>
      </c>
      <c r="G29" s="9">
        <f t="shared" si="16"/>
        <v>1.0410884961060405</v>
      </c>
      <c r="H29" s="9">
        <f t="shared" si="17"/>
        <v>2.3117715050936107</v>
      </c>
      <c r="I29" s="9">
        <f t="shared" si="18"/>
        <v>3.6651865500314638</v>
      </c>
      <c r="J29" s="9">
        <f t="shared" si="19"/>
        <v>3.3945035410438926</v>
      </c>
      <c r="K29" s="11">
        <f t="shared" si="20"/>
        <v>0.44247787610619471</v>
      </c>
      <c r="L29" s="11">
        <f t="shared" si="21"/>
        <v>0.2808988764044944</v>
      </c>
      <c r="M29" s="11">
        <f t="shared" si="22"/>
        <v>0.30303030303030304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-0.27942545671490693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0.2305043072667613</v>
      </c>
      <c r="Q29" s="11">
        <f>2*'OddsRatio_working_3-way'!K29*'OddsRatio_working_3-way'!L29*'OddsRatio_working_3-way'!M29</f>
        <v>7.5328204989137684E-2</v>
      </c>
      <c r="R29" s="11">
        <f t="shared" si="23"/>
        <v>0</v>
      </c>
      <c r="S29" s="11">
        <f t="shared" si="24"/>
        <v>-0.82492236024844701</v>
      </c>
      <c r="T29" s="11">
        <f t="shared" si="25"/>
        <v>-0.26958247066942714</v>
      </c>
      <c r="U29" s="11">
        <f>'OddsRatio_working_3-way'!S29-'OddsRatio_working_3-way'!R29^2/3</f>
        <v>-0.82492236024844701</v>
      </c>
      <c r="V29" s="11">
        <f>'OddsRatio_working_3-way'!S29*'OddsRatio_working_3-way'!R29/3-2*'OddsRatio_working_3-way'!R29^3/27-'OddsRatio_working_3-way'!T29</f>
        <v>0.26958247066942714</v>
      </c>
      <c r="W29" s="11">
        <f>'OddsRatio_working_3-way'!V29^2+4*'OddsRatio_working_3-way'!U29^3/27</f>
        <v>-1.048930769309471E-2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0.14419085978775428</v>
      </c>
      <c r="Y29" s="11">
        <f>IF('OddsRatio_working_3-way'!W29&gt;=0,IF('OddsRatio_working_3-way'!V29+SQRT('OddsRatio_working_3-way'!W29)&gt;0,0,PI()),ACOS('OddsRatio_working_3-way'!V29/(2*'OddsRatio_working_3-way'!X29)))</f>
        <v>0.36306915737840995</v>
      </c>
      <c r="Z29" s="11">
        <f>'OddsRatio_working_3-way'!X29^(1/3)*COS('OddsRatio_working_3-way'!Y29/3)</f>
        <v>0.52054424805302035</v>
      </c>
      <c r="AA29" s="11">
        <f>'OddsRatio_working_3-way'!X29^(1/3)*COS(('OddsRatio_working_3-way'!Y29+2*PI())/3)</f>
        <v>-0.31509779708483615</v>
      </c>
      <c r="AB29" s="11">
        <f>'OddsRatio_working_3-way'!X29^(1/3)*COS(('OddsRatio_working_3-way'!Y29+4*PI())/3)</f>
        <v>-0.20544645096818415</v>
      </c>
      <c r="AC29" s="11">
        <f>'OddsRatio_working_3-way'!X29^(1/3)*SIN('OddsRatio_working_3-way'!Y29/3)</f>
        <v>6.3307234197453807E-2</v>
      </c>
      <c r="AD29" s="11">
        <f>'OddsRatio_working_3-way'!X29^(1/3)*SIN(('OddsRatio_working_3-way'!Y29+2*PI())/3)</f>
        <v>0.41915092550905708</v>
      </c>
      <c r="AE29" s="11">
        <f>'OddsRatio_working_3-way'!X29^(1/3)*SIN(('OddsRatio_working_3-way'!Y29+4*PI())/3)</f>
        <v>-0.4824581597065109</v>
      </c>
      <c r="AF29" s="11">
        <f>-'OddsRatio_working_3-way'!U29/(3*'OddsRatio_working_3-way'!X29^(1/3))*COS(('OddsRatio_working_3-way'!Y29)/3)</f>
        <v>0.52054424805302024</v>
      </c>
      <c r="AG29" s="11">
        <f>-'OddsRatio_working_3-way'!U29/(3*'OddsRatio_working_3-way'!X29^(1/3))*COS(('OddsRatio_working_3-way'!Y29+2*PI())/3)</f>
        <v>-0.31509779708483604</v>
      </c>
      <c r="AH29" s="11">
        <f>-'OddsRatio_working_3-way'!U29/(3*'OddsRatio_working_3-way'!X29^(1/3))*COS(('OddsRatio_working_3-way'!Y29+4*PI())/3)</f>
        <v>-0.20544645096818412</v>
      </c>
      <c r="AI29" s="11">
        <f>'OddsRatio_working_3-way'!U29/(3*'OddsRatio_working_3-way'!X29^(1/3))*SIN(('OddsRatio_working_3-way'!Y29)/3)</f>
        <v>-6.3307234197453793E-2</v>
      </c>
      <c r="AJ29" s="11">
        <f>'OddsRatio_working_3-way'!U29/(3*'OddsRatio_working_3-way'!X29^(1/3))*SIN(('OddsRatio_working_3-way'!Y29+2*PI())/3)</f>
        <v>-0.41915092550905703</v>
      </c>
      <c r="AK29" s="11">
        <f>'OddsRatio_working_3-way'!U29/(3*'OddsRatio_working_3-way'!X29^(1/3))*SIN(('OddsRatio_working_3-way'!Y29+4*PI())/3)</f>
        <v>0.48245815970651079</v>
      </c>
      <c r="AL29" s="11">
        <f>'OddsRatio_working_3-way'!Z29+'OddsRatio_working_3-way'!AF29</f>
        <v>1.0410884961060405</v>
      </c>
      <c r="AM29" s="11">
        <f>'OddsRatio_working_3-way'!AA29+'OddsRatio_working_3-way'!AG29</f>
        <v>-0.63019559416967219</v>
      </c>
      <c r="AN29" s="11">
        <f>'OddsRatio_working_3-way'!AB29+'OddsRatio_working_3-way'!AH29</f>
        <v>-0.41089290193636829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1.0410884961060405</v>
      </c>
      <c r="AS29" s="11">
        <f>IF(('OddsRatio_working_3-way'!X29=0),IF(Q29&gt;0,-Q29^(1/3),(-Q29)^(1/3)),'OddsRatio_working_3-way'!AM29-'OddsRatio_working_3-way'!R29/3)</f>
        <v>-0.63019559416967219</v>
      </c>
      <c r="AT29" s="11">
        <f>IF(('OddsRatio_working_3-way'!X29=0),IF(Q29&gt;0,-Q29^(1/3),(-Q29)^(1/3)),'OddsRatio_working_3-way'!AN29-'OddsRatio_working_3-way'!R29/3)</f>
        <v>-0.41089290193636829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1.22</v>
      </c>
      <c r="B30" s="4">
        <f>IF('True_Odds_Calculator_3-way'!B31="","",'True_Odds_Calculator_3-way'!B31)</f>
        <v>7.15</v>
      </c>
      <c r="C30" s="4">
        <f>IF('True_Odds_Calculator_3-way'!C31="","",'True_Odds_Calculator_3-way'!C31)</f>
        <v>12.37</v>
      </c>
      <c r="D30" s="9">
        <f t="shared" si="13"/>
        <v>0.80141627079847</v>
      </c>
      <c r="E30" s="9">
        <f t="shared" si="14"/>
        <v>0.12615296834519529</v>
      </c>
      <c r="F30" s="9">
        <f t="shared" si="15"/>
        <v>7.2430760856334653E-2</v>
      </c>
      <c r="G30" s="9">
        <f t="shared" si="16"/>
        <v>1.1263226708051159</v>
      </c>
      <c r="H30" s="9">
        <f t="shared" si="17"/>
        <v>1.2477909875771256</v>
      </c>
      <c r="I30" s="9">
        <f t="shared" si="18"/>
        <v>7.9268844254514628</v>
      </c>
      <c r="J30" s="9">
        <f t="shared" si="19"/>
        <v>13.80628876705417</v>
      </c>
      <c r="K30" s="11">
        <f t="shared" si="20"/>
        <v>0.81967213114754101</v>
      </c>
      <c r="L30" s="11">
        <f t="shared" si="21"/>
        <v>0.13986013986013984</v>
      </c>
      <c r="M30" s="11">
        <f t="shared" si="22"/>
        <v>8.084074373484236E-2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-0.14256820746609633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0.16440614397066414</v>
      </c>
      <c r="Q30" s="11">
        <f>2*'OddsRatio_working_3-way'!K30*'OddsRatio_working_3-way'!L30*'OddsRatio_working_3-way'!M30</f>
        <v>1.8535078237955371E-2</v>
      </c>
      <c r="R30" s="11">
        <f t="shared" si="23"/>
        <v>0</v>
      </c>
      <c r="S30" s="11">
        <f t="shared" si="24"/>
        <v>-1.1531753600097765</v>
      </c>
      <c r="T30" s="11">
        <f t="shared" si="25"/>
        <v>-0.13000849605521719</v>
      </c>
      <c r="U30" s="11">
        <f>'OddsRatio_working_3-way'!S30-'OddsRatio_working_3-way'!R30^2/3</f>
        <v>-1.1531753600097765</v>
      </c>
      <c r="V30" s="11">
        <f>'OddsRatio_working_3-way'!S30*'OddsRatio_working_3-way'!R30/3-2*'OddsRatio_working_3-way'!R30^3/27-'OddsRatio_working_3-way'!T30</f>
        <v>0.13000849605521719</v>
      </c>
      <c r="W30" s="11">
        <f>'OddsRatio_working_3-way'!V30^2+4*'OddsRatio_working_3-way'!U30^3/27</f>
        <v>-0.21028417004964914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0.23832036164383255</v>
      </c>
      <c r="Y30" s="11">
        <f>IF('OddsRatio_working_3-way'!W30&gt;=0,IF('OddsRatio_working_3-way'!V30+SQRT('OddsRatio_working_3-way'!W30)&gt;0,0,PI()),ACOS('OddsRatio_working_3-way'!V30/(2*'OddsRatio_working_3-way'!X30)))</f>
        <v>1.2945357393147896</v>
      </c>
      <c r="Z30" s="11">
        <f>'OddsRatio_working_3-way'!X30^(1/3)*COS('OddsRatio_working_3-way'!Y30/3)</f>
        <v>0.56316133540255797</v>
      </c>
      <c r="AA30" s="11">
        <f>'OddsRatio_working_3-way'!X30^(1/3)*COS(('OddsRatio_working_3-way'!Y30+2*PI())/3)</f>
        <v>-0.50614874809818178</v>
      </c>
      <c r="AB30" s="11">
        <f>'OddsRatio_working_3-way'!X30^(1/3)*COS(('OddsRatio_working_3-way'!Y30+4*PI())/3)</f>
        <v>-5.7012587304376361E-2</v>
      </c>
      <c r="AC30" s="11">
        <f>'OddsRatio_working_3-way'!X30^(1/3)*SIN('OddsRatio_working_3-way'!Y30/3)</f>
        <v>0.25930888333709884</v>
      </c>
      <c r="AD30" s="11">
        <f>'OddsRatio_working_3-way'!X30^(1/3)*SIN(('OddsRatio_working_3-way'!Y30+2*PI())/3)</f>
        <v>0.35805758121923464</v>
      </c>
      <c r="AE30" s="11">
        <f>'OddsRatio_working_3-way'!X30^(1/3)*SIN(('OddsRatio_working_3-way'!Y30+4*PI())/3)</f>
        <v>-0.61736646455633326</v>
      </c>
      <c r="AF30" s="11">
        <f>-'OddsRatio_working_3-way'!U30/(3*'OddsRatio_working_3-way'!X30^(1/3))*COS(('OddsRatio_working_3-way'!Y30)/3)</f>
        <v>0.56316133540255797</v>
      </c>
      <c r="AG30" s="11">
        <f>-'OddsRatio_working_3-way'!U30/(3*'OddsRatio_working_3-way'!X30^(1/3))*COS(('OddsRatio_working_3-way'!Y30+2*PI())/3)</f>
        <v>-0.50614874809818178</v>
      </c>
      <c r="AH30" s="11">
        <f>-'OddsRatio_working_3-way'!U30/(3*'OddsRatio_working_3-way'!X30^(1/3))*COS(('OddsRatio_working_3-way'!Y30+4*PI())/3)</f>
        <v>-5.7012587304376361E-2</v>
      </c>
      <c r="AI30" s="11">
        <f>'OddsRatio_working_3-way'!U30/(3*'OddsRatio_working_3-way'!X30^(1/3))*SIN(('OddsRatio_working_3-way'!Y30)/3)</f>
        <v>-0.25930888333709884</v>
      </c>
      <c r="AJ30" s="11">
        <f>'OddsRatio_working_3-way'!U30/(3*'OddsRatio_working_3-way'!X30^(1/3))*SIN(('OddsRatio_working_3-way'!Y30+2*PI())/3)</f>
        <v>-0.35805758121923464</v>
      </c>
      <c r="AK30" s="11">
        <f>'OddsRatio_working_3-way'!U30/(3*'OddsRatio_working_3-way'!X30^(1/3))*SIN(('OddsRatio_working_3-way'!Y30+4*PI())/3)</f>
        <v>0.61736646455633326</v>
      </c>
      <c r="AL30" s="11">
        <f>'OddsRatio_working_3-way'!Z30+'OddsRatio_working_3-way'!AF30</f>
        <v>1.1263226708051159</v>
      </c>
      <c r="AM30" s="11">
        <f>'OddsRatio_working_3-way'!AA30+'OddsRatio_working_3-way'!AG30</f>
        <v>-1.0122974961963636</v>
      </c>
      <c r="AN30" s="11">
        <f>'OddsRatio_working_3-way'!AB30+'OddsRatio_working_3-way'!AH30</f>
        <v>-0.11402517460875272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1.1263226708051159</v>
      </c>
      <c r="AS30" s="11">
        <f>IF(('OddsRatio_working_3-way'!X30=0),IF(Q30&gt;0,-Q30^(1/3),(-Q30)^(1/3)),'OddsRatio_working_3-way'!AM30-'OddsRatio_working_3-way'!R30/3)</f>
        <v>-1.0122974961963636</v>
      </c>
      <c r="AT30" s="11">
        <f>IF(('OddsRatio_working_3-way'!X30=0),IF(Q30&gt;0,-Q30^(1/3),(-Q30)^(1/3)),'OddsRatio_working_3-way'!AN30-'OddsRatio_working_3-way'!R30/3)</f>
        <v>-0.11402517460875272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2.66</v>
      </c>
      <c r="B31" s="4">
        <f>IF('True_Odds_Calculator_3-way'!B32="","",'True_Odds_Calculator_3-way'!B32)</f>
        <v>4.09</v>
      </c>
      <c r="C31" s="4">
        <f>IF('True_Odds_Calculator_3-way'!C32="","",'True_Odds_Calculator_3-way'!C32)</f>
        <v>2.4500000000000002</v>
      </c>
      <c r="D31" s="9">
        <f t="shared" si="13"/>
        <v>0.36577564781416982</v>
      </c>
      <c r="E31" s="9">
        <f t="shared" si="14"/>
        <v>0.23654132178781018</v>
      </c>
      <c r="F31" s="9">
        <f t="shared" si="15"/>
        <v>0.39768303039801994</v>
      </c>
      <c r="G31" s="9">
        <f t="shared" si="16"/>
        <v>1.0445278821750676</v>
      </c>
      <c r="H31" s="9">
        <f t="shared" si="17"/>
        <v>2.7339162844106126</v>
      </c>
      <c r="I31" s="9">
        <f t="shared" si="18"/>
        <v>4.2275911559209591</v>
      </c>
      <c r="J31" s="9">
        <f t="shared" si="19"/>
        <v>2.5145654291538486</v>
      </c>
      <c r="K31" s="11">
        <f t="shared" si="20"/>
        <v>0.37593984962406013</v>
      </c>
      <c r="L31" s="11">
        <f t="shared" si="21"/>
        <v>0.24449877750611249</v>
      </c>
      <c r="M31" s="11">
        <f t="shared" si="22"/>
        <v>0.4081632653061224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-0.27903812222537794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0.2326058647441917</v>
      </c>
      <c r="Q31" s="11">
        <f>2*'OddsRatio_working_3-way'!K31*'OddsRatio_working_3-way'!L31*'OddsRatio_working_3-way'!M31</f>
        <v>7.5034149917481183E-2</v>
      </c>
      <c r="R31" s="11">
        <f t="shared" si="23"/>
        <v>0</v>
      </c>
      <c r="S31" s="11">
        <f t="shared" si="24"/>
        <v>-0.83359887491042139</v>
      </c>
      <c r="T31" s="11">
        <f t="shared" si="25"/>
        <v>-0.26890286287432946</v>
      </c>
      <c r="U31" s="11">
        <f>'OddsRatio_working_3-way'!S31-'OddsRatio_working_3-way'!R31^2/3</f>
        <v>-0.83359887491042139</v>
      </c>
      <c r="V31" s="11">
        <f>'OddsRatio_working_3-way'!S31*'OddsRatio_working_3-way'!R31/3-2*'OddsRatio_working_3-way'!R31^3/27-'OddsRatio_working_3-way'!T31</f>
        <v>0.26890286287432946</v>
      </c>
      <c r="W31" s="11">
        <f>'OddsRatio_working_3-way'!V31^2+4*'OddsRatio_working_3-way'!U31^3/27</f>
        <v>-1.3507115763498292E-2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0.14647172545026288</v>
      </c>
      <c r="Y31" s="11">
        <f>IF('OddsRatio_working_3-way'!W31&gt;=0,IF('OddsRatio_working_3-way'!V31+SQRT('OddsRatio_working_3-way'!W31)&gt;0,0,PI()),ACOS('OddsRatio_working_3-way'!V31/(2*'OddsRatio_working_3-way'!X31)))</f>
        <v>0.40795421305424973</v>
      </c>
      <c r="Z31" s="11">
        <f>'OddsRatio_working_3-way'!X31^(1/3)*COS('OddsRatio_working_3-way'!Y31/3)</f>
        <v>0.52226394108753382</v>
      </c>
      <c r="AA31" s="11">
        <f>'OddsRatio_working_3-way'!X31^(1/3)*COS(('OddsRatio_working_3-way'!Y31+2*PI())/3)</f>
        <v>-0.32301896923810614</v>
      </c>
      <c r="AB31" s="11">
        <f>'OddsRatio_working_3-way'!X31^(1/3)*COS(('OddsRatio_working_3-way'!Y31+4*PI())/3)</f>
        <v>-0.19924497184942783</v>
      </c>
      <c r="AC31" s="11">
        <f>'OddsRatio_working_3-way'!X31^(1/3)*SIN('OddsRatio_working_3-way'!Y31/3)</f>
        <v>7.1460950711029453E-2</v>
      </c>
      <c r="AD31" s="11">
        <f>'OddsRatio_working_3-way'!X31^(1/3)*SIN(('OddsRatio_working_3-way'!Y31+2*PI())/3)</f>
        <v>0.41656336510686903</v>
      </c>
      <c r="AE31" s="11">
        <f>'OddsRatio_working_3-way'!X31^(1/3)*SIN(('OddsRatio_working_3-way'!Y31+4*PI())/3)</f>
        <v>-0.48802431581789851</v>
      </c>
      <c r="AF31" s="11">
        <f>-'OddsRatio_working_3-way'!U31/(3*'OddsRatio_working_3-way'!X31^(1/3))*COS(('OddsRatio_working_3-way'!Y31)/3)</f>
        <v>0.52226394108753371</v>
      </c>
      <c r="AG31" s="11">
        <f>-'OddsRatio_working_3-way'!U31/(3*'OddsRatio_working_3-way'!X31^(1/3))*COS(('OddsRatio_working_3-way'!Y31+2*PI())/3)</f>
        <v>-0.32301896923810608</v>
      </c>
      <c r="AH31" s="11">
        <f>-'OddsRatio_working_3-way'!U31/(3*'OddsRatio_working_3-way'!X31^(1/3))*COS(('OddsRatio_working_3-way'!Y31+4*PI())/3)</f>
        <v>-0.19924497184942777</v>
      </c>
      <c r="AI31" s="11">
        <f>'OddsRatio_working_3-way'!U31/(3*'OddsRatio_working_3-way'!X31^(1/3))*SIN(('OddsRatio_working_3-way'!Y31)/3)</f>
        <v>-7.1460950711029439E-2</v>
      </c>
      <c r="AJ31" s="11">
        <f>'OddsRatio_working_3-way'!U31/(3*'OddsRatio_working_3-way'!X31^(1/3))*SIN(('OddsRatio_working_3-way'!Y31+2*PI())/3)</f>
        <v>-0.41656336510686892</v>
      </c>
      <c r="AK31" s="11">
        <f>'OddsRatio_working_3-way'!U31/(3*'OddsRatio_working_3-way'!X31^(1/3))*SIN(('OddsRatio_working_3-way'!Y31+4*PI())/3)</f>
        <v>0.4880243158178984</v>
      </c>
      <c r="AL31" s="11">
        <f>'OddsRatio_working_3-way'!Z31+'OddsRatio_working_3-way'!AF31</f>
        <v>1.0445278821750676</v>
      </c>
      <c r="AM31" s="11">
        <f>'OddsRatio_working_3-way'!AA31+'OddsRatio_working_3-way'!AG31</f>
        <v>-0.64603793847621227</v>
      </c>
      <c r="AN31" s="11">
        <f>'OddsRatio_working_3-way'!AB31+'OddsRatio_working_3-way'!AH31</f>
        <v>-0.3984899436988556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1.0445278821750676</v>
      </c>
      <c r="AS31" s="11">
        <f>IF(('OddsRatio_working_3-way'!X31=0),IF(Q31&gt;0,-Q31^(1/3),(-Q31)^(1/3)),'OddsRatio_working_3-way'!AM31-'OddsRatio_working_3-way'!R31/3)</f>
        <v>-0.64603793847621227</v>
      </c>
      <c r="AT31" s="11">
        <f>IF(('OddsRatio_working_3-way'!X31=0),IF(Q31&gt;0,-Q31^(1/3),(-Q31)^(1/3)),'OddsRatio_working_3-way'!AN31-'OddsRatio_working_3-way'!R31/3)</f>
        <v>-0.3984899436988556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1.54</v>
      </c>
      <c r="B32" s="4">
        <f>IF('True_Odds_Calculator_3-way'!B33="","",'True_Odds_Calculator_3-way'!B33)</f>
        <v>4.3499999999999996</v>
      </c>
      <c r="C32" s="4">
        <f>IF('True_Odds_Calculator_3-way'!C33="","",'True_Odds_Calculator_3-way'!C33)</f>
        <v>6.6</v>
      </c>
      <c r="D32" s="9">
        <f t="shared" si="13"/>
        <v>0.63602426523986211</v>
      </c>
      <c r="E32" s="9">
        <f t="shared" si="14"/>
        <v>0.21977175426646303</v>
      </c>
      <c r="F32" s="9">
        <f t="shared" si="15"/>
        <v>0.144203980493675</v>
      </c>
      <c r="G32" s="9">
        <f t="shared" si="16"/>
        <v>1.0597538101639958</v>
      </c>
      <c r="H32" s="9">
        <f t="shared" si="17"/>
        <v>1.5722670574885578</v>
      </c>
      <c r="I32" s="9">
        <f t="shared" si="18"/>
        <v>4.5501752640493853</v>
      </c>
      <c r="J32" s="9">
        <f t="shared" si="19"/>
        <v>6.9346213369183767</v>
      </c>
      <c r="K32" s="11">
        <f t="shared" si="20"/>
        <v>0.64935064935064934</v>
      </c>
      <c r="L32" s="11">
        <f t="shared" si="21"/>
        <v>0.22988505747126439</v>
      </c>
      <c r="M32" s="11">
        <f t="shared" si="22"/>
        <v>0.15151515151515152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-0.22912510686805365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0.21464081025209553</v>
      </c>
      <c r="Q32" s="11">
        <f>2*'OddsRatio_working_3-way'!K32*'OddsRatio_working_3-way'!L32*'OddsRatio_working_3-way'!M32</f>
        <v>4.5235154953023292E-2</v>
      </c>
      <c r="R32" s="11">
        <f t="shared" si="23"/>
        <v>0</v>
      </c>
      <c r="S32" s="11">
        <f t="shared" si="24"/>
        <v>-0.93678433230672009</v>
      </c>
      <c r="T32" s="11">
        <f t="shared" si="25"/>
        <v>-0.19742557055989884</v>
      </c>
      <c r="U32" s="11">
        <f>'OddsRatio_working_3-way'!S32-'OddsRatio_working_3-way'!R32^2/3</f>
        <v>-0.93678433230672009</v>
      </c>
      <c r="V32" s="11">
        <f>'OddsRatio_working_3-way'!S32*'OddsRatio_working_3-way'!R32/3-2*'OddsRatio_working_3-way'!R32^3/27-'OddsRatio_working_3-way'!T32</f>
        <v>0.19742557055989884</v>
      </c>
      <c r="W32" s="11">
        <f>'OddsRatio_working_3-way'!V32^2+4*'OddsRatio_working_3-way'!U32^3/27</f>
        <v>-8.2814112250543456E-2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0.17449281372125691</v>
      </c>
      <c r="Y32" s="11">
        <f>IF('OddsRatio_working_3-way'!W32&gt;=0,IF('OddsRatio_working_3-way'!V32+SQRT('OddsRatio_working_3-way'!W32)&gt;0,0,PI()),ACOS('OddsRatio_working_3-way'!V32/(2*'OddsRatio_working_3-way'!X32)))</f>
        <v>0.96949914161261397</v>
      </c>
      <c r="Z32" s="11">
        <f>'OddsRatio_working_3-way'!X32^(1/3)*COS('OddsRatio_working_3-way'!Y32/3)</f>
        <v>0.52987690508199792</v>
      </c>
      <c r="AA32" s="11">
        <f>'OddsRatio_working_3-way'!X32^(1/3)*COS(('OddsRatio_working_3-way'!Y32+2*PI())/3)</f>
        <v>-0.4186229741175797</v>
      </c>
      <c r="AB32" s="11">
        <f>'OddsRatio_working_3-way'!X32^(1/3)*COS(('OddsRatio_working_3-way'!Y32+4*PI())/3)</f>
        <v>-0.11125393096441841</v>
      </c>
      <c r="AC32" s="11">
        <f>'OddsRatio_working_3-way'!X32^(1/3)*SIN('OddsRatio_working_3-way'!Y32/3)</f>
        <v>0.17745959980503556</v>
      </c>
      <c r="AD32" s="11">
        <f>'OddsRatio_working_3-way'!X32^(1/3)*SIN(('OddsRatio_working_3-way'!Y32+2*PI())/3)</f>
        <v>0.37015706077716826</v>
      </c>
      <c r="AE32" s="11">
        <f>'OddsRatio_working_3-way'!X32^(1/3)*SIN(('OddsRatio_working_3-way'!Y32+4*PI())/3)</f>
        <v>-0.54761666058220371</v>
      </c>
      <c r="AF32" s="11">
        <f>-'OddsRatio_working_3-way'!U32/(3*'OddsRatio_working_3-way'!X32^(1/3))*COS(('OddsRatio_working_3-way'!Y32)/3)</f>
        <v>0.52987690508199792</v>
      </c>
      <c r="AG32" s="11">
        <f>-'OddsRatio_working_3-way'!U32/(3*'OddsRatio_working_3-way'!X32^(1/3))*COS(('OddsRatio_working_3-way'!Y32+2*PI())/3)</f>
        <v>-0.4186229741175797</v>
      </c>
      <c r="AH32" s="11">
        <f>-'OddsRatio_working_3-way'!U32/(3*'OddsRatio_working_3-way'!X32^(1/3))*COS(('OddsRatio_working_3-way'!Y32+4*PI())/3)</f>
        <v>-0.11125393096441841</v>
      </c>
      <c r="AI32" s="11">
        <f>'OddsRatio_working_3-way'!U32/(3*'OddsRatio_working_3-way'!X32^(1/3))*SIN(('OddsRatio_working_3-way'!Y32)/3)</f>
        <v>-0.17745959980503556</v>
      </c>
      <c r="AJ32" s="11">
        <f>'OddsRatio_working_3-way'!U32/(3*'OddsRatio_working_3-way'!X32^(1/3))*SIN(('OddsRatio_working_3-way'!Y32+2*PI())/3)</f>
        <v>-0.37015706077716826</v>
      </c>
      <c r="AK32" s="11">
        <f>'OddsRatio_working_3-way'!U32/(3*'OddsRatio_working_3-way'!X32^(1/3))*SIN(('OddsRatio_working_3-way'!Y32+4*PI())/3)</f>
        <v>0.54761666058220371</v>
      </c>
      <c r="AL32" s="11">
        <f>'OddsRatio_working_3-way'!Z32+'OddsRatio_working_3-way'!AF32</f>
        <v>1.0597538101639958</v>
      </c>
      <c r="AM32" s="11">
        <f>'OddsRatio_working_3-way'!AA32+'OddsRatio_working_3-way'!AG32</f>
        <v>-0.83724594823515941</v>
      </c>
      <c r="AN32" s="11">
        <f>'OddsRatio_working_3-way'!AB32+'OddsRatio_working_3-way'!AH32</f>
        <v>-0.22250786192883681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1.0597538101639958</v>
      </c>
      <c r="AS32" s="11">
        <f>IF(('OddsRatio_working_3-way'!X32=0),IF(Q32&gt;0,-Q32^(1/3),(-Q32)^(1/3)),'OddsRatio_working_3-way'!AM32-'OddsRatio_working_3-way'!R32/3)</f>
        <v>-0.83724594823515941</v>
      </c>
      <c r="AT32" s="11">
        <f>IF(('OddsRatio_working_3-way'!X32=0),IF(Q32&gt;0,-Q32^(1/3),(-Q32)^(1/3)),'OddsRatio_working_3-way'!AN32-'OddsRatio_working_3-way'!R32/3)</f>
        <v>-0.22250786192883681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2.63</v>
      </c>
      <c r="B33" s="4">
        <f>IF('True_Odds_Calculator_3-way'!B34="","",'True_Odds_Calculator_3-way'!B34)</f>
        <v>3.32</v>
      </c>
      <c r="C33" s="4">
        <f>IF('True_Odds_Calculator_3-way'!C34="","",'True_Odds_Calculator_3-way'!C34)</f>
        <v>2.89</v>
      </c>
      <c r="D33" s="9">
        <f t="shared" si="13"/>
        <v>0.37059260957930512</v>
      </c>
      <c r="E33" s="9">
        <f t="shared" si="14"/>
        <v>0.2926263421824023</v>
      </c>
      <c r="F33" s="9">
        <f t="shared" si="15"/>
        <v>0.33678104823829247</v>
      </c>
      <c r="G33" s="9">
        <f t="shared" si="16"/>
        <v>1.0419514403266794</v>
      </c>
      <c r="H33" s="9">
        <f t="shared" si="17"/>
        <v>2.6983808477324871</v>
      </c>
      <c r="I33" s="9">
        <f t="shared" si="18"/>
        <v>3.417327341557896</v>
      </c>
      <c r="J33" s="9">
        <f t="shared" si="19"/>
        <v>2.9692882222174242</v>
      </c>
      <c r="K33" s="11">
        <f t="shared" si="20"/>
        <v>0.38022813688212931</v>
      </c>
      <c r="L33" s="11">
        <f t="shared" si="21"/>
        <v>0.30120481927710846</v>
      </c>
      <c r="M33" s="11">
        <f t="shared" si="22"/>
        <v>0.34602076124567471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-0.28323421701330287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0.23143080829111967</v>
      </c>
      <c r="Q33" s="11">
        <f>2*'OddsRatio_working_3-way'!K33*'OddsRatio_working_3-way'!L33*'OddsRatio_working_3-way'!M33</f>
        <v>7.9257126127095776E-2</v>
      </c>
      <c r="R33" s="11">
        <f t="shared" si="23"/>
        <v>0</v>
      </c>
      <c r="S33" s="11">
        <f t="shared" si="24"/>
        <v>-0.81710045746432503</v>
      </c>
      <c r="T33" s="11">
        <f t="shared" si="25"/>
        <v>-0.27982892378915236</v>
      </c>
      <c r="U33" s="11">
        <f>'OddsRatio_working_3-way'!S33-'OddsRatio_working_3-way'!R33^2/3</f>
        <v>-0.81710045746432503</v>
      </c>
      <c r="V33" s="11">
        <f>'OddsRatio_working_3-way'!S33*'OddsRatio_working_3-way'!R33/3-2*'OddsRatio_working_3-way'!R33^3/27-'OddsRatio_working_3-way'!T33</f>
        <v>0.27982892378915236</v>
      </c>
      <c r="W33" s="11">
        <f>'OddsRatio_working_3-way'!V33^2+4*'OddsRatio_working_3-way'!U33^3/27</f>
        <v>-2.5164697803366498E-3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0.1421449052633719</v>
      </c>
      <c r="Y33" s="11">
        <f>IF('OddsRatio_working_3-way'!W33&gt;=0,IF('OddsRatio_working_3-way'!V33+SQRT('OddsRatio_working_3-way'!W33)&gt;0,0,PI()),ACOS('OddsRatio_working_3-way'!V33/(2*'OddsRatio_working_3-way'!X33)))</f>
        <v>0.17738401398797987</v>
      </c>
      <c r="Z33" s="11">
        <f>'OddsRatio_working_3-way'!X33^(1/3)*COS('OddsRatio_working_3-way'!Y33/3)</f>
        <v>0.52097572016333971</v>
      </c>
      <c r="AA33" s="11">
        <f>'OddsRatio_working_3-way'!X33^(1/3)*COS(('OddsRatio_working_3-way'!Y33+2*PI())/3)</f>
        <v>-0.28719625981468344</v>
      </c>
      <c r="AB33" s="11">
        <f>'OddsRatio_working_3-way'!X33^(1/3)*COS(('OddsRatio_working_3-way'!Y33+4*PI())/3)</f>
        <v>-0.23377946034865596</v>
      </c>
      <c r="AC33" s="11">
        <f>'OddsRatio_working_3-way'!X33^(1/3)*SIN('OddsRatio_working_3-way'!Y33/3)</f>
        <v>3.0840203550959195E-2</v>
      </c>
      <c r="AD33" s="11">
        <f>'OddsRatio_working_3-way'!X33^(1/3)*SIN(('OddsRatio_working_3-way'!Y33+2*PI())/3)</f>
        <v>0.43575810664086539</v>
      </c>
      <c r="AE33" s="11">
        <f>'OddsRatio_working_3-way'!X33^(1/3)*SIN(('OddsRatio_working_3-way'!Y33+4*PI())/3)</f>
        <v>-0.46659831019182463</v>
      </c>
      <c r="AF33" s="11">
        <f>-'OddsRatio_working_3-way'!U33/(3*'OddsRatio_working_3-way'!X33^(1/3))*COS(('OddsRatio_working_3-way'!Y33)/3)</f>
        <v>0.52097572016333971</v>
      </c>
      <c r="AG33" s="11">
        <f>-'OddsRatio_working_3-way'!U33/(3*'OddsRatio_working_3-way'!X33^(1/3))*COS(('OddsRatio_working_3-way'!Y33+2*PI())/3)</f>
        <v>-0.28719625981468344</v>
      </c>
      <c r="AH33" s="11">
        <f>-'OddsRatio_working_3-way'!U33/(3*'OddsRatio_working_3-way'!X33^(1/3))*COS(('OddsRatio_working_3-way'!Y33+4*PI())/3)</f>
        <v>-0.23377946034865596</v>
      </c>
      <c r="AI33" s="11">
        <f>'OddsRatio_working_3-way'!U33/(3*'OddsRatio_working_3-way'!X33^(1/3))*SIN(('OddsRatio_working_3-way'!Y33)/3)</f>
        <v>-3.0840203550959195E-2</v>
      </c>
      <c r="AJ33" s="11">
        <f>'OddsRatio_working_3-way'!U33/(3*'OddsRatio_working_3-way'!X33^(1/3))*SIN(('OddsRatio_working_3-way'!Y33+2*PI())/3)</f>
        <v>-0.43575810664086539</v>
      </c>
      <c r="AK33" s="11">
        <f>'OddsRatio_working_3-way'!U33/(3*'OddsRatio_working_3-way'!X33^(1/3))*SIN(('OddsRatio_working_3-way'!Y33+4*PI())/3)</f>
        <v>0.46659831019182463</v>
      </c>
      <c r="AL33" s="11">
        <f>'OddsRatio_working_3-way'!Z33+'OddsRatio_working_3-way'!AF33</f>
        <v>1.0419514403266794</v>
      </c>
      <c r="AM33" s="11">
        <f>'OddsRatio_working_3-way'!AA33+'OddsRatio_working_3-way'!AG33</f>
        <v>-0.57439251962936688</v>
      </c>
      <c r="AN33" s="11">
        <f>'OddsRatio_working_3-way'!AB33+'OddsRatio_working_3-way'!AH33</f>
        <v>-0.46755892069731192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1.0419514403266794</v>
      </c>
      <c r="AS33" s="11">
        <f>IF(('OddsRatio_working_3-way'!X33=0),IF(Q33&gt;0,-Q33^(1/3),(-Q33)^(1/3)),'OddsRatio_working_3-way'!AM33-'OddsRatio_working_3-way'!R33/3)</f>
        <v>-0.57439251962936688</v>
      </c>
      <c r="AT33" s="11">
        <f>IF(('OddsRatio_working_3-way'!X33=0),IF(Q33&gt;0,-Q33^(1/3),(-Q33)^(1/3)),'OddsRatio_working_3-way'!AN33-'OddsRatio_working_3-way'!R33/3)</f>
        <v>-0.46755892069731192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2.34</v>
      </c>
      <c r="B34" s="4">
        <f>IF('True_Odds_Calculator_3-way'!B35="","",'True_Odds_Calculator_3-way'!B35)</f>
        <v>3.37</v>
      </c>
      <c r="C34" s="4">
        <f>IF('True_Odds_Calculator_3-way'!C35="","",'True_Odds_Calculator_3-way'!C35)</f>
        <v>3.29</v>
      </c>
      <c r="D34" s="9">
        <f t="shared" si="13"/>
        <v>0.41699704978625352</v>
      </c>
      <c r="E34" s="9">
        <f t="shared" si="14"/>
        <v>0.28795570793808012</v>
      </c>
      <c r="F34" s="9">
        <f t="shared" si="15"/>
        <v>0.29504724227566653</v>
      </c>
      <c r="G34" s="9">
        <f t="shared" si="16"/>
        <v>1.0433570902737448</v>
      </c>
      <c r="H34" s="9">
        <f t="shared" si="17"/>
        <v>2.3980985009668179</v>
      </c>
      <c r="I34" s="9">
        <f t="shared" si="18"/>
        <v>3.472756303948775</v>
      </c>
      <c r="J34" s="9">
        <f t="shared" si="19"/>
        <v>3.3892877367268759</v>
      </c>
      <c r="K34" s="11">
        <f t="shared" si="20"/>
        <v>0.42735042735042739</v>
      </c>
      <c r="L34" s="11">
        <f t="shared" si="21"/>
        <v>0.29673590504451036</v>
      </c>
      <c r="M34" s="11">
        <f t="shared" si="22"/>
        <v>0.303951367781155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-0.28031540822752388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0.23126483130271241</v>
      </c>
      <c r="Q34" s="11">
        <f>2*'OddsRatio_working_3-way'!K34*'OddsRatio_working_3-way'!L34*'OddsRatio_working_3-way'!M34</f>
        <v>7.7088277100904157E-2</v>
      </c>
      <c r="R34" s="11">
        <f t="shared" si="23"/>
        <v>0</v>
      </c>
      <c r="S34" s="11">
        <f t="shared" si="24"/>
        <v>-0.8250164797041819</v>
      </c>
      <c r="T34" s="11">
        <f t="shared" si="25"/>
        <v>-0.27500549323472734</v>
      </c>
      <c r="U34" s="11">
        <f>'OddsRatio_working_3-way'!S34-'OddsRatio_working_3-way'!R34^2/3</f>
        <v>-0.8250164797041819</v>
      </c>
      <c r="V34" s="11">
        <f>'OddsRatio_working_3-way'!S34*'OddsRatio_working_3-way'!R34/3-2*'OddsRatio_working_3-way'!R34^3/27-'OddsRatio_working_3-way'!T34</f>
        <v>0.27500549323472734</v>
      </c>
      <c r="W34" s="11">
        <f>'OddsRatio_working_3-way'!V34^2+4*'OddsRatio_working_3-way'!U34^3/27</f>
        <v>-7.564463900819593E-3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0.14421553765986456</v>
      </c>
      <c r="Y34" s="11">
        <f>IF('OddsRatio_working_3-way'!W34&gt;=0,IF('OddsRatio_working_3-way'!V34+SQRT('OddsRatio_working_3-way'!W34)&gt;0,0,PI()),ACOS('OddsRatio_working_3-way'!V34/(2*'OddsRatio_working_3-way'!X34)))</f>
        <v>0.30630895099847821</v>
      </c>
      <c r="Z34" s="11">
        <f>'OddsRatio_working_3-way'!X34^(1/3)*COS('OddsRatio_working_3-way'!Y34/3)</f>
        <v>0.5216785451368724</v>
      </c>
      <c r="AA34" s="11">
        <f>'OddsRatio_working_3-way'!X34^(1/3)*COS(('OddsRatio_working_3-way'!Y34+2*PI())/3)</f>
        <v>-0.30712902936140912</v>
      </c>
      <c r="AB34" s="11">
        <f>'OddsRatio_working_3-way'!X34^(1/3)*COS(('OddsRatio_working_3-way'!Y34+4*PI())/3)</f>
        <v>-0.21454951577546344</v>
      </c>
      <c r="AC34" s="11">
        <f>'OddsRatio_working_3-way'!X34^(1/3)*SIN('OddsRatio_working_3-way'!Y34/3)</f>
        <v>5.34508070902905E-2</v>
      </c>
      <c r="AD34" s="11">
        <f>'OddsRatio_working_3-way'!X34^(1/3)*SIN(('OddsRatio_working_3-way'!Y34+2*PI())/3)</f>
        <v>0.42506146915269327</v>
      </c>
      <c r="AE34" s="11">
        <f>'OddsRatio_working_3-way'!X34^(1/3)*SIN(('OddsRatio_working_3-way'!Y34+4*PI())/3)</f>
        <v>-0.4785122762429837</v>
      </c>
      <c r="AF34" s="11">
        <f>-'OddsRatio_working_3-way'!U34/(3*'OddsRatio_working_3-way'!X34^(1/3))*COS(('OddsRatio_working_3-way'!Y34)/3)</f>
        <v>0.52167854513687228</v>
      </c>
      <c r="AG34" s="11">
        <f>-'OddsRatio_working_3-way'!U34/(3*'OddsRatio_working_3-way'!X34^(1/3))*COS(('OddsRatio_working_3-way'!Y34+2*PI())/3)</f>
        <v>-0.30712902936140907</v>
      </c>
      <c r="AH34" s="11">
        <f>-'OddsRatio_working_3-way'!U34/(3*'OddsRatio_working_3-way'!X34^(1/3))*COS(('OddsRatio_working_3-way'!Y34+4*PI())/3)</f>
        <v>-0.21454951577546338</v>
      </c>
      <c r="AI34" s="11">
        <f>'OddsRatio_working_3-way'!U34/(3*'OddsRatio_working_3-way'!X34^(1/3))*SIN(('OddsRatio_working_3-way'!Y34)/3)</f>
        <v>-5.3450807090290486E-2</v>
      </c>
      <c r="AJ34" s="11">
        <f>'OddsRatio_working_3-way'!U34/(3*'OddsRatio_working_3-way'!X34^(1/3))*SIN(('OddsRatio_working_3-way'!Y34+2*PI())/3)</f>
        <v>-0.42506146915269316</v>
      </c>
      <c r="AK34" s="11">
        <f>'OddsRatio_working_3-way'!U34/(3*'OddsRatio_working_3-way'!X34^(1/3))*SIN(('OddsRatio_working_3-way'!Y34+4*PI())/3)</f>
        <v>0.47851227624298359</v>
      </c>
      <c r="AL34" s="11">
        <f>'OddsRatio_working_3-way'!Z34+'OddsRatio_working_3-way'!AF34</f>
        <v>1.0433570902737448</v>
      </c>
      <c r="AM34" s="11">
        <f>'OddsRatio_working_3-way'!AA34+'OddsRatio_working_3-way'!AG34</f>
        <v>-0.61425805872281813</v>
      </c>
      <c r="AN34" s="11">
        <f>'OddsRatio_working_3-way'!AB34+'OddsRatio_working_3-way'!AH34</f>
        <v>-0.42909903155092682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1.0433570902737448</v>
      </c>
      <c r="AS34" s="11">
        <f>IF(('OddsRatio_working_3-way'!X34=0),IF(Q34&gt;0,-Q34^(1/3),(-Q34)^(1/3)),'OddsRatio_working_3-way'!AM34-'OddsRatio_working_3-way'!R34/3)</f>
        <v>-0.61425805872281813</v>
      </c>
      <c r="AT34" s="11">
        <f>IF(('OddsRatio_working_3-way'!X34=0),IF(Q34&gt;0,-Q34^(1/3),(-Q34)^(1/3)),'OddsRatio_working_3-way'!AN34-'OddsRatio_working_3-way'!R34/3)</f>
        <v>-0.42909903155092682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1.82</v>
      </c>
      <c r="B35" s="4">
        <f>IF('True_Odds_Calculator_3-way'!B36="","",'True_Odds_Calculator_3-way'!B36)</f>
        <v>3.37</v>
      </c>
      <c r="C35" s="4">
        <f>IF('True_Odds_Calculator_3-way'!C36="","",'True_Odds_Calculator_3-way'!C36)</f>
        <v>4.9400000000000004</v>
      </c>
      <c r="D35" s="9">
        <f t="shared" si="13"/>
        <v>0.5296955605486211</v>
      </c>
      <c r="E35" s="9">
        <f t="shared" si="14"/>
        <v>0.28041203648415958</v>
      </c>
      <c r="F35" s="9">
        <f t="shared" si="15"/>
        <v>0.18989240296721954</v>
      </c>
      <c r="G35" s="9">
        <f t="shared" si="16"/>
        <v>1.0827766778655186</v>
      </c>
      <c r="H35" s="9">
        <f t="shared" si="17"/>
        <v>1.8878768758497257</v>
      </c>
      <c r="I35" s="9">
        <f t="shared" si="18"/>
        <v>3.5661807265412797</v>
      </c>
      <c r="J35" s="9">
        <f t="shared" si="19"/>
        <v>5.2661401107901433</v>
      </c>
      <c r="K35" s="11">
        <f t="shared" si="20"/>
        <v>0.54945054945054939</v>
      </c>
      <c r="L35" s="11">
        <f t="shared" si="21"/>
        <v>0.29673590504451036</v>
      </c>
      <c r="M35" s="11">
        <f t="shared" si="22"/>
        <v>0.20242914979757085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-0.25271451238846354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0.23532132879914558</v>
      </c>
      <c r="Q35" s="11">
        <f>2*'OddsRatio_working_3-way'!K35*'OddsRatio_working_3-way'!L35*'OddsRatio_working_3-way'!M35</f>
        <v>6.6008787881948278E-2</v>
      </c>
      <c r="R35" s="11">
        <f t="shared" si="23"/>
        <v>0</v>
      </c>
      <c r="S35" s="11">
        <f t="shared" si="24"/>
        <v>-0.93117457551237981</v>
      </c>
      <c r="T35" s="11">
        <f t="shared" si="25"/>
        <v>-0.2611990394144123</v>
      </c>
      <c r="U35" s="11">
        <f>'OddsRatio_working_3-way'!S35-'OddsRatio_working_3-way'!R35^2/3</f>
        <v>-0.93117457551237981</v>
      </c>
      <c r="V35" s="11">
        <f>'OddsRatio_working_3-way'!S35*'OddsRatio_working_3-way'!R35/3-2*'OddsRatio_working_3-way'!R35^3/27-'OddsRatio_working_3-way'!T35</f>
        <v>0.2611990394144123</v>
      </c>
      <c r="W35" s="11">
        <f>'OddsRatio_working_3-way'!V35^2+4*'OddsRatio_working_3-way'!U35^3/27</f>
        <v>-5.1391139122106563E-2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0.17292778645515466</v>
      </c>
      <c r="Y35" s="11">
        <f>IF('OddsRatio_working_3-way'!W35&gt;=0,IF('OddsRatio_working_3-way'!V35+SQRT('OddsRatio_working_3-way'!W35)&gt;0,0,PI()),ACOS('OddsRatio_working_3-way'!V35/(2*'OddsRatio_working_3-way'!X35)))</f>
        <v>0.71479784156096515</v>
      </c>
      <c r="Z35" s="11">
        <f>'OddsRatio_working_3-way'!X35^(1/3)*COS('OddsRatio_working_3-way'!Y35/3)</f>
        <v>0.54138833893275928</v>
      </c>
      <c r="AA35" s="11">
        <f>'OddsRatio_working_3-way'!X35^(1/3)*COS(('OddsRatio_working_3-way'!Y35+2*PI())/3)</f>
        <v>-0.38456973194058108</v>
      </c>
      <c r="AB35" s="11">
        <f>'OddsRatio_working_3-way'!X35^(1/3)*COS(('OddsRatio_working_3-way'!Y35+4*PI())/3)</f>
        <v>-0.15681860699217831</v>
      </c>
      <c r="AC35" s="11">
        <f>'OddsRatio_working_3-way'!X35^(1/3)*SIN('OddsRatio_working_3-way'!Y35/3)</f>
        <v>0.13149217329720053</v>
      </c>
      <c r="AD35" s="11">
        <f>'OddsRatio_working_3-way'!X35^(1/3)*SIN(('OddsRatio_working_3-way'!Y35+2*PI())/3)</f>
        <v>0.40310996817982914</v>
      </c>
      <c r="AE35" s="11">
        <f>'OddsRatio_working_3-way'!X35^(1/3)*SIN(('OddsRatio_working_3-way'!Y35+4*PI())/3)</f>
        <v>-0.53460214147702956</v>
      </c>
      <c r="AF35" s="11">
        <f>-'OddsRatio_working_3-way'!U35/(3*'OddsRatio_working_3-way'!X35^(1/3))*COS(('OddsRatio_working_3-way'!Y35)/3)</f>
        <v>0.54138833893275928</v>
      </c>
      <c r="AG35" s="11">
        <f>-'OddsRatio_working_3-way'!U35/(3*'OddsRatio_working_3-way'!X35^(1/3))*COS(('OddsRatio_working_3-way'!Y35+2*PI())/3)</f>
        <v>-0.38456973194058108</v>
      </c>
      <c r="AH35" s="11">
        <f>-'OddsRatio_working_3-way'!U35/(3*'OddsRatio_working_3-way'!X35^(1/3))*COS(('OddsRatio_working_3-way'!Y35+4*PI())/3)</f>
        <v>-0.15681860699217831</v>
      </c>
      <c r="AI35" s="11">
        <f>'OddsRatio_working_3-way'!U35/(3*'OddsRatio_working_3-way'!X35^(1/3))*SIN(('OddsRatio_working_3-way'!Y35)/3)</f>
        <v>-0.13149217329720053</v>
      </c>
      <c r="AJ35" s="11">
        <f>'OddsRatio_working_3-way'!U35/(3*'OddsRatio_working_3-way'!X35^(1/3))*SIN(('OddsRatio_working_3-way'!Y35+2*PI())/3)</f>
        <v>-0.40310996817982914</v>
      </c>
      <c r="AK35" s="11">
        <f>'OddsRatio_working_3-way'!U35/(3*'OddsRatio_working_3-way'!X35^(1/3))*SIN(('OddsRatio_working_3-way'!Y35+4*PI())/3)</f>
        <v>0.53460214147702956</v>
      </c>
      <c r="AL35" s="11">
        <f>'OddsRatio_working_3-way'!Z35+'OddsRatio_working_3-way'!AF35</f>
        <v>1.0827766778655186</v>
      </c>
      <c r="AM35" s="11">
        <f>'OddsRatio_working_3-way'!AA35+'OddsRatio_working_3-way'!AG35</f>
        <v>-0.76913946388116217</v>
      </c>
      <c r="AN35" s="11">
        <f>'OddsRatio_working_3-way'!AB35+'OddsRatio_working_3-way'!AH35</f>
        <v>-0.31363721398435662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1.0827766778655186</v>
      </c>
      <c r="AS35" s="11">
        <f>IF(('OddsRatio_working_3-way'!X35=0),IF(Q35&gt;0,-Q35^(1/3),(-Q35)^(1/3)),'OddsRatio_working_3-way'!AM35-'OddsRatio_working_3-way'!R35/3)</f>
        <v>-0.76913946388116217</v>
      </c>
      <c r="AT35" s="11">
        <f>IF(('OddsRatio_working_3-way'!X35=0),IF(Q35&gt;0,-Q35^(1/3),(-Q35)^(1/3)),'OddsRatio_working_3-way'!AN35-'OddsRatio_working_3-way'!R35/3)</f>
        <v>-0.31363721398435662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2.06</v>
      </c>
      <c r="B36" s="4">
        <f>IF('True_Odds_Calculator_3-way'!B37="","",'True_Odds_Calculator_3-way'!B37)</f>
        <v>3.33</v>
      </c>
      <c r="C36" s="4">
        <f>IF('True_Odds_Calculator_3-way'!C37="","",'True_Odds_Calculator_3-way'!C37)</f>
        <v>4.01</v>
      </c>
      <c r="D36" s="9">
        <f t="shared" si="13"/>
        <v>0.4717878333421715</v>
      </c>
      <c r="E36" s="9">
        <f t="shared" si="14"/>
        <v>0.2889337842410693</v>
      </c>
      <c r="F36" s="9">
        <f t="shared" si="15"/>
        <v>0.23927838241675933</v>
      </c>
      <c r="G36" s="9">
        <f t="shared" si="16"/>
        <v>1.0562234325575046</v>
      </c>
      <c r="H36" s="9">
        <f t="shared" si="17"/>
        <v>2.1195968385109549</v>
      </c>
      <c r="I36" s="9">
        <f t="shared" si="18"/>
        <v>3.4610005978589857</v>
      </c>
      <c r="J36" s="9">
        <f t="shared" si="19"/>
        <v>4.1792325319980881</v>
      </c>
      <c r="K36" s="11">
        <f t="shared" si="20"/>
        <v>0.4854368932038835</v>
      </c>
      <c r="L36" s="11">
        <f t="shared" si="21"/>
        <v>0.3003003003003003</v>
      </c>
      <c r="M36" s="11">
        <f t="shared" si="22"/>
        <v>0.24937655860349128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-0.27025420209934659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0.23266129844344502</v>
      </c>
      <c r="Q36" s="11">
        <f>2*'OddsRatio_working_3-way'!K36*'OddsRatio_working_3-way'!L36*'OddsRatio_working_3-way'!M36</f>
        <v>7.2706655763576572E-2</v>
      </c>
      <c r="R36" s="11">
        <f t="shared" si="23"/>
        <v>0</v>
      </c>
      <c r="S36" s="11">
        <f t="shared" si="24"/>
        <v>-0.8608979865479307</v>
      </c>
      <c r="T36" s="11">
        <f t="shared" si="25"/>
        <v>-0.26903062079622836</v>
      </c>
      <c r="U36" s="11">
        <f>'OddsRatio_working_3-way'!S36-'OddsRatio_working_3-way'!R36^2/3</f>
        <v>-0.8608979865479307</v>
      </c>
      <c r="V36" s="11">
        <f>'OddsRatio_working_3-way'!S36*'OddsRatio_working_3-way'!R36/3-2*'OddsRatio_working_3-way'!R36^3/27-'OddsRatio_working_3-way'!T36</f>
        <v>0.26903062079622836</v>
      </c>
      <c r="W36" s="11">
        <f>'OddsRatio_working_3-way'!V36^2+4*'OddsRatio_working_3-way'!U36^3/27</f>
        <v>-2.2148530072018904E-2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0.15372540860087422</v>
      </c>
      <c r="Y36" s="11">
        <f>IF('OddsRatio_working_3-way'!W36&gt;=0,IF('OddsRatio_working_3-way'!V36+SQRT('OddsRatio_working_3-way'!W36)&gt;0,0,PI()),ACOS('OddsRatio_working_3-way'!V36/(2*'OddsRatio_working_3-way'!X36)))</f>
        <v>0.50528555596023073</v>
      </c>
      <c r="Z36" s="11">
        <f>'OddsRatio_working_3-way'!X36^(1/3)*COS('OddsRatio_working_3-way'!Y36/3)</f>
        <v>0.52811171627875231</v>
      </c>
      <c r="AA36" s="11">
        <f>'OddsRatio_working_3-way'!X36^(1/3)*COS(('OddsRatio_working_3-way'!Y36+2*PI())/3)</f>
        <v>-0.34182479785064918</v>
      </c>
      <c r="AB36" s="11">
        <f>'OddsRatio_working_3-way'!X36^(1/3)*COS(('OddsRatio_working_3-way'!Y36+4*PI())/3)</f>
        <v>-0.18628691842810327</v>
      </c>
      <c r="AC36" s="11">
        <f>'OddsRatio_working_3-way'!X36^(1/3)*SIN('OddsRatio_working_3-way'!Y36/3)</f>
        <v>8.9799836553790494E-2</v>
      </c>
      <c r="AD36" s="11">
        <f>'OddsRatio_working_3-way'!X36^(1/3)*SIN(('OddsRatio_working_3-way'!Y36+2*PI())/3)</f>
        <v>0.41245824405670412</v>
      </c>
      <c r="AE36" s="11">
        <f>'OddsRatio_working_3-way'!X36^(1/3)*SIN(('OddsRatio_working_3-way'!Y36+4*PI())/3)</f>
        <v>-0.50225808061049459</v>
      </c>
      <c r="AF36" s="11">
        <f>-'OddsRatio_working_3-way'!U36/(3*'OddsRatio_working_3-way'!X36^(1/3))*COS(('OddsRatio_working_3-way'!Y36)/3)</f>
        <v>0.52811171627875231</v>
      </c>
      <c r="AG36" s="11">
        <f>-'OddsRatio_working_3-way'!U36/(3*'OddsRatio_working_3-way'!X36^(1/3))*COS(('OddsRatio_working_3-way'!Y36+2*PI())/3)</f>
        <v>-0.34182479785064918</v>
      </c>
      <c r="AH36" s="11">
        <f>-'OddsRatio_working_3-way'!U36/(3*'OddsRatio_working_3-way'!X36^(1/3))*COS(('OddsRatio_working_3-way'!Y36+4*PI())/3)</f>
        <v>-0.18628691842810327</v>
      </c>
      <c r="AI36" s="11">
        <f>'OddsRatio_working_3-way'!U36/(3*'OddsRatio_working_3-way'!X36^(1/3))*SIN(('OddsRatio_working_3-way'!Y36)/3)</f>
        <v>-8.9799836553790494E-2</v>
      </c>
      <c r="AJ36" s="11">
        <f>'OddsRatio_working_3-way'!U36/(3*'OddsRatio_working_3-way'!X36^(1/3))*SIN(('OddsRatio_working_3-way'!Y36+2*PI())/3)</f>
        <v>-0.41245824405670412</v>
      </c>
      <c r="AK36" s="11">
        <f>'OddsRatio_working_3-way'!U36/(3*'OddsRatio_working_3-way'!X36^(1/3))*SIN(('OddsRatio_working_3-way'!Y36+4*PI())/3)</f>
        <v>0.50225808061049459</v>
      </c>
      <c r="AL36" s="11">
        <f>'OddsRatio_working_3-way'!Z36+'OddsRatio_working_3-way'!AF36</f>
        <v>1.0562234325575046</v>
      </c>
      <c r="AM36" s="11">
        <f>'OddsRatio_working_3-way'!AA36+'OddsRatio_working_3-way'!AG36</f>
        <v>-0.68364959570129835</v>
      </c>
      <c r="AN36" s="11">
        <f>'OddsRatio_working_3-way'!AB36+'OddsRatio_working_3-way'!AH36</f>
        <v>-0.37257383685620654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1.0562234325575046</v>
      </c>
      <c r="AS36" s="11">
        <f>IF(('OddsRatio_working_3-way'!X36=0),IF(Q36&gt;0,-Q36^(1/3),(-Q36)^(1/3)),'OddsRatio_working_3-way'!AM36-'OddsRatio_working_3-way'!R36/3)</f>
        <v>-0.68364959570129835</v>
      </c>
      <c r="AT36" s="11">
        <f>IF(('OddsRatio_working_3-way'!X36=0),IF(Q36&gt;0,-Q36^(1/3),(-Q36)^(1/3)),'OddsRatio_working_3-way'!AN36-'OddsRatio_working_3-way'!R36/3)</f>
        <v>-0.37257383685620654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2.77</v>
      </c>
      <c r="B37" s="4">
        <f>IF('True_Odds_Calculator_3-way'!B38="","",'True_Odds_Calculator_3-way'!B38)</f>
        <v>3.65</v>
      </c>
      <c r="C37" s="4">
        <f>IF('True_Odds_Calculator_3-way'!C38="","",'True_Odds_Calculator_3-way'!C38)</f>
        <v>2.52</v>
      </c>
      <c r="D37" s="9">
        <f t="shared" si="13"/>
        <v>0.35003503318601753</v>
      </c>
      <c r="E37" s="9">
        <f t="shared" si="14"/>
        <v>0.26454746563917853</v>
      </c>
      <c r="F37" s="9">
        <f t="shared" si="15"/>
        <v>0.38541750117480411</v>
      </c>
      <c r="G37" s="9">
        <f t="shared" si="16"/>
        <v>1.0490716952393493</v>
      </c>
      <c r="H37" s="9">
        <f t="shared" si="17"/>
        <v>2.8568569005736477</v>
      </c>
      <c r="I37" s="9">
        <f t="shared" si="18"/>
        <v>3.7800399923842765</v>
      </c>
      <c r="J37" s="9">
        <f t="shared" si="19"/>
        <v>2.5945889767638111</v>
      </c>
      <c r="K37" s="11">
        <f t="shared" si="20"/>
        <v>0.36101083032490977</v>
      </c>
      <c r="L37" s="11">
        <f t="shared" si="21"/>
        <v>0.27397260273972601</v>
      </c>
      <c r="M37" s="11">
        <f t="shared" si="22"/>
        <v>0.3968253968253968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-0.27982695971420579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0.23313810960317072</v>
      </c>
      <c r="Q37" s="11">
        <f>2*'OddsRatio_working_3-way'!K37*'OddsRatio_working_3-way'!L37*'OddsRatio_working_3-way'!M37</f>
        <v>7.8497680001067563E-2</v>
      </c>
      <c r="R37" s="11">
        <f t="shared" si="23"/>
        <v>0</v>
      </c>
      <c r="S37" s="11">
        <f t="shared" si="24"/>
        <v>-0.83315099389022573</v>
      </c>
      <c r="T37" s="11">
        <f t="shared" si="25"/>
        <v>-0.28052222016505912</v>
      </c>
      <c r="U37" s="11">
        <f>'OddsRatio_working_3-way'!S37-'OddsRatio_working_3-way'!R37^2/3</f>
        <v>-0.83315099389022573</v>
      </c>
      <c r="V37" s="11">
        <f>'OddsRatio_working_3-way'!S37*'OddsRatio_working_3-way'!R37/3-2*'OddsRatio_working_3-way'!R37^3/27-'OddsRatio_working_3-way'!T37</f>
        <v>0.28052222016505912</v>
      </c>
      <c r="W37" s="11">
        <f>'OddsRatio_working_3-way'!V37^2+4*'OddsRatio_working_3-way'!U37^3/27</f>
        <v>-6.9849007310016781E-3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0.14635369549257679</v>
      </c>
      <c r="Y37" s="11">
        <f>IF('OddsRatio_working_3-way'!W37&gt;=0,IF('OddsRatio_working_3-way'!V37+SQRT('OddsRatio_working_3-way'!W37)&gt;0,0,PI()),ACOS('OddsRatio_working_3-way'!V37/(2*'OddsRatio_working_3-way'!X37)))</f>
        <v>0.28955575904619368</v>
      </c>
      <c r="Z37" s="11">
        <f>'OddsRatio_working_3-way'!X37^(1/3)*COS('OddsRatio_working_3-way'!Y37/3)</f>
        <v>0.52453584761967464</v>
      </c>
      <c r="AA37" s="11">
        <f>'OddsRatio_working_3-way'!X37^(1/3)*COS(('OddsRatio_working_3-way'!Y37+2*PI())/3)</f>
        <v>-0.30624924818721905</v>
      </c>
      <c r="AB37" s="11">
        <f>'OddsRatio_working_3-way'!X37^(1/3)*COS(('OddsRatio_working_3-way'!Y37+4*PI())/3)</f>
        <v>-0.21828659943245593</v>
      </c>
      <c r="AC37" s="11">
        <f>'OddsRatio_working_3-way'!X37^(1/3)*SIN('OddsRatio_working_3-way'!Y37/3)</f>
        <v>5.0785258937195182E-2</v>
      </c>
      <c r="AD37" s="11">
        <f>'OddsRatio_working_3-way'!X37^(1/3)*SIN(('OddsRatio_working_3-way'!Y37+2*PI())/3)</f>
        <v>0.42886873976564399</v>
      </c>
      <c r="AE37" s="11">
        <f>'OddsRatio_working_3-way'!X37^(1/3)*SIN(('OddsRatio_working_3-way'!Y37+4*PI())/3)</f>
        <v>-0.47965399870283904</v>
      </c>
      <c r="AF37" s="11">
        <f>-'OddsRatio_working_3-way'!U37/(3*'OddsRatio_working_3-way'!X37^(1/3))*COS(('OddsRatio_working_3-way'!Y37)/3)</f>
        <v>0.52453584761967476</v>
      </c>
      <c r="AG37" s="11">
        <f>-'OddsRatio_working_3-way'!U37/(3*'OddsRatio_working_3-way'!X37^(1/3))*COS(('OddsRatio_working_3-way'!Y37+2*PI())/3)</f>
        <v>-0.30624924818721916</v>
      </c>
      <c r="AH37" s="11">
        <f>-'OddsRatio_working_3-way'!U37/(3*'OddsRatio_working_3-way'!X37^(1/3))*COS(('OddsRatio_working_3-way'!Y37+4*PI())/3)</f>
        <v>-0.21828659943245599</v>
      </c>
      <c r="AI37" s="11">
        <f>'OddsRatio_working_3-way'!U37/(3*'OddsRatio_working_3-way'!X37^(1/3))*SIN(('OddsRatio_working_3-way'!Y37)/3)</f>
        <v>-5.0785258937195196E-2</v>
      </c>
      <c r="AJ37" s="11">
        <f>'OddsRatio_working_3-way'!U37/(3*'OddsRatio_working_3-way'!X37^(1/3))*SIN(('OddsRatio_working_3-way'!Y37+2*PI())/3)</f>
        <v>-0.4288687397656441</v>
      </c>
      <c r="AK37" s="11">
        <f>'OddsRatio_working_3-way'!U37/(3*'OddsRatio_working_3-way'!X37^(1/3))*SIN(('OddsRatio_working_3-way'!Y37+4*PI())/3)</f>
        <v>0.47965399870283915</v>
      </c>
      <c r="AL37" s="11">
        <f>'OddsRatio_working_3-way'!Z37+'OddsRatio_working_3-way'!AF37</f>
        <v>1.0490716952393493</v>
      </c>
      <c r="AM37" s="11">
        <f>'OddsRatio_working_3-way'!AA37+'OddsRatio_working_3-way'!AG37</f>
        <v>-0.61249849637443821</v>
      </c>
      <c r="AN37" s="11">
        <f>'OddsRatio_working_3-way'!AB37+'OddsRatio_working_3-way'!AH37</f>
        <v>-0.43657319886491192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1.0490716952393493</v>
      </c>
      <c r="AS37" s="11">
        <f>IF(('OddsRatio_working_3-way'!X37=0),IF(Q37&gt;0,-Q37^(1/3),(-Q37)^(1/3)),'OddsRatio_working_3-way'!AM37-'OddsRatio_working_3-way'!R37/3)</f>
        <v>-0.61249849637443821</v>
      </c>
      <c r="AT37" s="11">
        <f>IF(('OddsRatio_working_3-way'!X37=0),IF(Q37&gt;0,-Q37^(1/3),(-Q37)^(1/3)),'OddsRatio_working_3-way'!AN37-'OddsRatio_working_3-way'!R37/3)</f>
        <v>-0.43657319886491192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3.12</v>
      </c>
      <c r="B40" s="4">
        <f>IF('True_Odds_Calculator_3-way'!B39="","",'True_Odds_Calculator_3-way'!B39)</f>
        <v>3.61</v>
      </c>
      <c r="C40" s="4">
        <f>IF('True_Odds_Calculator_3-way'!C39="","",'True_Odds_Calculator_3-way'!C39)</f>
        <v>2.29</v>
      </c>
      <c r="D40" s="9">
        <f t="shared" si="13"/>
        <v>0.30931307784518797</v>
      </c>
      <c r="E40" s="9">
        <f t="shared" si="14"/>
        <v>0.26673200651344919</v>
      </c>
      <c r="F40" s="9">
        <f t="shared" si="15"/>
        <v>0.42395491564136289</v>
      </c>
      <c r="G40" s="9">
        <f t="shared" si="16"/>
        <v>1.0532878863939095</v>
      </c>
      <c r="H40" s="9">
        <f t="shared" si="17"/>
        <v>3.232970319155088</v>
      </c>
      <c r="I40" s="9">
        <f t="shared" si="18"/>
        <v>3.7490813834881038</v>
      </c>
      <c r="J40" s="9">
        <f t="shared" si="19"/>
        <v>2.3587413734481433</v>
      </c>
      <c r="K40" s="11">
        <f t="shared" si="20"/>
        <v>0.32051282051282048</v>
      </c>
      <c r="L40" s="11">
        <f t="shared" si="21"/>
        <v>0.2770083102493075</v>
      </c>
      <c r="M40" s="11">
        <f t="shared" si="22"/>
        <v>0.4366812227074236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-0.27673800150181871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0.23339911931766194</v>
      </c>
      <c r="Q40" s="11">
        <f>2*'OddsRatio_working_3-way'!K40*'OddsRatio_working_3-way'!L40*'OddsRatio_working_3-way'!M40</f>
        <v>7.7541235653708282E-2</v>
      </c>
      <c r="R40" s="11">
        <f t="shared" si="23"/>
        <v>0</v>
      </c>
      <c r="S40" s="11">
        <f t="shared" si="24"/>
        <v>-0.84339381671847502</v>
      </c>
      <c r="T40" s="11">
        <f t="shared" si="25"/>
        <v>-0.28019728130181892</v>
      </c>
      <c r="U40" s="11">
        <f>'OddsRatio_working_3-way'!S40-'OddsRatio_working_3-way'!R40^2/3</f>
        <v>-0.84339381671847502</v>
      </c>
      <c r="V40" s="11">
        <f>'OddsRatio_working_3-way'!S40*'OddsRatio_working_3-way'!R40/3-2*'OddsRatio_working_3-way'!R40^3/27-'OddsRatio_working_3-way'!T40</f>
        <v>0.28019728130181892</v>
      </c>
      <c r="W40" s="11">
        <f>'OddsRatio_working_3-way'!V40^2+4*'OddsRatio_working_3-way'!U40^3/27</f>
        <v>-1.0366090315403628E-2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0.14906089926967289</v>
      </c>
      <c r="Y40" s="11">
        <f>IF('OddsRatio_working_3-way'!W40&gt;=0,IF('OddsRatio_working_3-way'!V40+SQRT('OddsRatio_working_3-way'!W40)&gt;0,0,PI()),ACOS('OddsRatio_working_3-way'!V40/(2*'OddsRatio_working_3-way'!X40)))</f>
        <v>0.34853166899767052</v>
      </c>
      <c r="Z40" s="11">
        <f>'OddsRatio_working_3-way'!X40^(1/3)*COS('OddsRatio_working_3-way'!Y40/3)</f>
        <v>0.52664394319695473</v>
      </c>
      <c r="AA40" s="11">
        <f>'OddsRatio_working_3-way'!X40^(1/3)*COS(('OddsRatio_working_3-way'!Y40+2*PI())/3)</f>
        <v>-0.31654858148573939</v>
      </c>
      <c r="AB40" s="11">
        <f>'OddsRatio_working_3-way'!X40^(1/3)*COS(('OddsRatio_working_3-way'!Y40+4*PI())/3)</f>
        <v>-0.2100953617112154</v>
      </c>
      <c r="AC40" s="11">
        <f>'OddsRatio_working_3-way'!X40^(1/3)*SIN('OddsRatio_working_3-way'!Y40/3)</f>
        <v>6.1460795092923799E-2</v>
      </c>
      <c r="AD40" s="11">
        <f>'OddsRatio_working_3-way'!X40^(1/3)*SIN(('OddsRatio_working_3-way'!Y40+2*PI())/3)</f>
        <v>0.42535663601130969</v>
      </c>
      <c r="AE40" s="11">
        <f>'OddsRatio_working_3-way'!X40^(1/3)*SIN(('OddsRatio_working_3-way'!Y40+4*PI())/3)</f>
        <v>-0.48681743110423359</v>
      </c>
      <c r="AF40" s="11">
        <f>-'OddsRatio_working_3-way'!U40/(3*'OddsRatio_working_3-way'!X40^(1/3))*COS(('OddsRatio_working_3-way'!Y40)/3)</f>
        <v>0.52664394319695484</v>
      </c>
      <c r="AG40" s="11">
        <f>-'OddsRatio_working_3-way'!U40/(3*'OddsRatio_working_3-way'!X40^(1/3))*COS(('OddsRatio_working_3-way'!Y40+2*PI())/3)</f>
        <v>-0.31654858148573944</v>
      </c>
      <c r="AH40" s="11">
        <f>-'OddsRatio_working_3-way'!U40/(3*'OddsRatio_working_3-way'!X40^(1/3))*COS(('OddsRatio_working_3-way'!Y40+4*PI())/3)</f>
        <v>-0.21009536171121543</v>
      </c>
      <c r="AI40" s="11">
        <f>'OddsRatio_working_3-way'!U40/(3*'OddsRatio_working_3-way'!X40^(1/3))*SIN(('OddsRatio_working_3-way'!Y40)/3)</f>
        <v>-6.1460795092923806E-2</v>
      </c>
      <c r="AJ40" s="11">
        <f>'OddsRatio_working_3-way'!U40/(3*'OddsRatio_working_3-way'!X40^(1/3))*SIN(('OddsRatio_working_3-way'!Y40+2*PI())/3)</f>
        <v>-0.4253566360113098</v>
      </c>
      <c r="AK40" s="11">
        <f>'OddsRatio_working_3-way'!U40/(3*'OddsRatio_working_3-way'!X40^(1/3))*SIN(('OddsRatio_working_3-way'!Y40+4*PI())/3)</f>
        <v>0.4868174311042337</v>
      </c>
      <c r="AL40" s="11">
        <f>'OddsRatio_working_3-way'!Z40+'OddsRatio_working_3-way'!AF40</f>
        <v>1.0532878863939095</v>
      </c>
      <c r="AM40" s="11">
        <f>'OddsRatio_working_3-way'!AA40+'OddsRatio_working_3-way'!AG40</f>
        <v>-0.63309716297147878</v>
      </c>
      <c r="AN40" s="11">
        <f>'OddsRatio_working_3-way'!AB40+'OddsRatio_working_3-way'!AH40</f>
        <v>-0.4201907234224308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1.0532878863939095</v>
      </c>
      <c r="AS40" s="11">
        <f>IF(('OddsRatio_working_3-way'!X40=0),IF(Q40&gt;0,-Q40^(1/3),(-Q40)^(1/3)),'OddsRatio_working_3-way'!AM40-'OddsRatio_working_3-way'!R40/3)</f>
        <v>-0.63309716297147878</v>
      </c>
      <c r="AT40" s="11">
        <f>IF(('OddsRatio_working_3-way'!X40=0),IF(Q40&gt;0,-Q40^(1/3),(-Q40)^(1/3)),'OddsRatio_working_3-way'!AN40-'OddsRatio_working_3-way'!R40/3)</f>
        <v>-0.4201907234224308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2.37</v>
      </c>
      <c r="B41" s="4">
        <f>IF('True_Odds_Calculator_3-way'!B40="","",'True_Odds_Calculator_3-way'!B40)</f>
        <v>3.52</v>
      </c>
      <c r="C41" s="4">
        <f>IF('True_Odds_Calculator_3-way'!C40="","",'True_Odds_Calculator_3-way'!C40)</f>
        <v>2.95</v>
      </c>
      <c r="D41" s="9">
        <f t="shared" si="13"/>
        <v>0.40551072468310878</v>
      </c>
      <c r="E41" s="9">
        <f t="shared" si="14"/>
        <v>0.27051652729886411</v>
      </c>
      <c r="F41" s="9">
        <f t="shared" si="15"/>
        <v>0.32397274801802706</v>
      </c>
      <c r="G41" s="9">
        <f t="shared" si="16"/>
        <v>1.0700919881778044</v>
      </c>
      <c r="H41" s="9">
        <f t="shared" si="17"/>
        <v>2.4660260238035923</v>
      </c>
      <c r="I41" s="9">
        <f t="shared" si="18"/>
        <v>3.6966318102080669</v>
      </c>
      <c r="J41" s="9">
        <f t="shared" si="19"/>
        <v>3.0866793769467185</v>
      </c>
      <c r="K41" s="11">
        <f t="shared" si="20"/>
        <v>0.42194092827004215</v>
      </c>
      <c r="L41" s="11">
        <f t="shared" si="21"/>
        <v>0.28409090909090912</v>
      </c>
      <c r="M41" s="11">
        <f t="shared" si="22"/>
        <v>0.33898305084745761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-0.2735537633359989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0.23730113839532418</v>
      </c>
      <c r="Q41" s="11">
        <f>2*'OddsRatio_working_3-way'!K41*'OddsRatio_working_3-way'!L41*'OddsRatio_working_3-way'!M41</f>
        <v>8.126751314908362E-2</v>
      </c>
      <c r="R41" s="11">
        <f t="shared" si="23"/>
        <v>0</v>
      </c>
      <c r="S41" s="11">
        <f t="shared" si="24"/>
        <v>-0.86747532003006456</v>
      </c>
      <c r="T41" s="11">
        <f t="shared" si="25"/>
        <v>-0.29708058905139195</v>
      </c>
      <c r="U41" s="11">
        <f>'OddsRatio_working_3-way'!S41-'OddsRatio_working_3-way'!R41^2/3</f>
        <v>-0.86747532003006456</v>
      </c>
      <c r="V41" s="11">
        <f>'OddsRatio_working_3-way'!S41*'OddsRatio_working_3-way'!R41/3-2*'OddsRatio_working_3-way'!R41^3/27-'OddsRatio_working_3-way'!T41</f>
        <v>0.29708058905139195</v>
      </c>
      <c r="W41" s="11">
        <f>'OddsRatio_working_3-way'!V41^2+4*'OddsRatio_working_3-way'!U41^3/27</f>
        <v>-8.452283499736632E-3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0.15549048193608078</v>
      </c>
      <c r="Y41" s="11">
        <f>IF('OddsRatio_working_3-way'!W41&gt;=0,IF('OddsRatio_working_3-way'!V41+SQRT('OddsRatio_working_3-way'!W41)&gt;0,0,PI()),ACOS('OddsRatio_working_3-way'!V41/(2*'OddsRatio_working_3-way'!X41)))</f>
        <v>0.30011829100686516</v>
      </c>
      <c r="Z41" s="11">
        <f>'OddsRatio_working_3-way'!X41^(1/3)*COS('OddsRatio_working_3-way'!Y41/3)</f>
        <v>0.53504599408890219</v>
      </c>
      <c r="AA41" s="11">
        <f>'OddsRatio_working_3-way'!X41^(1/3)*COS(('OddsRatio_working_3-way'!Y41+2*PI())/3)</f>
        <v>-0.31403286873401798</v>
      </c>
      <c r="AB41" s="11">
        <f>'OddsRatio_working_3-way'!X41^(1/3)*COS(('OddsRatio_working_3-way'!Y41+4*PI())/3)</f>
        <v>-0.22101312535488435</v>
      </c>
      <c r="AC41" s="11">
        <f>'OddsRatio_working_3-way'!X41^(1/3)*SIN('OddsRatio_working_3-way'!Y41/3)</f>
        <v>5.3704973879892731E-2</v>
      </c>
      <c r="AD41" s="11">
        <f>'OddsRatio_working_3-way'!X41^(1/3)*SIN(('OddsRatio_working_3-way'!Y41+2*PI())/3)</f>
        <v>0.43651093613414149</v>
      </c>
      <c r="AE41" s="11">
        <f>'OddsRatio_working_3-way'!X41^(1/3)*SIN(('OddsRatio_working_3-way'!Y41+4*PI())/3)</f>
        <v>-0.49021591001403425</v>
      </c>
      <c r="AF41" s="11">
        <f>-'OddsRatio_working_3-way'!U41/(3*'OddsRatio_working_3-way'!X41^(1/3))*COS(('OddsRatio_working_3-way'!Y41)/3)</f>
        <v>0.53504599408890219</v>
      </c>
      <c r="AG41" s="11">
        <f>-'OddsRatio_working_3-way'!U41/(3*'OddsRatio_working_3-way'!X41^(1/3))*COS(('OddsRatio_working_3-way'!Y41+2*PI())/3)</f>
        <v>-0.31403286873401798</v>
      </c>
      <c r="AH41" s="11">
        <f>-'OddsRatio_working_3-way'!U41/(3*'OddsRatio_working_3-way'!X41^(1/3))*COS(('OddsRatio_working_3-way'!Y41+4*PI())/3)</f>
        <v>-0.22101312535488435</v>
      </c>
      <c r="AI41" s="11">
        <f>'OddsRatio_working_3-way'!U41/(3*'OddsRatio_working_3-way'!X41^(1/3))*SIN(('OddsRatio_working_3-way'!Y41)/3)</f>
        <v>-5.3704973879892731E-2</v>
      </c>
      <c r="AJ41" s="11">
        <f>'OddsRatio_working_3-way'!U41/(3*'OddsRatio_working_3-way'!X41^(1/3))*SIN(('OddsRatio_working_3-way'!Y41+2*PI())/3)</f>
        <v>-0.43651093613414149</v>
      </c>
      <c r="AK41" s="11">
        <f>'OddsRatio_working_3-way'!U41/(3*'OddsRatio_working_3-way'!X41^(1/3))*SIN(('OddsRatio_working_3-way'!Y41+4*PI())/3)</f>
        <v>0.49021591001403425</v>
      </c>
      <c r="AL41" s="11">
        <f>'OddsRatio_working_3-way'!Z41+'OddsRatio_working_3-way'!AF41</f>
        <v>1.0700919881778044</v>
      </c>
      <c r="AM41" s="11">
        <f>'OddsRatio_working_3-way'!AA41+'OddsRatio_working_3-way'!AG41</f>
        <v>-0.62806573746803596</v>
      </c>
      <c r="AN41" s="11">
        <f>'OddsRatio_working_3-way'!AB41+'OddsRatio_working_3-way'!AH41</f>
        <v>-0.4420262507097687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1.0700919881778044</v>
      </c>
      <c r="AS41" s="11">
        <f>IF(('OddsRatio_working_3-way'!X41=0),IF(Q41&gt;0,-Q41^(1/3),(-Q41)^(1/3)),'OddsRatio_working_3-way'!AM41-'OddsRatio_working_3-way'!R41/3)</f>
        <v>-0.62806573746803596</v>
      </c>
      <c r="AT41" s="11">
        <f>IF(('OddsRatio_working_3-way'!X41=0),IF(Q41&gt;0,-Q41^(1/3),(-Q41)^(1/3)),'OddsRatio_working_3-way'!AN41-'OddsRatio_working_3-way'!R41/3)</f>
        <v>-0.4420262507097687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6.35</v>
      </c>
      <c r="B42" s="4">
        <f>IF('True_Odds_Calculator_3-way'!B41="","",'True_Odds_Calculator_3-way'!B41)</f>
        <v>4.17</v>
      </c>
      <c r="C42" s="4">
        <f>IF('True_Odds_Calculator_3-way'!C41="","",'True_Odds_Calculator_3-way'!C41)</f>
        <v>1.58</v>
      </c>
      <c r="D42" s="9">
        <f t="shared" si="13"/>
        <v>0.15025169951661688</v>
      </c>
      <c r="E42" s="9">
        <f t="shared" si="14"/>
        <v>0.2298314220119658</v>
      </c>
      <c r="F42" s="9">
        <f t="shared" si="15"/>
        <v>0.6199168784714173</v>
      </c>
      <c r="G42" s="9">
        <f t="shared" si="16"/>
        <v>1.0571025721856242</v>
      </c>
      <c r="H42" s="9">
        <f t="shared" si="17"/>
        <v>6.6554987611930896</v>
      </c>
      <c r="I42" s="9">
        <f t="shared" si="18"/>
        <v>4.3510151538284294</v>
      </c>
      <c r="J42" s="9">
        <f t="shared" si="19"/>
        <v>1.6131194918676623</v>
      </c>
      <c r="K42" s="11">
        <f t="shared" si="20"/>
        <v>0.15748031496062992</v>
      </c>
      <c r="L42" s="11">
        <f t="shared" si="21"/>
        <v>0.23980815347721823</v>
      </c>
      <c r="M42" s="11">
        <f t="shared" si="22"/>
        <v>0.63291139240506322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-0.23511166149309215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0.21750764443762444</v>
      </c>
      <c r="Q42" s="11">
        <f>2*'OddsRatio_working_3-way'!K42*'OddsRatio_working_3-way'!L42*'OddsRatio_working_3-way'!M42</f>
        <v>4.7803877898378991E-2</v>
      </c>
      <c r="R42" s="11">
        <f t="shared" si="23"/>
        <v>0</v>
      </c>
      <c r="S42" s="11">
        <f t="shared" si="24"/>
        <v>-0.92512486644145064</v>
      </c>
      <c r="T42" s="11">
        <f t="shared" si="25"/>
        <v>-0.20332414647064848</v>
      </c>
      <c r="U42" s="11">
        <f>'OddsRatio_working_3-way'!S42-'OddsRatio_working_3-way'!R42^2/3</f>
        <v>-0.92512486644145064</v>
      </c>
      <c r="V42" s="11">
        <f>'OddsRatio_working_3-way'!S42*'OddsRatio_working_3-way'!R42/3-2*'OddsRatio_working_3-way'!R42^3/27-'OddsRatio_working_3-way'!T42</f>
        <v>0.20332414647064848</v>
      </c>
      <c r="W42" s="11">
        <f>'OddsRatio_working_3-way'!V42^2+4*'OddsRatio_working_3-way'!U42^3/27</f>
        <v>-7.5959096619850994E-2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0.17124529567105537</v>
      </c>
      <c r="Y42" s="11">
        <f>IF('OddsRatio_working_3-way'!W42&gt;=0,IF('OddsRatio_working_3-way'!V42+SQRT('OddsRatio_working_3-way'!W42)&gt;0,0,PI()),ACOS('OddsRatio_working_3-way'!V42/(2*'OddsRatio_working_3-way'!X42)))</f>
        <v>0.93519259794559706</v>
      </c>
      <c r="Z42" s="11">
        <f>'OddsRatio_working_3-way'!X42^(1/3)*COS('OddsRatio_working_3-way'!Y42/3)</f>
        <v>0.52855128609281199</v>
      </c>
      <c r="AA42" s="11">
        <f>'OddsRatio_working_3-way'!X42^(1/3)*COS(('OddsRatio_working_3-way'!Y42+2*PI())/3)</f>
        <v>-0.41177605012241514</v>
      </c>
      <c r="AB42" s="11">
        <f>'OddsRatio_working_3-way'!X42^(1/3)*COS(('OddsRatio_working_3-way'!Y42+4*PI())/3)</f>
        <v>-0.11677523597039653</v>
      </c>
      <c r="AC42" s="11">
        <f>'OddsRatio_working_3-way'!X42^(1/3)*SIN('OddsRatio_working_3-way'!Y42/3)</f>
        <v>0.17031879946182665</v>
      </c>
      <c r="AD42" s="11">
        <f>'OddsRatio_working_3-way'!X42^(1/3)*SIN(('OddsRatio_working_3-way'!Y42+2*PI())/3)</f>
        <v>0.37257944122839864</v>
      </c>
      <c r="AE42" s="11">
        <f>'OddsRatio_working_3-way'!X42^(1/3)*SIN(('OddsRatio_working_3-way'!Y42+4*PI())/3)</f>
        <v>-0.54289824069022519</v>
      </c>
      <c r="AF42" s="11">
        <f>-'OddsRatio_working_3-way'!U42/(3*'OddsRatio_working_3-way'!X42^(1/3))*COS(('OddsRatio_working_3-way'!Y42)/3)</f>
        <v>0.5285512860928121</v>
      </c>
      <c r="AG42" s="11">
        <f>-'OddsRatio_working_3-way'!U42/(3*'OddsRatio_working_3-way'!X42^(1/3))*COS(('OddsRatio_working_3-way'!Y42+2*PI())/3)</f>
        <v>-0.41177605012241525</v>
      </c>
      <c r="AH42" s="11">
        <f>-'OddsRatio_working_3-way'!U42/(3*'OddsRatio_working_3-way'!X42^(1/3))*COS(('OddsRatio_working_3-way'!Y42+4*PI())/3)</f>
        <v>-0.11677523597039656</v>
      </c>
      <c r="AI42" s="11">
        <f>'OddsRatio_working_3-way'!U42/(3*'OddsRatio_working_3-way'!X42^(1/3))*SIN(('OddsRatio_working_3-way'!Y42)/3)</f>
        <v>-0.17031879946182668</v>
      </c>
      <c r="AJ42" s="11">
        <f>'OddsRatio_working_3-way'!U42/(3*'OddsRatio_working_3-way'!X42^(1/3))*SIN(('OddsRatio_working_3-way'!Y42+2*PI())/3)</f>
        <v>-0.3725794412283987</v>
      </c>
      <c r="AK42" s="11">
        <f>'OddsRatio_working_3-way'!U42/(3*'OddsRatio_working_3-way'!X42^(1/3))*SIN(('OddsRatio_working_3-way'!Y42+4*PI())/3)</f>
        <v>0.5428982406902253</v>
      </c>
      <c r="AL42" s="11">
        <f>'OddsRatio_working_3-way'!Z42+'OddsRatio_working_3-way'!AF42</f>
        <v>1.0571025721856242</v>
      </c>
      <c r="AM42" s="11">
        <f>'OddsRatio_working_3-way'!AA42+'OddsRatio_working_3-way'!AG42</f>
        <v>-0.82355210024483039</v>
      </c>
      <c r="AN42" s="11">
        <f>'OddsRatio_working_3-way'!AB42+'OddsRatio_working_3-way'!AH42</f>
        <v>-0.23355047194079309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1.0571025721856242</v>
      </c>
      <c r="AS42" s="11">
        <f>IF(('OddsRatio_working_3-way'!X42=0),IF(Q42&gt;0,-Q42^(1/3),(-Q42)^(1/3)),'OddsRatio_working_3-way'!AM42-'OddsRatio_working_3-way'!R42/3)</f>
        <v>-0.82355210024483039</v>
      </c>
      <c r="AT42" s="11">
        <f>IF(('OddsRatio_working_3-way'!X42=0),IF(Q42&gt;0,-Q42^(1/3),(-Q42)^(1/3)),'OddsRatio_working_3-way'!AN42-'OddsRatio_working_3-way'!R42/3)</f>
        <v>-0.23355047194079309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1.93</v>
      </c>
      <c r="B43" s="4">
        <f>IF('True_Odds_Calculator_3-way'!B42="","",'True_Odds_Calculator_3-way'!B42)</f>
        <v>4.0999999999999996</v>
      </c>
      <c r="C43" s="4">
        <f>IF('True_Odds_Calculator_3-way'!C42="","",'True_Odds_Calculator_3-way'!C42)</f>
        <v>3.74</v>
      </c>
      <c r="D43" s="9">
        <f t="shared" si="13"/>
        <v>0.5063898600350879</v>
      </c>
      <c r="E43" s="9">
        <f t="shared" si="14"/>
        <v>0.23533784791836365</v>
      </c>
      <c r="F43" s="9">
        <f t="shared" si="15"/>
        <v>0.25827229204654856</v>
      </c>
      <c r="G43" s="9">
        <f t="shared" si="16"/>
        <v>1.0481323447577404</v>
      </c>
      <c r="H43" s="9">
        <f t="shared" si="17"/>
        <v>1.9747630806246983</v>
      </c>
      <c r="I43" s="9">
        <f t="shared" si="18"/>
        <v>4.2492102687489943</v>
      </c>
      <c r="J43" s="9">
        <f t="shared" si="19"/>
        <v>3.8718826246362092</v>
      </c>
      <c r="K43" s="11">
        <f t="shared" si="20"/>
        <v>0.5181347150259068</v>
      </c>
      <c r="L43" s="11">
        <f t="shared" si="21"/>
        <v>0.24390243902439027</v>
      </c>
      <c r="M43" s="11">
        <f t="shared" si="22"/>
        <v>0.26737967914438499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-0.26692081195838979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0.22875779449102579</v>
      </c>
      <c r="Q43" s="11">
        <f>2*'OddsRatio_working_3-way'!K43*'OddsRatio_working_3-way'!L43*'OddsRatio_working_3-way'!M43</f>
        <v>6.7579850662046012E-2</v>
      </c>
      <c r="R43" s="11">
        <f t="shared" si="23"/>
        <v>0</v>
      </c>
      <c r="S43" s="11">
        <f t="shared" si="24"/>
        <v>-0.8570249461352859</v>
      </c>
      <c r="T43" s="11">
        <f t="shared" si="25"/>
        <v>-0.2531831450916649</v>
      </c>
      <c r="U43" s="11">
        <f>'OddsRatio_working_3-way'!S43-'OddsRatio_working_3-way'!R43^2/3</f>
        <v>-0.8570249461352859</v>
      </c>
      <c r="V43" s="11">
        <f>'OddsRatio_working_3-way'!S43*'OddsRatio_working_3-way'!R43/3-2*'OddsRatio_working_3-way'!R43^3/27-'OddsRatio_working_3-way'!T43</f>
        <v>0.2531831450916649</v>
      </c>
      <c r="W43" s="11">
        <f>'OddsRatio_working_3-way'!V43^2+4*'OddsRatio_working_3-way'!U43^3/27</f>
        <v>-2.9154259425539994E-2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0.15268919770570463</v>
      </c>
      <c r="Y43" s="11">
        <f>IF('OddsRatio_working_3-way'!W43&gt;=0,IF('OddsRatio_working_3-way'!V43+SQRT('OddsRatio_working_3-way'!W43)&gt;0,0,PI()),ACOS('OddsRatio_working_3-way'!V43/(2*'OddsRatio_working_3-way'!X43)))</f>
        <v>0.59333592220812614</v>
      </c>
      <c r="Z43" s="11">
        <f>'OddsRatio_working_3-way'!X43^(1/3)*COS('OddsRatio_working_3-way'!Y43/3)</f>
        <v>0.52406617237887021</v>
      </c>
      <c r="AA43" s="11">
        <f>'OddsRatio_working_3-way'!X43^(1/3)*COS(('OddsRatio_working_3-way'!Y43+2*PI())/3)</f>
        <v>-0.35298484131236657</v>
      </c>
      <c r="AB43" s="11">
        <f>'OddsRatio_working_3-way'!X43^(1/3)*COS(('OddsRatio_working_3-way'!Y43+4*PI())/3)</f>
        <v>-0.17108133106650378</v>
      </c>
      <c r="AC43" s="11">
        <f>'OddsRatio_working_3-way'!X43^(1/3)*SIN('OddsRatio_working_3-way'!Y43/3)</f>
        <v>0.10502204060698671</v>
      </c>
      <c r="AD43" s="11">
        <f>'OddsRatio_working_3-way'!X43^(1/3)*SIN(('OddsRatio_working_3-way'!Y43+2*PI())/3)</f>
        <v>0.40134359824068289</v>
      </c>
      <c r="AE43" s="11">
        <f>'OddsRatio_working_3-way'!X43^(1/3)*SIN(('OddsRatio_working_3-way'!Y43+4*PI())/3)</f>
        <v>-0.50636563884766972</v>
      </c>
      <c r="AF43" s="11">
        <f>-'OddsRatio_working_3-way'!U43/(3*'OddsRatio_working_3-way'!X43^(1/3))*COS(('OddsRatio_working_3-way'!Y43)/3)</f>
        <v>0.52406617237887021</v>
      </c>
      <c r="AG43" s="11">
        <f>-'OddsRatio_working_3-way'!U43/(3*'OddsRatio_working_3-way'!X43^(1/3))*COS(('OddsRatio_working_3-way'!Y43+2*PI())/3)</f>
        <v>-0.35298484131236657</v>
      </c>
      <c r="AH43" s="11">
        <f>-'OddsRatio_working_3-way'!U43/(3*'OddsRatio_working_3-way'!X43^(1/3))*COS(('OddsRatio_working_3-way'!Y43+4*PI())/3)</f>
        <v>-0.17108133106650378</v>
      </c>
      <c r="AI43" s="11">
        <f>'OddsRatio_working_3-way'!U43/(3*'OddsRatio_working_3-way'!X43^(1/3))*SIN(('OddsRatio_working_3-way'!Y43)/3)</f>
        <v>-0.10502204060698671</v>
      </c>
      <c r="AJ43" s="11">
        <f>'OddsRatio_working_3-way'!U43/(3*'OddsRatio_working_3-way'!X43^(1/3))*SIN(('OddsRatio_working_3-way'!Y43+2*PI())/3)</f>
        <v>-0.40134359824068289</v>
      </c>
      <c r="AK43" s="11">
        <f>'OddsRatio_working_3-way'!U43/(3*'OddsRatio_working_3-way'!X43^(1/3))*SIN(('OddsRatio_working_3-way'!Y43+4*PI())/3)</f>
        <v>0.50636563884766972</v>
      </c>
      <c r="AL43" s="11">
        <f>'OddsRatio_working_3-way'!Z43+'OddsRatio_working_3-way'!AF43</f>
        <v>1.0481323447577404</v>
      </c>
      <c r="AM43" s="11">
        <f>'OddsRatio_working_3-way'!AA43+'OddsRatio_working_3-way'!AG43</f>
        <v>-0.70596968262473314</v>
      </c>
      <c r="AN43" s="11">
        <f>'OddsRatio_working_3-way'!AB43+'OddsRatio_working_3-way'!AH43</f>
        <v>-0.34216266213300756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1.0481323447577404</v>
      </c>
      <c r="AS43" s="11">
        <f>IF(('OddsRatio_working_3-way'!X43=0),IF(Q43&gt;0,-Q43^(1/3),(-Q43)^(1/3)),'OddsRatio_working_3-way'!AM43-'OddsRatio_working_3-way'!R43/3)</f>
        <v>-0.70596968262473314</v>
      </c>
      <c r="AT43" s="11">
        <f>IF(('OddsRatio_working_3-way'!X43=0),IF(Q43&gt;0,-Q43^(1/3),(-Q43)^(1/3)),'OddsRatio_working_3-way'!AN43-'OddsRatio_working_3-way'!R43/3)</f>
        <v>-0.34216266213300756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1.72</v>
      </c>
      <c r="B44" s="4">
        <f>IF('True_Odds_Calculator_3-way'!B43="","",'True_Odds_Calculator_3-way'!B43)</f>
        <v>4.26</v>
      </c>
      <c r="C44" s="4">
        <f>IF('True_Odds_Calculator_3-way'!C43="","",'True_Odds_Calculator_3-way'!C43)</f>
        <v>4.66</v>
      </c>
      <c r="D44" s="9">
        <f t="shared" si="13"/>
        <v>0.56861459796346647</v>
      </c>
      <c r="E44" s="9">
        <f t="shared" si="14"/>
        <v>0.22547681018230389</v>
      </c>
      <c r="F44" s="9">
        <f t="shared" si="15"/>
        <v>0.20590859185422936</v>
      </c>
      <c r="G44" s="9">
        <f t="shared" si="16"/>
        <v>1.0536950578885818</v>
      </c>
      <c r="H44" s="9">
        <f t="shared" si="17"/>
        <v>1.7586604416797791</v>
      </c>
      <c r="I44" s="9">
        <f t="shared" si="18"/>
        <v>4.4350458887167772</v>
      </c>
      <c r="J44" s="9">
        <f t="shared" si="19"/>
        <v>4.856523911872209</v>
      </c>
      <c r="K44" s="11">
        <f t="shared" si="20"/>
        <v>0.58139534883720934</v>
      </c>
      <c r="L44" s="11">
        <f t="shared" si="21"/>
        <v>0.23474178403755869</v>
      </c>
      <c r="M44" s="11">
        <f t="shared" si="22"/>
        <v>0.21459227467811159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-0.25159802009983845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0.22375327253804628</v>
      </c>
      <c r="Q44" s="11">
        <f>2*'OddsRatio_working_3-way'!K44*'OddsRatio_working_3-way'!L44*'OddsRatio_working_3-way'!M44</f>
        <v>5.8574155114671796E-2</v>
      </c>
      <c r="R44" s="11">
        <f t="shared" si="23"/>
        <v>0</v>
      </c>
      <c r="S44" s="11">
        <f t="shared" si="24"/>
        <v>-0.88932843131777073</v>
      </c>
      <c r="T44" s="11">
        <f t="shared" si="25"/>
        <v>-0.23280848987376196</v>
      </c>
      <c r="U44" s="11">
        <f>'OddsRatio_working_3-way'!S44-'OddsRatio_working_3-way'!R44^2/3</f>
        <v>-0.88932843131777073</v>
      </c>
      <c r="V44" s="11">
        <f>'OddsRatio_working_3-way'!S44*'OddsRatio_working_3-way'!R44/3-2*'OddsRatio_working_3-way'!R44^3/27-'OddsRatio_working_3-way'!T44</f>
        <v>0.23280848987376196</v>
      </c>
      <c r="W44" s="11">
        <f>'OddsRatio_working_3-way'!V44^2+4*'OddsRatio_working_3-way'!U44^3/27</f>
        <v>-5.0003815223371009E-2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0.16140291832915579</v>
      </c>
      <c r="Y44" s="11">
        <f>IF('OddsRatio_working_3-way'!W44&gt;=0,IF('OddsRatio_working_3-way'!V44+SQRT('OddsRatio_working_3-way'!W44)&gt;0,0,PI()),ACOS('OddsRatio_working_3-way'!V44/(2*'OddsRatio_working_3-way'!X44)))</f>
        <v>0.76525916554376805</v>
      </c>
      <c r="Z44" s="11">
        <f>'OddsRatio_working_3-way'!X44^(1/3)*COS('OddsRatio_working_3-way'!Y44/3)</f>
        <v>0.52684752894429077</v>
      </c>
      <c r="AA44" s="11">
        <f>'OddsRatio_working_3-way'!X44^(1/3)*COS(('OddsRatio_working_3-way'!Y44+2*PI())/3)</f>
        <v>-0.38240220270115272</v>
      </c>
      <c r="AB44" s="11">
        <f>'OddsRatio_working_3-way'!X44^(1/3)*COS(('OddsRatio_working_3-way'!Y44+4*PI())/3)</f>
        <v>-0.14444532624313811</v>
      </c>
      <c r="AC44" s="11">
        <f>'OddsRatio_working_3-way'!X44^(1/3)*SIN('OddsRatio_working_3-way'!Y44/3)</f>
        <v>0.13738446667855725</v>
      </c>
      <c r="AD44" s="11">
        <f>'OddsRatio_working_3-way'!X44^(1/3)*SIN(('OddsRatio_working_3-way'!Y44+2*PI())/3)</f>
        <v>0.38757111064753447</v>
      </c>
      <c r="AE44" s="11">
        <f>'OddsRatio_working_3-way'!X44^(1/3)*SIN(('OddsRatio_working_3-way'!Y44+4*PI())/3)</f>
        <v>-0.52495557732609177</v>
      </c>
      <c r="AF44" s="11">
        <f>-'OddsRatio_working_3-way'!U44/(3*'OddsRatio_working_3-way'!X44^(1/3))*COS(('OddsRatio_working_3-way'!Y44)/3)</f>
        <v>0.52684752894429088</v>
      </c>
      <c r="AG44" s="11">
        <f>-'OddsRatio_working_3-way'!U44/(3*'OddsRatio_working_3-way'!X44^(1/3))*COS(('OddsRatio_working_3-way'!Y44+2*PI())/3)</f>
        <v>-0.38240220270115283</v>
      </c>
      <c r="AH44" s="11">
        <f>-'OddsRatio_working_3-way'!U44/(3*'OddsRatio_working_3-way'!X44^(1/3))*COS(('OddsRatio_working_3-way'!Y44+4*PI())/3)</f>
        <v>-0.14444532624313813</v>
      </c>
      <c r="AI44" s="11">
        <f>'OddsRatio_working_3-way'!U44/(3*'OddsRatio_working_3-way'!X44^(1/3))*SIN(('OddsRatio_working_3-way'!Y44)/3)</f>
        <v>-0.13738446667855728</v>
      </c>
      <c r="AJ44" s="11">
        <f>'OddsRatio_working_3-way'!U44/(3*'OddsRatio_working_3-way'!X44^(1/3))*SIN(('OddsRatio_working_3-way'!Y44+2*PI())/3)</f>
        <v>-0.38757111064753452</v>
      </c>
      <c r="AK44" s="11">
        <f>'OddsRatio_working_3-way'!U44/(3*'OddsRatio_working_3-way'!X44^(1/3))*SIN(('OddsRatio_working_3-way'!Y44+4*PI())/3)</f>
        <v>0.52495557732609188</v>
      </c>
      <c r="AL44" s="11">
        <f>'OddsRatio_working_3-way'!Z44+'OddsRatio_working_3-way'!AF44</f>
        <v>1.0536950578885818</v>
      </c>
      <c r="AM44" s="11">
        <f>'OddsRatio_working_3-way'!AA44+'OddsRatio_working_3-way'!AG44</f>
        <v>-0.76480440540230554</v>
      </c>
      <c r="AN44" s="11">
        <f>'OddsRatio_working_3-way'!AB44+'OddsRatio_working_3-way'!AH44</f>
        <v>-0.28889065248627621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1.0536950578885818</v>
      </c>
      <c r="AS44" s="11">
        <f>IF(('OddsRatio_working_3-way'!X44=0),IF(Q44&gt;0,-Q44^(1/3),(-Q44)^(1/3)),'OddsRatio_working_3-way'!AM44-'OddsRatio_working_3-way'!R44/3)</f>
        <v>-0.76480440540230554</v>
      </c>
      <c r="AT44" s="11">
        <f>IF(('OddsRatio_working_3-way'!X44=0),IF(Q44&gt;0,-Q44^(1/3),(-Q44)^(1/3)),'OddsRatio_working_3-way'!AN44-'OddsRatio_working_3-way'!R44/3)</f>
        <v>-0.28889065248627621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1.93</v>
      </c>
      <c r="B45" s="4">
        <f>IF('True_Odds_Calculator_3-way'!B44="","",'True_Odds_Calculator_3-way'!B44)</f>
        <v>3.3</v>
      </c>
      <c r="C45" s="4">
        <f>IF('True_Odds_Calculator_3-way'!C44="","",'True_Odds_Calculator_3-way'!C44)</f>
        <v>4.66</v>
      </c>
      <c r="D45" s="9">
        <f t="shared" si="13"/>
        <v>0.5038268744632769</v>
      </c>
      <c r="E45" s="9">
        <f t="shared" si="14"/>
        <v>0.2910743300259574</v>
      </c>
      <c r="F45" s="9">
        <f t="shared" si="15"/>
        <v>0.20509879551076579</v>
      </c>
      <c r="G45" s="9">
        <f t="shared" si="16"/>
        <v>1.0589341634322067</v>
      </c>
      <c r="H45" s="9">
        <f t="shared" si="17"/>
        <v>1.984808771991952</v>
      </c>
      <c r="I45" s="9">
        <f t="shared" si="18"/>
        <v>3.4355485758940754</v>
      </c>
      <c r="J45" s="9">
        <f t="shared" si="19"/>
        <v>4.8756990381618754</v>
      </c>
      <c r="K45" s="11">
        <f t="shared" si="20"/>
        <v>0.5181347150259068</v>
      </c>
      <c r="L45" s="11">
        <f t="shared" si="21"/>
        <v>0.30303030303030304</v>
      </c>
      <c r="M45" s="11">
        <f t="shared" si="22"/>
        <v>0.21459227467811159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-0.26377565150942361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0.23214645510004539</v>
      </c>
      <c r="Q45" s="11">
        <f>2*'OddsRatio_working_3-way'!K45*'OddsRatio_working_3-way'!L45*'OddsRatio_working_3-way'!M45</f>
        <v>6.7386489143699671E-2</v>
      </c>
      <c r="R45" s="11">
        <f t="shared" si="23"/>
        <v>0</v>
      </c>
      <c r="S45" s="11">
        <f t="shared" si="24"/>
        <v>-0.88009053819644056</v>
      </c>
      <c r="T45" s="11">
        <f t="shared" si="25"/>
        <v>-0.25546895158096966</v>
      </c>
      <c r="U45" s="11">
        <f>'OddsRatio_working_3-way'!S45-'OddsRatio_working_3-way'!R45^2/3</f>
        <v>-0.88009053819644056</v>
      </c>
      <c r="V45" s="11">
        <f>'OddsRatio_working_3-way'!S45*'OddsRatio_working_3-way'!R45/3-2*'OddsRatio_working_3-way'!R45^3/27-'OddsRatio_working_3-way'!T45</f>
        <v>0.25546895158096966</v>
      </c>
      <c r="W45" s="11">
        <f>'OddsRatio_working_3-way'!V45^2+4*'OddsRatio_working_3-way'!U45^3/27</f>
        <v>-3.5725594034302199E-2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0.15889460284743942</v>
      </c>
      <c r="Y45" s="11">
        <f>IF('OddsRatio_working_3-way'!W45&gt;=0,IF('OddsRatio_working_3-way'!V45+SQRT('OddsRatio_working_3-way'!W45)&gt;0,0,PI()),ACOS('OddsRatio_working_3-way'!V45/(2*'OddsRatio_working_3-way'!X45)))</f>
        <v>0.63698212365030871</v>
      </c>
      <c r="Z45" s="11">
        <f>'OddsRatio_working_3-way'!X45^(1/3)*COS('OddsRatio_working_3-way'!Y45/3)</f>
        <v>0.52946708171610346</v>
      </c>
      <c r="AA45" s="11">
        <f>'OddsRatio_working_3-way'!X45^(1/3)*COS(('OddsRatio_working_3-way'!Y45+2*PI())/3)</f>
        <v>-0.36358237283590034</v>
      </c>
      <c r="AB45" s="11">
        <f>'OddsRatio_working_3-way'!X45^(1/3)*COS(('OddsRatio_working_3-way'!Y45+4*PI())/3)</f>
        <v>-0.16588470888020321</v>
      </c>
      <c r="AC45" s="11">
        <f>'OddsRatio_working_3-way'!X45^(1/3)*SIN('OddsRatio_working_3-way'!Y45/3)</f>
        <v>0.114140799502982</v>
      </c>
      <c r="AD45" s="11">
        <f>'OddsRatio_working_3-way'!X45^(1/3)*SIN(('OddsRatio_working_3-way'!Y45+2*PI())/3)</f>
        <v>0.40146154348226593</v>
      </c>
      <c r="AE45" s="11">
        <f>'OddsRatio_working_3-way'!X45^(1/3)*SIN(('OddsRatio_working_3-way'!Y45+4*PI())/3)</f>
        <v>-0.51560234298524787</v>
      </c>
      <c r="AF45" s="11">
        <f>-'OddsRatio_working_3-way'!U45/(3*'OddsRatio_working_3-way'!X45^(1/3))*COS(('OddsRatio_working_3-way'!Y45)/3)</f>
        <v>0.52946708171610335</v>
      </c>
      <c r="AG45" s="11">
        <f>-'OddsRatio_working_3-way'!U45/(3*'OddsRatio_working_3-way'!X45^(1/3))*COS(('OddsRatio_working_3-way'!Y45+2*PI())/3)</f>
        <v>-0.36358237283590028</v>
      </c>
      <c r="AH45" s="11">
        <f>-'OddsRatio_working_3-way'!U45/(3*'OddsRatio_working_3-way'!X45^(1/3))*COS(('OddsRatio_working_3-way'!Y45+4*PI())/3)</f>
        <v>-0.16588470888020318</v>
      </c>
      <c r="AI45" s="11">
        <f>'OddsRatio_working_3-way'!U45/(3*'OddsRatio_working_3-way'!X45^(1/3))*SIN(('OddsRatio_working_3-way'!Y45)/3)</f>
        <v>-0.11414079950298198</v>
      </c>
      <c r="AJ45" s="11">
        <f>'OddsRatio_working_3-way'!U45/(3*'OddsRatio_working_3-way'!X45^(1/3))*SIN(('OddsRatio_working_3-way'!Y45+2*PI())/3)</f>
        <v>-0.40146154348226581</v>
      </c>
      <c r="AK45" s="11">
        <f>'OddsRatio_working_3-way'!U45/(3*'OddsRatio_working_3-way'!X45^(1/3))*SIN(('OddsRatio_working_3-way'!Y45+4*PI())/3)</f>
        <v>0.51560234298524776</v>
      </c>
      <c r="AL45" s="11">
        <f>'OddsRatio_working_3-way'!Z45+'OddsRatio_working_3-way'!AF45</f>
        <v>1.0589341634322067</v>
      </c>
      <c r="AM45" s="11">
        <f>'OddsRatio_working_3-way'!AA45+'OddsRatio_working_3-way'!AG45</f>
        <v>-0.72716474567180067</v>
      </c>
      <c r="AN45" s="11">
        <f>'OddsRatio_working_3-way'!AB45+'OddsRatio_working_3-way'!AH45</f>
        <v>-0.33176941776040636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1.0589341634322067</v>
      </c>
      <c r="AS45" s="11">
        <f>IF(('OddsRatio_working_3-way'!X45=0),IF(Q45&gt;0,-Q45^(1/3),(-Q45)^(1/3)),'OddsRatio_working_3-way'!AM45-'OddsRatio_working_3-way'!R45/3)</f>
        <v>-0.72716474567180067</v>
      </c>
      <c r="AT45" s="11">
        <f>IF(('OddsRatio_working_3-way'!X45=0),IF(Q45&gt;0,-Q45^(1/3),(-Q45)^(1/3)),'OddsRatio_working_3-way'!AN45-'OddsRatio_working_3-way'!R45/3)</f>
        <v>-0.33176941776040636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2.27</v>
      </c>
      <c r="B46" s="4">
        <f>IF('True_Odds_Calculator_3-way'!B45="","",'True_Odds_Calculator_3-way'!B45)</f>
        <v>3.1</v>
      </c>
      <c r="C46" s="4">
        <f>IF('True_Odds_Calculator_3-way'!C45="","",'True_Odds_Calculator_3-way'!C45)</f>
        <v>3.56</v>
      </c>
      <c r="D46" s="9">
        <f t="shared" si="13"/>
        <v>0.42417316286702622</v>
      </c>
      <c r="E46" s="9">
        <f t="shared" si="14"/>
        <v>0.3081919659207738</v>
      </c>
      <c r="F46" s="9">
        <f t="shared" si="15"/>
        <v>0.26763487121219998</v>
      </c>
      <c r="G46" s="9">
        <f t="shared" si="16"/>
        <v>1.0689194839857388</v>
      </c>
      <c r="H46" s="9">
        <f t="shared" si="17"/>
        <v>2.3575277446618879</v>
      </c>
      <c r="I46" s="9">
        <f t="shared" si="18"/>
        <v>3.2447309163700515</v>
      </c>
      <c r="J46" s="9">
        <f t="shared" si="19"/>
        <v>3.7364338790034908</v>
      </c>
      <c r="K46" s="11">
        <f t="shared" si="20"/>
        <v>0.44052863436123346</v>
      </c>
      <c r="L46" s="11">
        <f t="shared" si="21"/>
        <v>0.32258064516129031</v>
      </c>
      <c r="M46" s="11">
        <f t="shared" si="22"/>
        <v>0.2808988764044944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-0.27253697550507505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0.23671029374430175</v>
      </c>
      <c r="Q46" s="11">
        <f>2*'OddsRatio_working_3-way'!K46*'OddsRatio_working_3-way'!L46*'OddsRatio_working_3-way'!M46</f>
        <v>7.9834837687791496E-2</v>
      </c>
      <c r="R46" s="11">
        <f t="shared" si="23"/>
        <v>0</v>
      </c>
      <c r="S46" s="11">
        <f t="shared" si="24"/>
        <v>-0.86854377577802777</v>
      </c>
      <c r="T46" s="11">
        <f t="shared" si="25"/>
        <v>-0.29293213348331465</v>
      </c>
      <c r="U46" s="11">
        <f>'OddsRatio_working_3-way'!S46-'OddsRatio_working_3-way'!R46^2/3</f>
        <v>-0.86854377577802777</v>
      </c>
      <c r="V46" s="11">
        <f>'OddsRatio_working_3-way'!S46*'OddsRatio_working_3-way'!R46/3-2*'OddsRatio_working_3-way'!R46^3/27-'OddsRatio_working_3-way'!T46</f>
        <v>0.29293213348331465</v>
      </c>
      <c r="W46" s="11">
        <f>'OddsRatio_working_3-way'!V46^2+4*'OddsRatio_working_3-way'!U46^3/27</f>
        <v>-1.1257710848226812E-2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0.15577784315758234</v>
      </c>
      <c r="Y46" s="11">
        <f>IF('OddsRatio_working_3-way'!W46&gt;=0,IF('OddsRatio_working_3-way'!V46+SQRT('OddsRatio_working_3-way'!W46)&gt;0,0,PI()),ACOS('OddsRatio_working_3-way'!V46/(2*'OddsRatio_working_3-way'!X46)))</f>
        <v>0.34750887188214685</v>
      </c>
      <c r="Z46" s="11">
        <f>'OddsRatio_working_3-way'!X46^(1/3)*COS('OddsRatio_working_3-way'!Y46/3)</f>
        <v>0.53445974199286927</v>
      </c>
      <c r="AA46" s="11">
        <f>'OddsRatio_working_3-way'!X46^(1/3)*COS(('OddsRatio_working_3-way'!Y46+2*PI())/3)</f>
        <v>-0.32108645913747469</v>
      </c>
      <c r="AB46" s="11">
        <f>'OddsRatio_working_3-way'!X46^(1/3)*COS(('OddsRatio_working_3-way'!Y46+4*PI())/3)</f>
        <v>-0.21337328285539467</v>
      </c>
      <c r="AC46" s="11">
        <f>'OddsRatio_working_3-way'!X46^(1/3)*SIN('OddsRatio_working_3-way'!Y46/3)</f>
        <v>6.2188231321728633E-2</v>
      </c>
      <c r="AD46" s="11">
        <f>'OddsRatio_working_3-way'!X46^(1/3)*SIN(('OddsRatio_working_3-way'!Y46+2*PI())/3)</f>
        <v>0.43176159820503723</v>
      </c>
      <c r="AE46" s="11">
        <f>'OddsRatio_working_3-way'!X46^(1/3)*SIN(('OddsRatio_working_3-way'!Y46+4*PI())/3)</f>
        <v>-0.49394982952676575</v>
      </c>
      <c r="AF46" s="11">
        <f>-'OddsRatio_working_3-way'!U46/(3*'OddsRatio_working_3-way'!X46^(1/3))*COS(('OddsRatio_working_3-way'!Y46)/3)</f>
        <v>0.53445974199286939</v>
      </c>
      <c r="AG46" s="11">
        <f>-'OddsRatio_working_3-way'!U46/(3*'OddsRatio_working_3-way'!X46^(1/3))*COS(('OddsRatio_working_3-way'!Y46+2*PI())/3)</f>
        <v>-0.3210864591374748</v>
      </c>
      <c r="AH46" s="11">
        <f>-'OddsRatio_working_3-way'!U46/(3*'OddsRatio_working_3-way'!X46^(1/3))*COS(('OddsRatio_working_3-way'!Y46+4*PI())/3)</f>
        <v>-0.21337328285539472</v>
      </c>
      <c r="AI46" s="11">
        <f>'OddsRatio_working_3-way'!U46/(3*'OddsRatio_working_3-way'!X46^(1/3))*SIN(('OddsRatio_working_3-way'!Y46)/3)</f>
        <v>-6.218823132172864E-2</v>
      </c>
      <c r="AJ46" s="11">
        <f>'OddsRatio_working_3-way'!U46/(3*'OddsRatio_working_3-way'!X46^(1/3))*SIN(('OddsRatio_working_3-way'!Y46+2*PI())/3)</f>
        <v>-0.43176159820503729</v>
      </c>
      <c r="AK46" s="11">
        <f>'OddsRatio_working_3-way'!U46/(3*'OddsRatio_working_3-way'!X46^(1/3))*SIN(('OddsRatio_working_3-way'!Y46+4*PI())/3)</f>
        <v>0.4939498295267658</v>
      </c>
      <c r="AL46" s="11">
        <f>'OddsRatio_working_3-way'!Z46+'OddsRatio_working_3-way'!AF46</f>
        <v>1.0689194839857388</v>
      </c>
      <c r="AM46" s="11">
        <f>'OddsRatio_working_3-way'!AA46+'OddsRatio_working_3-way'!AG46</f>
        <v>-0.64217291827494949</v>
      </c>
      <c r="AN46" s="11">
        <f>'OddsRatio_working_3-way'!AB46+'OddsRatio_working_3-way'!AH46</f>
        <v>-0.42674656571078939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1.0689194839857388</v>
      </c>
      <c r="AS46" s="11">
        <f>IF(('OddsRatio_working_3-way'!X46=0),IF(Q46&gt;0,-Q46^(1/3),(-Q46)^(1/3)),'OddsRatio_working_3-way'!AM46-'OddsRatio_working_3-way'!R46/3)</f>
        <v>-0.64217291827494949</v>
      </c>
      <c r="AT46" s="11">
        <f>IF(('OddsRatio_working_3-way'!X46=0),IF(Q46&gt;0,-Q46^(1/3),(-Q46)^(1/3)),'OddsRatio_working_3-way'!AN46-'OddsRatio_working_3-way'!R46/3)</f>
        <v>-0.42674656571078939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2.0299999999999998</v>
      </c>
      <c r="B47" s="4">
        <f>IF('True_Odds_Calculator_3-way'!B46="","",'True_Odds_Calculator_3-way'!B46)</f>
        <v>3.21</v>
      </c>
      <c r="C47" s="4">
        <f>IF('True_Odds_Calculator_3-way'!C46="","",'True_Odds_Calculator_3-way'!C46)</f>
        <v>4.1500000000000004</v>
      </c>
      <c r="D47" s="9">
        <f t="shared" si="13"/>
        <v>0.47503677396636718</v>
      </c>
      <c r="E47" s="9">
        <f t="shared" si="14"/>
        <v>0.29663579823322322</v>
      </c>
      <c r="F47" s="9">
        <f t="shared" si="15"/>
        <v>0.22832742780040946</v>
      </c>
      <c r="G47" s="9">
        <f t="shared" si="16"/>
        <v>1.0729127994208607</v>
      </c>
      <c r="H47" s="9">
        <f t="shared" si="17"/>
        <v>2.1051001834034864</v>
      </c>
      <c r="I47" s="9">
        <f t="shared" si="18"/>
        <v>3.3711372867201028</v>
      </c>
      <c r="J47" s="9">
        <f t="shared" si="19"/>
        <v>4.3796753181757113</v>
      </c>
      <c r="K47" s="11">
        <f t="shared" si="20"/>
        <v>0.49261083743842371</v>
      </c>
      <c r="L47" s="11">
        <f t="shared" si="21"/>
        <v>0.3115264797507788</v>
      </c>
      <c r="M47" s="11">
        <f t="shared" si="22"/>
        <v>0.24096385542168672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-0.26514954435854921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0.23629345428304077</v>
      </c>
      <c r="Q47" s="11">
        <f>2*'OddsRatio_working_3-way'!K47*'OddsRatio_working_3-way'!L47*'OddsRatio_working_3-way'!M47</f>
        <v>7.3957262686397726E-2</v>
      </c>
      <c r="R47" s="11">
        <f t="shared" si="23"/>
        <v>0</v>
      </c>
      <c r="S47" s="11">
        <f t="shared" si="24"/>
        <v>-0.89117050853201651</v>
      </c>
      <c r="T47" s="11">
        <f t="shared" si="25"/>
        <v>-0.27892660673928527</v>
      </c>
      <c r="U47" s="11">
        <f>'OddsRatio_working_3-way'!S47-'OddsRatio_working_3-way'!R47^2/3</f>
        <v>-0.89117050853201651</v>
      </c>
      <c r="V47" s="11">
        <f>'OddsRatio_working_3-way'!S47*'OddsRatio_working_3-way'!R47/3-2*'OddsRatio_working_3-way'!R47^3/27-'OddsRatio_working_3-way'!T47</f>
        <v>0.27892660673928527</v>
      </c>
      <c r="W47" s="11">
        <f>'OddsRatio_working_3-way'!V47^2+4*'OddsRatio_working_3-way'!U47^3/27</f>
        <v>-2.705241311501623E-2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0.16190465177235344</v>
      </c>
      <c r="Y47" s="11">
        <f>IF('OddsRatio_working_3-way'!W47&gt;=0,IF('OddsRatio_working_3-way'!V47+SQRT('OddsRatio_working_3-way'!W47)&gt;0,0,PI()),ACOS('OddsRatio_working_3-way'!V47/(2*'OddsRatio_working_3-way'!X47)))</f>
        <v>0.5327933446699229</v>
      </c>
      <c r="Z47" s="11">
        <f>'OddsRatio_working_3-way'!X47^(1/3)*COS('OddsRatio_working_3-way'!Y47/3)</f>
        <v>0.53645639971043035</v>
      </c>
      <c r="AA47" s="11">
        <f>'OddsRatio_working_3-way'!X47^(1/3)*COS(('OddsRatio_working_3-way'!Y47+2*PI())/3)</f>
        <v>-0.3516160019625762</v>
      </c>
      <c r="AB47" s="11">
        <f>'OddsRatio_working_3-way'!X47^(1/3)*COS(('OddsRatio_working_3-way'!Y47+4*PI())/3)</f>
        <v>-0.18484039774785427</v>
      </c>
      <c r="AC47" s="11">
        <f>'OddsRatio_working_3-way'!X47^(1/3)*SIN('OddsRatio_working_3-way'!Y47/3)</f>
        <v>9.6287939987632257E-2</v>
      </c>
      <c r="AD47" s="11">
        <f>'OddsRatio_working_3-way'!X47^(1/3)*SIN(('OddsRatio_working_3-way'!Y47+2*PI())/3)</f>
        <v>0.41644090017815549</v>
      </c>
      <c r="AE47" s="11">
        <f>'OddsRatio_working_3-way'!X47^(1/3)*SIN(('OddsRatio_working_3-way'!Y47+4*PI())/3)</f>
        <v>-0.51272884016578768</v>
      </c>
      <c r="AF47" s="11">
        <f>-'OddsRatio_working_3-way'!U47/(3*'OddsRatio_working_3-way'!X47^(1/3))*COS(('OddsRatio_working_3-way'!Y47)/3)</f>
        <v>0.53645639971043035</v>
      </c>
      <c r="AG47" s="11">
        <f>-'OddsRatio_working_3-way'!U47/(3*'OddsRatio_working_3-way'!X47^(1/3))*COS(('OddsRatio_working_3-way'!Y47+2*PI())/3)</f>
        <v>-0.3516160019625762</v>
      </c>
      <c r="AH47" s="11">
        <f>-'OddsRatio_working_3-way'!U47/(3*'OddsRatio_working_3-way'!X47^(1/3))*COS(('OddsRatio_working_3-way'!Y47+4*PI())/3)</f>
        <v>-0.18484039774785427</v>
      </c>
      <c r="AI47" s="11">
        <f>'OddsRatio_working_3-way'!U47/(3*'OddsRatio_working_3-way'!X47^(1/3))*SIN(('OddsRatio_working_3-way'!Y47)/3)</f>
        <v>-9.6287939987632257E-2</v>
      </c>
      <c r="AJ47" s="11">
        <f>'OddsRatio_working_3-way'!U47/(3*'OddsRatio_working_3-way'!X47^(1/3))*SIN(('OddsRatio_working_3-way'!Y47+2*PI())/3)</f>
        <v>-0.41644090017815549</v>
      </c>
      <c r="AK47" s="11">
        <f>'OddsRatio_working_3-way'!U47/(3*'OddsRatio_working_3-way'!X47^(1/3))*SIN(('OddsRatio_working_3-way'!Y47+4*PI())/3)</f>
        <v>0.51272884016578768</v>
      </c>
      <c r="AL47" s="11">
        <f>'OddsRatio_working_3-way'!Z47+'OddsRatio_working_3-way'!AF47</f>
        <v>1.0729127994208607</v>
      </c>
      <c r="AM47" s="11">
        <f>'OddsRatio_working_3-way'!AA47+'OddsRatio_working_3-way'!AG47</f>
        <v>-0.70323200392515239</v>
      </c>
      <c r="AN47" s="11">
        <f>'OddsRatio_working_3-way'!AB47+'OddsRatio_working_3-way'!AH47</f>
        <v>-0.36968079549570854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1.0729127994208607</v>
      </c>
      <c r="AS47" s="11">
        <f>IF(('OddsRatio_working_3-way'!X47=0),IF(Q47&gt;0,-Q47^(1/3),(-Q47)^(1/3)),'OddsRatio_working_3-way'!AM47-'OddsRatio_working_3-way'!R47/3)</f>
        <v>-0.70323200392515239</v>
      </c>
      <c r="AT47" s="11">
        <f>IF(('OddsRatio_working_3-way'!X47=0),IF(Q47&gt;0,-Q47^(1/3),(-Q47)^(1/3)),'OddsRatio_working_3-way'!AN47-'OddsRatio_working_3-way'!R47/3)</f>
        <v>-0.36968079549570854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1.33</v>
      </c>
      <c r="B48" s="4">
        <f>IF('True_Odds_Calculator_3-way'!B47="","",'True_Odds_Calculator_3-way'!B47)</f>
        <v>5.53</v>
      </c>
      <c r="C48" s="4">
        <f>IF('True_Odds_Calculator_3-way'!C47="","",'True_Odds_Calculator_3-way'!C47)</f>
        <v>8.27</v>
      </c>
      <c r="D48" s="9">
        <f t="shared" si="13"/>
        <v>0.72823340283196569</v>
      </c>
      <c r="E48" s="9">
        <f t="shared" si="14"/>
        <v>0.16332323239296881</v>
      </c>
      <c r="F48" s="9">
        <f t="shared" si="15"/>
        <v>0.10844336477506525</v>
      </c>
      <c r="G48" s="9">
        <f t="shared" si="16"/>
        <v>1.1308670266028178</v>
      </c>
      <c r="H48" s="9">
        <f t="shared" si="17"/>
        <v>1.37318611877893</v>
      </c>
      <c r="I48" s="9">
        <f t="shared" si="18"/>
        <v>6.1228276305107636</v>
      </c>
      <c r="J48" s="9">
        <f t="shared" si="19"/>
        <v>9.2214032834024842</v>
      </c>
      <c r="K48" s="11">
        <f t="shared" si="20"/>
        <v>0.75187969924812026</v>
      </c>
      <c r="L48" s="11">
        <f t="shared" si="21"/>
        <v>0.18083182640144665</v>
      </c>
      <c r="M48" s="11">
        <f t="shared" si="22"/>
        <v>0.12091898428053205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-0.17867519754164318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0.19942450330022893</v>
      </c>
      <c r="Q48" s="11">
        <f>2*'OddsRatio_working_3-way'!K48*'OddsRatio_working_3-way'!L48*'OddsRatio_working_3-way'!M48</f>
        <v>3.2881204171513419E-2</v>
      </c>
      <c r="R48" s="11">
        <f t="shared" si="23"/>
        <v>0</v>
      </c>
      <c r="S48" s="11">
        <f t="shared" si="24"/>
        <v>-1.1161286291778119</v>
      </c>
      <c r="T48" s="11">
        <f t="shared" si="25"/>
        <v>-0.18402780365668781</v>
      </c>
      <c r="U48" s="11">
        <f>'OddsRatio_working_3-way'!S48-'OddsRatio_working_3-way'!R48^2/3</f>
        <v>-1.1161286291778119</v>
      </c>
      <c r="V48" s="11">
        <f>'OddsRatio_working_3-way'!S48*'OddsRatio_working_3-way'!R48/3-2*'OddsRatio_working_3-way'!R48^3/27-'OddsRatio_working_3-way'!T48</f>
        <v>0.18402780365668781</v>
      </c>
      <c r="W48" s="11">
        <f>'OddsRatio_working_3-way'!V48^2+4*'OddsRatio_working_3-way'!U48^3/27</f>
        <v>-0.17212036856873095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0.22692873390529206</v>
      </c>
      <c r="Y48" s="11">
        <f>IF('OddsRatio_working_3-way'!W48&gt;=0,IF('OddsRatio_working_3-way'!V48+SQRT('OddsRatio_working_3-way'!W48)&gt;0,0,PI()),ACOS('OddsRatio_working_3-way'!V48/(2*'OddsRatio_working_3-way'!X48)))</f>
        <v>1.1532980507105361</v>
      </c>
      <c r="Z48" s="11">
        <f>'OddsRatio_working_3-way'!X48^(1/3)*COS('OddsRatio_working_3-way'!Y48/3)</f>
        <v>0.5654335133014089</v>
      </c>
      <c r="AA48" s="11">
        <f>'OddsRatio_working_3-way'!X48^(1/3)*COS(('OddsRatio_working_3-way'!Y48+2*PI())/3)</f>
        <v>-0.48082244516360917</v>
      </c>
      <c r="AB48" s="11">
        <f>'OddsRatio_working_3-way'!X48^(1/3)*COS(('OddsRatio_working_3-way'!Y48+4*PI())/3)</f>
        <v>-8.4611068137799922E-2</v>
      </c>
      <c r="AC48" s="11">
        <f>'OddsRatio_working_3-way'!X48^(1/3)*SIN('OddsRatio_working_3-way'!Y48/3)</f>
        <v>0.22875274518184358</v>
      </c>
      <c r="AD48" s="11">
        <f>'OddsRatio_working_3-way'!X48^(1/3)*SIN(('OddsRatio_working_3-way'!Y48+2*PI())/3)</f>
        <v>0.37530341407918477</v>
      </c>
      <c r="AE48" s="11">
        <f>'OddsRatio_working_3-way'!X48^(1/3)*SIN(('OddsRatio_working_3-way'!Y48+4*PI())/3)</f>
        <v>-0.60405615926102807</v>
      </c>
      <c r="AF48" s="11">
        <f>-'OddsRatio_working_3-way'!U48/(3*'OddsRatio_working_3-way'!X48^(1/3))*COS(('OddsRatio_working_3-way'!Y48)/3)</f>
        <v>0.5654335133014089</v>
      </c>
      <c r="AG48" s="11">
        <f>-'OddsRatio_working_3-way'!U48/(3*'OddsRatio_working_3-way'!X48^(1/3))*COS(('OddsRatio_working_3-way'!Y48+2*PI())/3)</f>
        <v>-0.48082244516360917</v>
      </c>
      <c r="AH48" s="11">
        <f>-'OddsRatio_working_3-way'!U48/(3*'OddsRatio_working_3-way'!X48^(1/3))*COS(('OddsRatio_working_3-way'!Y48+4*PI())/3)</f>
        <v>-8.4611068137799922E-2</v>
      </c>
      <c r="AI48" s="11">
        <f>'OddsRatio_working_3-way'!U48/(3*'OddsRatio_working_3-way'!X48^(1/3))*SIN(('OddsRatio_working_3-way'!Y48)/3)</f>
        <v>-0.22875274518184358</v>
      </c>
      <c r="AJ48" s="11">
        <f>'OddsRatio_working_3-way'!U48/(3*'OddsRatio_working_3-way'!X48^(1/3))*SIN(('OddsRatio_working_3-way'!Y48+2*PI())/3)</f>
        <v>-0.37530341407918477</v>
      </c>
      <c r="AK48" s="11">
        <f>'OddsRatio_working_3-way'!U48/(3*'OddsRatio_working_3-way'!X48^(1/3))*SIN(('OddsRatio_working_3-way'!Y48+4*PI())/3)</f>
        <v>0.60405615926102807</v>
      </c>
      <c r="AL48" s="11">
        <f>'OddsRatio_working_3-way'!Z48+'OddsRatio_working_3-way'!AF48</f>
        <v>1.1308670266028178</v>
      </c>
      <c r="AM48" s="11">
        <f>'OddsRatio_working_3-way'!AA48+'OddsRatio_working_3-way'!AG48</f>
        <v>-0.96164489032721834</v>
      </c>
      <c r="AN48" s="11">
        <f>'OddsRatio_working_3-way'!AB48+'OddsRatio_working_3-way'!AH48</f>
        <v>-0.16922213627559984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1.1308670266028178</v>
      </c>
      <c r="AS48" s="11">
        <f>IF(('OddsRatio_working_3-way'!X48=0),IF(Q48&gt;0,-Q48^(1/3),(-Q48)^(1/3)),'OddsRatio_working_3-way'!AM48-'OddsRatio_working_3-way'!R48/3)</f>
        <v>-0.96164489032721834</v>
      </c>
      <c r="AT48" s="11">
        <f>IF(('OddsRatio_working_3-way'!X48=0),IF(Q48&gt;0,-Q48^(1/3),(-Q48)^(1/3)),'OddsRatio_working_3-way'!AN48-'OddsRatio_working_3-way'!R48/3)</f>
        <v>-0.16922213627559984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2.4</v>
      </c>
      <c r="B49" s="4">
        <f>IF('True_Odds_Calculator_3-way'!B48="","",'True_Odds_Calculator_3-way'!B48)</f>
        <v>3.67</v>
      </c>
      <c r="C49" s="4">
        <f>IF('True_Odds_Calculator_3-way'!C48="","",'True_Odds_Calculator_3-way'!C48)</f>
        <v>2.96</v>
      </c>
      <c r="D49" s="9">
        <f t="shared" si="13"/>
        <v>0.40677613452319045</v>
      </c>
      <c r="E49" s="9">
        <f t="shared" si="14"/>
        <v>0.26445996718352544</v>
      </c>
      <c r="F49" s="9">
        <f t="shared" si="15"/>
        <v>0.32876389829328384</v>
      </c>
      <c r="G49" s="9">
        <f t="shared" si="16"/>
        <v>1.0416818896716229</v>
      </c>
      <c r="H49" s="9">
        <f t="shared" si="17"/>
        <v>2.4583546455402723</v>
      </c>
      <c r="I49" s="9">
        <f t="shared" si="18"/>
        <v>3.7812906454232333</v>
      </c>
      <c r="J49" s="9">
        <f t="shared" si="19"/>
        <v>3.0416965037563815</v>
      </c>
      <c r="K49" s="11">
        <f t="shared" si="20"/>
        <v>0.41666666666666669</v>
      </c>
      <c r="L49" s="11">
        <f t="shared" si="21"/>
        <v>0.27247956403269757</v>
      </c>
      <c r="M49" s="11">
        <f t="shared" si="22"/>
        <v>0.33783783783783783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-0.28101296119007269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0.23128544075410562</v>
      </c>
      <c r="Q49" s="11">
        <f>2*'OddsRatio_working_3-way'!K49*'OddsRatio_working_3-way'!L49*'OddsRatio_working_3-way'!M49</f>
        <v>7.6711588973169362E-2</v>
      </c>
      <c r="R49" s="11">
        <f t="shared" si="23"/>
        <v>0</v>
      </c>
      <c r="S49" s="11">
        <f t="shared" si="24"/>
        <v>-0.82304189733678457</v>
      </c>
      <c r="T49" s="11">
        <f t="shared" si="25"/>
        <v>-0.27298238717637963</v>
      </c>
      <c r="U49" s="11">
        <f>'OddsRatio_working_3-way'!S49-'OddsRatio_working_3-way'!R49^2/3</f>
        <v>-0.82304189733678457</v>
      </c>
      <c r="V49" s="11">
        <f>'OddsRatio_working_3-way'!S49*'OddsRatio_working_3-way'!R49/3-2*'OddsRatio_working_3-way'!R49^3/27-'OddsRatio_working_3-way'!T49</f>
        <v>0.27298238717637963</v>
      </c>
      <c r="W49" s="11">
        <f>'OddsRatio_working_3-way'!V49^2+4*'OddsRatio_working_3-way'!U49^3/27</f>
        <v>-8.0771949844932189E-3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0.14369810253880186</v>
      </c>
      <c r="Y49" s="11">
        <f>IF('OddsRatio_working_3-way'!W49&gt;=0,IF('OddsRatio_working_3-way'!V49+SQRT('OddsRatio_working_3-way'!W49)&gt;0,0,PI()),ACOS('OddsRatio_working_3-way'!V49/(2*'OddsRatio_working_3-way'!X49)))</f>
        <v>0.31805045764826656</v>
      </c>
      <c r="Z49" s="11">
        <f>'OddsRatio_working_3-way'!X49^(1/3)*COS('OddsRatio_working_3-way'!Y49/3)</f>
        <v>0.52084094483581145</v>
      </c>
      <c r="AA49" s="11">
        <f>'OddsRatio_working_3-way'!X49^(1/3)*COS(('OddsRatio_working_3-way'!Y49+2*PI())/3)</f>
        <v>-0.30842054503348088</v>
      </c>
      <c r="AB49" s="11">
        <f>'OddsRatio_working_3-way'!X49^(1/3)*COS(('OddsRatio_working_3-way'!Y49+4*PI())/3)</f>
        <v>-0.21242039980233074</v>
      </c>
      <c r="AC49" s="11">
        <f>'OddsRatio_working_3-way'!X49^(1/3)*SIN('OddsRatio_working_3-way'!Y49/3)</f>
        <v>5.5425709691447757E-2</v>
      </c>
      <c r="AD49" s="11">
        <f>'OddsRatio_working_3-way'!X49^(1/3)*SIN(('OddsRatio_working_3-way'!Y49+2*PI())/3)</f>
        <v>0.42334863471317835</v>
      </c>
      <c r="AE49" s="11">
        <f>'OddsRatio_working_3-way'!X49^(1/3)*SIN(('OddsRatio_working_3-way'!Y49+4*PI())/3)</f>
        <v>-0.47877434440462602</v>
      </c>
      <c r="AF49" s="11">
        <f>-'OddsRatio_working_3-way'!U49/(3*'OddsRatio_working_3-way'!X49^(1/3))*COS(('OddsRatio_working_3-way'!Y49)/3)</f>
        <v>0.52084094483581145</v>
      </c>
      <c r="AG49" s="11">
        <f>-'OddsRatio_working_3-way'!U49/(3*'OddsRatio_working_3-way'!X49^(1/3))*COS(('OddsRatio_working_3-way'!Y49+2*PI())/3)</f>
        <v>-0.30842054503348088</v>
      </c>
      <c r="AH49" s="11">
        <f>-'OddsRatio_working_3-way'!U49/(3*'OddsRatio_working_3-way'!X49^(1/3))*COS(('OddsRatio_working_3-way'!Y49+4*PI())/3)</f>
        <v>-0.21242039980233074</v>
      </c>
      <c r="AI49" s="11">
        <f>'OddsRatio_working_3-way'!U49/(3*'OddsRatio_working_3-way'!X49^(1/3))*SIN(('OddsRatio_working_3-way'!Y49)/3)</f>
        <v>-5.5425709691447757E-2</v>
      </c>
      <c r="AJ49" s="11">
        <f>'OddsRatio_working_3-way'!U49/(3*'OddsRatio_working_3-way'!X49^(1/3))*SIN(('OddsRatio_working_3-way'!Y49+2*PI())/3)</f>
        <v>-0.42334863471317835</v>
      </c>
      <c r="AK49" s="11">
        <f>'OddsRatio_working_3-way'!U49/(3*'OddsRatio_working_3-way'!X49^(1/3))*SIN(('OddsRatio_working_3-way'!Y49+4*PI())/3)</f>
        <v>0.47877434440462602</v>
      </c>
      <c r="AL49" s="11">
        <f>'OddsRatio_working_3-way'!Z49+'OddsRatio_working_3-way'!AF49</f>
        <v>1.0416818896716229</v>
      </c>
      <c r="AM49" s="11">
        <f>'OddsRatio_working_3-way'!AA49+'OddsRatio_working_3-way'!AG49</f>
        <v>-0.61684109006696175</v>
      </c>
      <c r="AN49" s="11">
        <f>'OddsRatio_working_3-way'!AB49+'OddsRatio_working_3-way'!AH49</f>
        <v>-0.42484079960466148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1.0416818896716229</v>
      </c>
      <c r="AS49" s="11">
        <f>IF(('OddsRatio_working_3-way'!X49=0),IF(Q49&gt;0,-Q49^(1/3),(-Q49)^(1/3)),'OddsRatio_working_3-way'!AM49-'OddsRatio_working_3-way'!R49/3)</f>
        <v>-0.61684109006696175</v>
      </c>
      <c r="AT49" s="11">
        <f>IF(('OddsRatio_working_3-way'!X49=0),IF(Q49&gt;0,-Q49^(1/3),(-Q49)^(1/3)),'OddsRatio_working_3-way'!AN49-'OddsRatio_working_3-way'!R49/3)</f>
        <v>-0.42484079960466148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2.69</v>
      </c>
      <c r="B50" s="4">
        <f>IF('True_Odds_Calculator_3-way'!B49="","",'True_Odds_Calculator_3-way'!B49)</f>
        <v>3.38</v>
      </c>
      <c r="C50" s="4">
        <f>IF('True_Odds_Calculator_3-way'!C49="","",'True_Odds_Calculator_3-way'!C49)</f>
        <v>2.79</v>
      </c>
      <c r="D50" s="9">
        <f t="shared" si="13"/>
        <v>0.36268913410329057</v>
      </c>
      <c r="E50" s="9">
        <f t="shared" si="14"/>
        <v>0.28780195810486453</v>
      </c>
      <c r="F50" s="9">
        <f t="shared" si="15"/>
        <v>0.34950890779184468</v>
      </c>
      <c r="G50" s="9">
        <f t="shared" si="16"/>
        <v>1.0397527407955374</v>
      </c>
      <c r="H50" s="9">
        <f t="shared" si="17"/>
        <v>2.7571821319444578</v>
      </c>
      <c r="I50" s="9">
        <f t="shared" si="18"/>
        <v>3.4746115230933783</v>
      </c>
      <c r="J50" s="9">
        <f t="shared" si="19"/>
        <v>2.8611574060240121</v>
      </c>
      <c r="K50" s="11">
        <f t="shared" si="20"/>
        <v>0.37174721189591081</v>
      </c>
      <c r="L50" s="11">
        <f t="shared" si="21"/>
        <v>0.29585798816568049</v>
      </c>
      <c r="M50" s="11">
        <f t="shared" si="22"/>
        <v>0.35842293906810035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-0.2838203355051897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0.23100662358274882</v>
      </c>
      <c r="Q50" s="11">
        <f>2*'OddsRatio_working_3-way'!K50*'OddsRatio_working_3-way'!L50*'OddsRatio_working_3-way'!M50</f>
        <v>7.8841851052132678E-2</v>
      </c>
      <c r="R50" s="11">
        <f t="shared" si="23"/>
        <v>0</v>
      </c>
      <c r="S50" s="11">
        <f t="shared" si="24"/>
        <v>-0.81391850647898634</v>
      </c>
      <c r="T50" s="11">
        <f t="shared" si="25"/>
        <v>-0.27778788617030242</v>
      </c>
      <c r="U50" s="11">
        <f>'OddsRatio_working_3-way'!S50-'OddsRatio_working_3-way'!R50^2/3</f>
        <v>-0.81391850647898634</v>
      </c>
      <c r="V50" s="11">
        <f>'OddsRatio_working_3-way'!S50*'OddsRatio_working_3-way'!R50/3-2*'OddsRatio_working_3-way'!R50^3/27-'OddsRatio_working_3-way'!T50</f>
        <v>0.27778788617030242</v>
      </c>
      <c r="W50" s="11">
        <f>'OddsRatio_working_3-way'!V50^2+4*'OddsRatio_working_3-way'!U50^3/27</f>
        <v>-2.7140633894952165E-3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0.1413154035238729</v>
      </c>
      <c r="Y50" s="11">
        <f>IF('OddsRatio_working_3-way'!W50&gt;=0,IF('OddsRatio_working_3-way'!V50+SQRT('OddsRatio_working_3-way'!W50)&gt;0,0,PI()),ACOS('OddsRatio_working_3-way'!V50/(2*'OddsRatio_working_3-way'!X50)))</f>
        <v>0.18538775038230337</v>
      </c>
      <c r="Z50" s="11">
        <f>'OddsRatio_working_3-way'!X50^(1/3)*COS('OddsRatio_working_3-way'!Y50/3)</f>
        <v>0.51987637039776857</v>
      </c>
      <c r="AA50" s="11">
        <f>'OddsRatio_working_3-way'!X50^(1/3)*COS(('OddsRatio_working_3-way'!Y50+2*PI())/3)</f>
        <v>-0.28779579181320347</v>
      </c>
      <c r="AB50" s="11">
        <f>'OddsRatio_working_3-way'!X50^(1/3)*COS(('OddsRatio_working_3-way'!Y50+4*PI())/3)</f>
        <v>-0.2320805785845648</v>
      </c>
      <c r="AC50" s="11">
        <f>'OddsRatio_working_3-way'!X50^(1/3)*SIN('OddsRatio_working_3-way'!Y50/3)</f>
        <v>3.2167193355511867E-2</v>
      </c>
      <c r="AD50" s="11">
        <f>'OddsRatio_working_3-way'!X50^(1/3)*SIN(('OddsRatio_working_3-way'!Y50+2*PI())/3)</f>
        <v>0.43414254691396004</v>
      </c>
      <c r="AE50" s="11">
        <f>'OddsRatio_working_3-way'!X50^(1/3)*SIN(('OddsRatio_working_3-way'!Y50+4*PI())/3)</f>
        <v>-0.46630974026947192</v>
      </c>
      <c r="AF50" s="11">
        <f>-'OddsRatio_working_3-way'!U50/(3*'OddsRatio_working_3-way'!X50^(1/3))*COS(('OddsRatio_working_3-way'!Y50)/3)</f>
        <v>0.51987637039776868</v>
      </c>
      <c r="AG50" s="11">
        <f>-'OddsRatio_working_3-way'!U50/(3*'OddsRatio_working_3-way'!X50^(1/3))*COS(('OddsRatio_working_3-way'!Y50+2*PI())/3)</f>
        <v>-0.28779579181320353</v>
      </c>
      <c r="AH50" s="11">
        <f>-'OddsRatio_working_3-way'!U50/(3*'OddsRatio_working_3-way'!X50^(1/3))*COS(('OddsRatio_working_3-way'!Y50+4*PI())/3)</f>
        <v>-0.23208057858456485</v>
      </c>
      <c r="AI50" s="11">
        <f>'OddsRatio_working_3-way'!U50/(3*'OddsRatio_working_3-way'!X50^(1/3))*SIN(('OddsRatio_working_3-way'!Y50)/3)</f>
        <v>-3.2167193355511874E-2</v>
      </c>
      <c r="AJ50" s="11">
        <f>'OddsRatio_working_3-way'!U50/(3*'OddsRatio_working_3-way'!X50^(1/3))*SIN(('OddsRatio_working_3-way'!Y50+2*PI())/3)</f>
        <v>-0.43414254691396009</v>
      </c>
      <c r="AK50" s="11">
        <f>'OddsRatio_working_3-way'!U50/(3*'OddsRatio_working_3-way'!X50^(1/3))*SIN(('OddsRatio_working_3-way'!Y50+4*PI())/3)</f>
        <v>0.46630974026947203</v>
      </c>
      <c r="AL50" s="11">
        <f>'OddsRatio_working_3-way'!Z50+'OddsRatio_working_3-way'!AF50</f>
        <v>1.0397527407955374</v>
      </c>
      <c r="AM50" s="11">
        <f>'OddsRatio_working_3-way'!AA50+'OddsRatio_working_3-way'!AG50</f>
        <v>-0.57559158362640694</v>
      </c>
      <c r="AN50" s="11">
        <f>'OddsRatio_working_3-way'!AB50+'OddsRatio_working_3-way'!AH50</f>
        <v>-0.46416115716912965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1.0397527407955374</v>
      </c>
      <c r="AS50" s="11">
        <f>IF(('OddsRatio_working_3-way'!X50=0),IF(Q50&gt;0,-Q50^(1/3),(-Q50)^(1/3)),'OddsRatio_working_3-way'!AM50-'OddsRatio_working_3-way'!R50/3)</f>
        <v>-0.57559158362640694</v>
      </c>
      <c r="AT50" s="11">
        <f>IF(('OddsRatio_working_3-way'!X50=0),IF(Q50&gt;0,-Q50^(1/3),(-Q50)^(1/3)),'OddsRatio_working_3-way'!AN50-'OddsRatio_working_3-way'!R50/3)</f>
        <v>-0.46416115716912965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2.41</v>
      </c>
      <c r="B51" s="4">
        <f>IF('True_Odds_Calculator_3-way'!B50="","",'True_Odds_Calculator_3-way'!B50)</f>
        <v>3.19</v>
      </c>
      <c r="C51" s="4">
        <f>IF('True_Odds_Calculator_3-way'!C50="","",'True_Odds_Calculator_3-way'!C50)</f>
        <v>3.28</v>
      </c>
      <c r="D51" s="9">
        <f t="shared" si="13"/>
        <v>0.40283141090985924</v>
      </c>
      <c r="E51" s="9">
        <f t="shared" si="14"/>
        <v>0.30280139852282978</v>
      </c>
      <c r="F51" s="9">
        <f t="shared" si="15"/>
        <v>0.29436719056731081</v>
      </c>
      <c r="G51" s="9">
        <f t="shared" si="16"/>
        <v>1.0513674221509903</v>
      </c>
      <c r="H51" s="9">
        <f t="shared" si="17"/>
        <v>2.4824280652328969</v>
      </c>
      <c r="I51" s="9">
        <f t="shared" si="18"/>
        <v>3.3024946545106686</v>
      </c>
      <c r="J51" s="9">
        <f t="shared" si="19"/>
        <v>3.3971177225042588</v>
      </c>
      <c r="K51" s="11">
        <f t="shared" si="20"/>
        <v>0.41493775933609955</v>
      </c>
      <c r="L51" s="11">
        <f t="shared" si="21"/>
        <v>0.31347962382445144</v>
      </c>
      <c r="M51" s="11">
        <f t="shared" si="22"/>
        <v>0.3048780487804878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-0.27920070151416276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0.23318239399956664</v>
      </c>
      <c r="Q51" s="11">
        <f>2*'OddsRatio_working_3-way'!K51*'OddsRatio_working_3-way'!L51*'OddsRatio_working_3-way'!M51</f>
        <v>7.9313739455634913E-2</v>
      </c>
      <c r="R51" s="11">
        <f t="shared" si="23"/>
        <v>0</v>
      </c>
      <c r="S51" s="11">
        <f t="shared" si="24"/>
        <v>-0.83517839580979059</v>
      </c>
      <c r="T51" s="11">
        <f t="shared" si="25"/>
        <v>-0.28407428428904447</v>
      </c>
      <c r="U51" s="11">
        <f>'OddsRatio_working_3-way'!S51-'OddsRatio_working_3-way'!R51^2/3</f>
        <v>-0.83517839580979059</v>
      </c>
      <c r="V51" s="11">
        <f>'OddsRatio_working_3-way'!S51*'OddsRatio_working_3-way'!R51/3-2*'OddsRatio_working_3-way'!R51^3/27-'OddsRatio_working_3-way'!T51</f>
        <v>0.28407428428904447</v>
      </c>
      <c r="W51" s="11">
        <f>'OddsRatio_working_3-way'!V51^2+4*'OddsRatio_working_3-way'!U51^3/27</f>
        <v>-5.6064085290610521E-3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0.14688822921135811</v>
      </c>
      <c r="Y51" s="11">
        <f>IF('OddsRatio_working_3-way'!W51&gt;=0,IF('OddsRatio_working_3-way'!V51+SQRT('OddsRatio_working_3-way'!W51)&gt;0,0,PI()),ACOS('OddsRatio_working_3-way'!V51/(2*'OddsRatio_working_3-way'!X51)))</f>
        <v>0.25771730331376319</v>
      </c>
      <c r="Z51" s="11">
        <f>'OddsRatio_working_3-way'!X51^(1/3)*COS('OddsRatio_working_3-way'!Y51/3)</f>
        <v>0.52568371107549516</v>
      </c>
      <c r="AA51" s="11">
        <f>'OddsRatio_working_3-way'!X51^(1/3)*COS(('OddsRatio_working_3-way'!Y51+2*PI())/3)</f>
        <v>-0.30204741489951614</v>
      </c>
      <c r="AB51" s="11">
        <f>'OddsRatio_working_3-way'!X51^(1/3)*COS(('OddsRatio_working_3-way'!Y51+4*PI())/3)</f>
        <v>-0.22363629617597888</v>
      </c>
      <c r="AC51" s="11">
        <f>'OddsRatio_working_3-way'!X51^(1/3)*SIN('OddsRatio_working_3-way'!Y51/3)</f>
        <v>4.5270680502493957E-2</v>
      </c>
      <c r="AD51" s="11">
        <f>'OddsRatio_working_3-way'!X51^(1/3)*SIN(('OddsRatio_working_3-way'!Y51+2*PI())/3)</f>
        <v>0.4326201078958109</v>
      </c>
      <c r="AE51" s="11">
        <f>'OddsRatio_working_3-way'!X51^(1/3)*SIN(('OddsRatio_working_3-way'!Y51+4*PI())/3)</f>
        <v>-0.47789078839830484</v>
      </c>
      <c r="AF51" s="11">
        <f>-'OddsRatio_working_3-way'!U51/(3*'OddsRatio_working_3-way'!X51^(1/3))*COS(('OddsRatio_working_3-way'!Y51)/3)</f>
        <v>0.52568371107549516</v>
      </c>
      <c r="AG51" s="11">
        <f>-'OddsRatio_working_3-way'!U51/(3*'OddsRatio_working_3-way'!X51^(1/3))*COS(('OddsRatio_working_3-way'!Y51+2*PI())/3)</f>
        <v>-0.30204741489951614</v>
      </c>
      <c r="AH51" s="11">
        <f>-'OddsRatio_working_3-way'!U51/(3*'OddsRatio_working_3-way'!X51^(1/3))*COS(('OddsRatio_working_3-way'!Y51+4*PI())/3)</f>
        <v>-0.22363629617597888</v>
      </c>
      <c r="AI51" s="11">
        <f>'OddsRatio_working_3-way'!U51/(3*'OddsRatio_working_3-way'!X51^(1/3))*SIN(('OddsRatio_working_3-way'!Y51)/3)</f>
        <v>-4.5270680502493957E-2</v>
      </c>
      <c r="AJ51" s="11">
        <f>'OddsRatio_working_3-way'!U51/(3*'OddsRatio_working_3-way'!X51^(1/3))*SIN(('OddsRatio_working_3-way'!Y51+2*PI())/3)</f>
        <v>-0.4326201078958109</v>
      </c>
      <c r="AK51" s="11">
        <f>'OddsRatio_working_3-way'!U51/(3*'OddsRatio_working_3-way'!X51^(1/3))*SIN(('OddsRatio_working_3-way'!Y51+4*PI())/3)</f>
        <v>0.47789078839830484</v>
      </c>
      <c r="AL51" s="11">
        <f>'OddsRatio_working_3-way'!Z51+'OddsRatio_working_3-way'!AF51</f>
        <v>1.0513674221509903</v>
      </c>
      <c r="AM51" s="11">
        <f>'OddsRatio_working_3-way'!AA51+'OddsRatio_working_3-way'!AG51</f>
        <v>-0.60409482979903228</v>
      </c>
      <c r="AN51" s="11">
        <f>'OddsRatio_working_3-way'!AB51+'OddsRatio_working_3-way'!AH51</f>
        <v>-0.44727259235195777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1.0513674221509903</v>
      </c>
      <c r="AS51" s="11">
        <f>IF(('OddsRatio_working_3-way'!X51=0),IF(Q51&gt;0,-Q51^(1/3),(-Q51)^(1/3)),'OddsRatio_working_3-way'!AM51-'OddsRatio_working_3-way'!R51/3)</f>
        <v>-0.60409482979903228</v>
      </c>
      <c r="AT51" s="11">
        <f>IF(('OddsRatio_working_3-way'!X51=0),IF(Q51&gt;0,-Q51^(1/3),(-Q51)^(1/3)),'OddsRatio_working_3-way'!AN51-'OddsRatio_working_3-way'!R51/3)</f>
        <v>-0.44727259235195777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2.46</v>
      </c>
      <c r="B52" s="4">
        <f>IF('True_Odds_Calculator_3-way'!B51="","",'True_Odds_Calculator_3-way'!B51)</f>
        <v>3.24</v>
      </c>
      <c r="C52" s="4">
        <f>IF('True_Odds_Calculator_3-way'!C51="","",'True_Odds_Calculator_3-way'!C51)</f>
        <v>3.15</v>
      </c>
      <c r="D52" s="9">
        <f t="shared" si="13"/>
        <v>0.39475190838756741</v>
      </c>
      <c r="E52" s="9">
        <f t="shared" si="14"/>
        <v>0.29829704557675452</v>
      </c>
      <c r="F52" s="9">
        <f t="shared" si="15"/>
        <v>0.30695104603567802</v>
      </c>
      <c r="G52" s="9">
        <f t="shared" si="16"/>
        <v>1.0501620855972331</v>
      </c>
      <c r="H52" s="9">
        <f t="shared" si="17"/>
        <v>2.5332366449719608</v>
      </c>
      <c r="I52" s="9">
        <f t="shared" si="18"/>
        <v>3.3523630717378023</v>
      </c>
      <c r="J52" s="9">
        <f t="shared" si="19"/>
        <v>3.2578484840340516</v>
      </c>
      <c r="K52" s="11">
        <f t="shared" si="20"/>
        <v>0.4065040650406504</v>
      </c>
      <c r="L52" s="11">
        <f t="shared" si="21"/>
        <v>0.30864197530864196</v>
      </c>
      <c r="M52" s="11">
        <f t="shared" si="22"/>
        <v>0.31746031746031744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-0.28005843844446676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0.23300497555240102</v>
      </c>
      <c r="Q52" s="11">
        <f>2*'OddsRatio_working_3-way'!K52*'OddsRatio_working_3-way'!L52*'OddsRatio_working_3-way'!M52</f>
        <v>7.9659820701675557E-2</v>
      </c>
      <c r="R52" s="11">
        <f t="shared" si="23"/>
        <v>0</v>
      </c>
      <c r="S52" s="11">
        <f t="shared" si="24"/>
        <v>-0.83198698402584981</v>
      </c>
      <c r="T52" s="11">
        <f t="shared" si="25"/>
        <v>-0.28443999453875207</v>
      </c>
      <c r="U52" s="11">
        <f>'OddsRatio_working_3-way'!S52-'OddsRatio_working_3-way'!R52^2/3</f>
        <v>-0.83198698402584981</v>
      </c>
      <c r="V52" s="11">
        <f>'OddsRatio_working_3-way'!S52*'OddsRatio_working_3-way'!R52/3-2*'OddsRatio_working_3-way'!R52^3/27-'OddsRatio_working_3-way'!T52</f>
        <v>0.28443999453875207</v>
      </c>
      <c r="W52" s="11">
        <f>'OddsRatio_working_3-way'!V52^2+4*'OddsRatio_working_3-way'!U52^3/27</f>
        <v>-4.412902619948561E-3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0.14604709267318014</v>
      </c>
      <c r="Y52" s="11">
        <f>IF('OddsRatio_working_3-way'!W52&gt;=0,IF('OddsRatio_working_3-way'!V52+SQRT('OddsRatio_working_3-way'!W52)&gt;0,0,PI()),ACOS('OddsRatio_working_3-way'!V52/(2*'OddsRatio_working_3-way'!X52)))</f>
        <v>0.22943313904564611</v>
      </c>
      <c r="Z52" s="11">
        <f>'OddsRatio_working_3-way'!X52^(1/3)*COS('OddsRatio_working_3-way'!Y52/3)</f>
        <v>0.52508104279861656</v>
      </c>
      <c r="AA52" s="11">
        <f>'OddsRatio_working_3-way'!X52^(1/3)*COS(('OddsRatio_working_3-way'!Y52+2*PI())/3)</f>
        <v>-0.29738546187279036</v>
      </c>
      <c r="AB52" s="11">
        <f>'OddsRatio_working_3-way'!X52^(1/3)*COS(('OddsRatio_working_3-way'!Y52+4*PI())/3)</f>
        <v>-0.22769558092582637</v>
      </c>
      <c r="AC52" s="11">
        <f>'OddsRatio_working_3-way'!X52^(1/3)*SIN('OddsRatio_working_3-way'!Y52/3)</f>
        <v>4.0235471524522767E-2</v>
      </c>
      <c r="AD52" s="11">
        <f>'OddsRatio_working_3-way'!X52^(1/3)*SIN(('OddsRatio_working_3-way'!Y52+2*PI())/3)</f>
        <v>0.43461578634696468</v>
      </c>
      <c r="AE52" s="11">
        <f>'OddsRatio_working_3-way'!X52^(1/3)*SIN(('OddsRatio_working_3-way'!Y52+4*PI())/3)</f>
        <v>-0.4748512578714873</v>
      </c>
      <c r="AF52" s="11">
        <f>-'OddsRatio_working_3-way'!U52/(3*'OddsRatio_working_3-way'!X52^(1/3))*COS(('OddsRatio_working_3-way'!Y52)/3)</f>
        <v>0.52508104279861645</v>
      </c>
      <c r="AG52" s="11">
        <f>-'OddsRatio_working_3-way'!U52/(3*'OddsRatio_working_3-way'!X52^(1/3))*COS(('OddsRatio_working_3-way'!Y52+2*PI())/3)</f>
        <v>-0.2973854618727903</v>
      </c>
      <c r="AH52" s="11">
        <f>-'OddsRatio_working_3-way'!U52/(3*'OddsRatio_working_3-way'!X52^(1/3))*COS(('OddsRatio_working_3-way'!Y52+4*PI())/3)</f>
        <v>-0.22769558092582634</v>
      </c>
      <c r="AI52" s="11">
        <f>'OddsRatio_working_3-way'!U52/(3*'OddsRatio_working_3-way'!X52^(1/3))*SIN(('OddsRatio_working_3-way'!Y52)/3)</f>
        <v>-4.023547152452276E-2</v>
      </c>
      <c r="AJ52" s="11">
        <f>'OddsRatio_working_3-way'!U52/(3*'OddsRatio_working_3-way'!X52^(1/3))*SIN(('OddsRatio_working_3-way'!Y52+2*PI())/3)</f>
        <v>-0.43461578634696463</v>
      </c>
      <c r="AK52" s="11">
        <f>'OddsRatio_working_3-way'!U52/(3*'OddsRatio_working_3-way'!X52^(1/3))*SIN(('OddsRatio_working_3-way'!Y52+4*PI())/3)</f>
        <v>0.47485125787148724</v>
      </c>
      <c r="AL52" s="11">
        <f>'OddsRatio_working_3-way'!Z52+'OddsRatio_working_3-way'!AF52</f>
        <v>1.0501620855972331</v>
      </c>
      <c r="AM52" s="11">
        <f>'OddsRatio_working_3-way'!AA52+'OddsRatio_working_3-way'!AG52</f>
        <v>-0.59477092374558072</v>
      </c>
      <c r="AN52" s="11">
        <f>'OddsRatio_working_3-way'!AB52+'OddsRatio_working_3-way'!AH52</f>
        <v>-0.45539116185165274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1.0501620855972331</v>
      </c>
      <c r="AS52" s="11">
        <f>IF(('OddsRatio_working_3-way'!X52=0),IF(Q52&gt;0,-Q52^(1/3),(-Q52)^(1/3)),'OddsRatio_working_3-way'!AM52-'OddsRatio_working_3-way'!R52/3)</f>
        <v>-0.59477092374558072</v>
      </c>
      <c r="AT52" s="11">
        <f>IF(('OddsRatio_working_3-way'!X52=0),IF(Q52&gt;0,-Q52^(1/3),(-Q52)^(1/3)),'OddsRatio_working_3-way'!AN52-'OddsRatio_working_3-way'!R52/3)</f>
        <v>-0.45539116185165274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1.79</v>
      </c>
      <c r="B53" s="4">
        <f>IF('True_Odds_Calculator_3-way'!B52="","",'True_Odds_Calculator_3-way'!B52)</f>
        <v>3.67</v>
      </c>
      <c r="C53" s="4">
        <f>IF('True_Odds_Calculator_3-way'!C52="","",'True_Odds_Calculator_3-way'!C52)</f>
        <v>4.8899999999999997</v>
      </c>
      <c r="D53" s="9">
        <f t="shared" si="13"/>
        <v>0.54403443582195699</v>
      </c>
      <c r="E53" s="9">
        <f t="shared" si="14"/>
        <v>0.26091744932506145</v>
      </c>
      <c r="F53" s="9">
        <f t="shared" si="15"/>
        <v>0.19504811485298149</v>
      </c>
      <c r="G53" s="9">
        <f t="shared" si="16"/>
        <v>1.0609100494775638</v>
      </c>
      <c r="H53" s="9">
        <f t="shared" si="17"/>
        <v>1.8381189390872754</v>
      </c>
      <c r="I53" s="9">
        <f t="shared" si="18"/>
        <v>3.8326298321050953</v>
      </c>
      <c r="J53" s="9">
        <f t="shared" si="19"/>
        <v>5.1269400924677235</v>
      </c>
      <c r="K53" s="11">
        <f t="shared" si="20"/>
        <v>0.55865921787709494</v>
      </c>
      <c r="L53" s="11">
        <f t="shared" si="21"/>
        <v>0.27247956403269757</v>
      </c>
      <c r="M53" s="11">
        <f t="shared" si="22"/>
        <v>0.20449897750511248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-0.25542299891137044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0.22880177258803477</v>
      </c>
      <c r="Q53" s="11">
        <f>2*'OddsRatio_working_3-way'!K53*'OddsRatio_working_3-way'!L53*'OddsRatio_working_3-way'!M53</f>
        <v>6.2258985738240756E-2</v>
      </c>
      <c r="R53" s="11">
        <f t="shared" si="23"/>
        <v>0</v>
      </c>
      <c r="S53" s="11">
        <f t="shared" si="24"/>
        <v>-0.8957759229325587</v>
      </c>
      <c r="T53" s="11">
        <f t="shared" si="25"/>
        <v>-0.24374855045783908</v>
      </c>
      <c r="U53" s="11">
        <f>'OddsRatio_working_3-way'!S53-'OddsRatio_working_3-way'!R53^2/3</f>
        <v>-0.8957759229325587</v>
      </c>
      <c r="V53" s="11">
        <f>'OddsRatio_working_3-way'!S53*'OddsRatio_working_3-way'!R53/3-2*'OddsRatio_working_3-way'!R53^3/27-'OddsRatio_working_3-way'!T53</f>
        <v>0.24374855045783908</v>
      </c>
      <c r="W53" s="11">
        <f>'OddsRatio_working_3-way'!V53^2+4*'OddsRatio_working_3-way'!U53^3/27</f>
        <v>-4.7073102370403699E-2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0.16316131451779664</v>
      </c>
      <c r="Y53" s="11">
        <f>IF('OddsRatio_working_3-way'!W53&gt;=0,IF('OddsRatio_working_3-way'!V53+SQRT('OddsRatio_working_3-way'!W53)&gt;0,0,PI()),ACOS('OddsRatio_working_3-way'!V53/(2*'OddsRatio_working_3-way'!X53)))</f>
        <v>0.72732485297166838</v>
      </c>
      <c r="Z53" s="11">
        <f>'OddsRatio_working_3-way'!X53^(1/3)*COS('OddsRatio_working_3-way'!Y53/3)</f>
        <v>0.53045502473878203</v>
      </c>
      <c r="AA53" s="11">
        <f>'OddsRatio_working_3-way'!X53^(1/3)*COS(('OddsRatio_working_3-way'!Y53+2*PI())/3)</f>
        <v>-0.37883684640569881</v>
      </c>
      <c r="AB53" s="11">
        <f>'OddsRatio_working_3-way'!X53^(1/3)*COS(('OddsRatio_working_3-way'!Y53+4*PI())/3)</f>
        <v>-0.15161817833308358</v>
      </c>
      <c r="AC53" s="11">
        <f>'OddsRatio_working_3-way'!X53^(1/3)*SIN('OddsRatio_working_3-way'!Y53/3)</f>
        <v>0.13118475917663283</v>
      </c>
      <c r="AD53" s="11">
        <f>'OddsRatio_working_3-way'!X53^(1/3)*SIN(('OddsRatio_working_3-way'!Y53+2*PI())/3)</f>
        <v>0.3937951474005717</v>
      </c>
      <c r="AE53" s="11">
        <f>'OddsRatio_working_3-way'!X53^(1/3)*SIN(('OddsRatio_working_3-way'!Y53+4*PI())/3)</f>
        <v>-0.52497990657720439</v>
      </c>
      <c r="AF53" s="11">
        <f>-'OddsRatio_working_3-way'!U53/(3*'OddsRatio_working_3-way'!X53^(1/3))*COS(('OddsRatio_working_3-way'!Y53)/3)</f>
        <v>0.53045502473878181</v>
      </c>
      <c r="AG53" s="11">
        <f>-'OddsRatio_working_3-way'!U53/(3*'OddsRatio_working_3-way'!X53^(1/3))*COS(('OddsRatio_working_3-way'!Y53+2*PI())/3)</f>
        <v>-0.37883684640569865</v>
      </c>
      <c r="AH53" s="11">
        <f>-'OddsRatio_working_3-way'!U53/(3*'OddsRatio_working_3-way'!X53^(1/3))*COS(('OddsRatio_working_3-way'!Y53+4*PI())/3)</f>
        <v>-0.1516181783330835</v>
      </c>
      <c r="AI53" s="11">
        <f>'OddsRatio_working_3-way'!U53/(3*'OddsRatio_working_3-way'!X53^(1/3))*SIN(('OddsRatio_working_3-way'!Y53)/3)</f>
        <v>-0.13118475917663278</v>
      </c>
      <c r="AJ53" s="11">
        <f>'OddsRatio_working_3-way'!U53/(3*'OddsRatio_working_3-way'!X53^(1/3))*SIN(('OddsRatio_working_3-way'!Y53+2*PI())/3)</f>
        <v>-0.39379514740057153</v>
      </c>
      <c r="AK53" s="11">
        <f>'OddsRatio_working_3-way'!U53/(3*'OddsRatio_working_3-way'!X53^(1/3))*SIN(('OddsRatio_working_3-way'!Y53+4*PI())/3)</f>
        <v>0.52497990657720417</v>
      </c>
      <c r="AL53" s="11">
        <f>'OddsRatio_working_3-way'!Z53+'OddsRatio_working_3-way'!AF53</f>
        <v>1.0609100494775638</v>
      </c>
      <c r="AM53" s="11">
        <f>'OddsRatio_working_3-way'!AA53+'OddsRatio_working_3-way'!AG53</f>
        <v>-0.7576736928113974</v>
      </c>
      <c r="AN53" s="11">
        <f>'OddsRatio_working_3-way'!AB53+'OddsRatio_working_3-way'!AH53</f>
        <v>-0.30323635666616711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1.0609100494775638</v>
      </c>
      <c r="AS53" s="11">
        <f>IF(('OddsRatio_working_3-way'!X53=0),IF(Q53&gt;0,-Q53^(1/3),(-Q53)^(1/3)),'OddsRatio_working_3-way'!AM53-'OddsRatio_working_3-way'!R53/3)</f>
        <v>-0.7576736928113974</v>
      </c>
      <c r="AT53" s="11">
        <f>IF(('OddsRatio_working_3-way'!X53=0),IF(Q53&gt;0,-Q53^(1/3),(-Q53)^(1/3)),'OddsRatio_working_3-way'!AN53-'OddsRatio_working_3-way'!R53/3)</f>
        <v>-0.30323635666616711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2.08</v>
      </c>
      <c r="B54" s="4">
        <f>IF('True_Odds_Calculator_3-way'!B53="","",'True_Odds_Calculator_3-way'!B53)</f>
        <v>3.15</v>
      </c>
      <c r="C54" s="4">
        <f>IF('True_Odds_Calculator_3-way'!C53="","",'True_Odds_Calculator_3-way'!C53)</f>
        <v>4.24</v>
      </c>
      <c r="D54" s="9">
        <f t="shared" si="13"/>
        <v>0.46752582063418507</v>
      </c>
      <c r="E54" s="9">
        <f t="shared" si="14"/>
        <v>0.30606376156662235</v>
      </c>
      <c r="F54" s="9">
        <f t="shared" si="15"/>
        <v>0.22641041779919244</v>
      </c>
      <c r="G54" s="9">
        <f t="shared" si="16"/>
        <v>1.0545549054213876</v>
      </c>
      <c r="H54" s="9">
        <f t="shared" si="17"/>
        <v>2.1389192978550988</v>
      </c>
      <c r="I54" s="9">
        <f t="shared" si="18"/>
        <v>3.2672930466559835</v>
      </c>
      <c r="J54" s="9">
        <f t="shared" si="19"/>
        <v>4.4167578935652969</v>
      </c>
      <c r="K54" s="11">
        <f t="shared" si="20"/>
        <v>0.48076923076923073</v>
      </c>
      <c r="L54" s="11">
        <f t="shared" si="21"/>
        <v>0.31746031746031744</v>
      </c>
      <c r="M54" s="11">
        <f t="shared" si="22"/>
        <v>0.23584905660377356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-0.27081173543437698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0.23289734374640031</v>
      </c>
      <c r="Q54" s="11">
        <f>2*'OddsRatio_working_3-way'!K54*'OddsRatio_working_3-way'!L54*'OddsRatio_working_3-way'!M54</f>
        <v>7.1992996521298397E-2</v>
      </c>
      <c r="R54" s="11">
        <f t="shared" si="23"/>
        <v>0</v>
      </c>
      <c r="S54" s="11">
        <f t="shared" si="24"/>
        <v>-0.85999723524845517</v>
      </c>
      <c r="T54" s="11">
        <f t="shared" si="25"/>
        <v>-0.26584149466721957</v>
      </c>
      <c r="U54" s="11">
        <f>'OddsRatio_working_3-way'!S54-'OddsRatio_working_3-way'!R54^2/3</f>
        <v>-0.85999723524845517</v>
      </c>
      <c r="V54" s="11">
        <f>'OddsRatio_working_3-way'!S54*'OddsRatio_working_3-way'!R54/3-2*'OddsRatio_working_3-way'!R54^3/27-'OddsRatio_working_3-way'!T54</f>
        <v>0.26584149466721957</v>
      </c>
      <c r="W54" s="11">
        <f>'OddsRatio_working_3-way'!V54^2+4*'OddsRatio_working_3-way'!U54^3/27</f>
        <v>-2.355790942998659E-2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0.15348420905494473</v>
      </c>
      <c r="Y54" s="11">
        <f>IF('OddsRatio_working_3-way'!W54&gt;=0,IF('OddsRatio_working_3-way'!V54+SQRT('OddsRatio_working_3-way'!W54)&gt;0,0,PI()),ACOS('OddsRatio_working_3-way'!V54/(2*'OddsRatio_working_3-way'!X54)))</f>
        <v>0.52360498842203529</v>
      </c>
      <c r="Z54" s="11">
        <f>'OddsRatio_working_3-way'!X54^(1/3)*COS('OddsRatio_working_3-way'!Y54/3)</f>
        <v>0.52727745271069382</v>
      </c>
      <c r="AA54" s="11">
        <f>'OddsRatio_working_3-way'!X54^(1/3)*COS(('OddsRatio_working_3-way'!Y54+2*PI())/3)</f>
        <v>-0.34415689020242818</v>
      </c>
      <c r="AB54" s="11">
        <f>'OddsRatio_working_3-way'!X54^(1/3)*COS(('OddsRatio_working_3-way'!Y54+4*PI())/3)</f>
        <v>-0.18312056250826567</v>
      </c>
      <c r="AC54" s="11">
        <f>'OddsRatio_working_3-way'!X54^(1/3)*SIN('OddsRatio_working_3-way'!Y54/3)</f>
        <v>9.2974367143533507E-2</v>
      </c>
      <c r="AD54" s="11">
        <f>'OddsRatio_working_3-way'!X54^(1/3)*SIN(('OddsRatio_working_3-way'!Y54+2*PI())/3)</f>
        <v>0.410148485318442</v>
      </c>
      <c r="AE54" s="11">
        <f>'OddsRatio_working_3-way'!X54^(1/3)*SIN(('OddsRatio_working_3-way'!Y54+4*PI())/3)</f>
        <v>-0.50312285246197552</v>
      </c>
      <c r="AF54" s="11">
        <f>-'OddsRatio_working_3-way'!U54/(3*'OddsRatio_working_3-way'!X54^(1/3))*COS(('OddsRatio_working_3-way'!Y54)/3)</f>
        <v>0.52727745271069371</v>
      </c>
      <c r="AG54" s="11">
        <f>-'OddsRatio_working_3-way'!U54/(3*'OddsRatio_working_3-way'!X54^(1/3))*COS(('OddsRatio_working_3-way'!Y54+2*PI())/3)</f>
        <v>-0.34415689020242812</v>
      </c>
      <c r="AH54" s="11">
        <f>-'OddsRatio_working_3-way'!U54/(3*'OddsRatio_working_3-way'!X54^(1/3))*COS(('OddsRatio_working_3-way'!Y54+4*PI())/3)</f>
        <v>-0.18312056250826564</v>
      </c>
      <c r="AI54" s="11">
        <f>'OddsRatio_working_3-way'!U54/(3*'OddsRatio_working_3-way'!X54^(1/3))*SIN(('OddsRatio_working_3-way'!Y54)/3)</f>
        <v>-9.2974367143533479E-2</v>
      </c>
      <c r="AJ54" s="11">
        <f>'OddsRatio_working_3-way'!U54/(3*'OddsRatio_working_3-way'!X54^(1/3))*SIN(('OddsRatio_working_3-way'!Y54+2*PI())/3)</f>
        <v>-0.41014848531844195</v>
      </c>
      <c r="AK54" s="11">
        <f>'OddsRatio_working_3-way'!U54/(3*'OddsRatio_working_3-way'!X54^(1/3))*SIN(('OddsRatio_working_3-way'!Y54+4*PI())/3)</f>
        <v>0.50312285246197541</v>
      </c>
      <c r="AL54" s="11">
        <f>'OddsRatio_working_3-way'!Z54+'OddsRatio_working_3-way'!AF54</f>
        <v>1.0545549054213876</v>
      </c>
      <c r="AM54" s="11">
        <f>'OddsRatio_working_3-way'!AA54+'OddsRatio_working_3-way'!AG54</f>
        <v>-0.68831378040485625</v>
      </c>
      <c r="AN54" s="11">
        <f>'OddsRatio_working_3-way'!AB54+'OddsRatio_working_3-way'!AH54</f>
        <v>-0.36624112501653128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1.0545549054213876</v>
      </c>
      <c r="AS54" s="11">
        <f>IF(('OddsRatio_working_3-way'!X54=0),IF(Q54&gt;0,-Q54^(1/3),(-Q54)^(1/3)),'OddsRatio_working_3-way'!AM54-'OddsRatio_working_3-way'!R54/3)</f>
        <v>-0.68831378040485625</v>
      </c>
      <c r="AT54" s="11">
        <f>IF(('OddsRatio_working_3-way'!X54=0),IF(Q54&gt;0,-Q54^(1/3),(-Q54)^(1/3)),'OddsRatio_working_3-way'!AN54-'OddsRatio_working_3-way'!R54/3)</f>
        <v>-0.36624112501653128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1.9</v>
      </c>
      <c r="B55" s="4">
        <f>IF('True_Odds_Calculator_3-way'!B54="","",'True_Odds_Calculator_3-way'!B54)</f>
        <v>3.51</v>
      </c>
      <c r="C55" s="4">
        <f>IF('True_Odds_Calculator_3-way'!C54="","",'True_Odds_Calculator_3-way'!C54)</f>
        <v>4.4400000000000004</v>
      </c>
      <c r="D55" s="9">
        <f t="shared" si="13"/>
        <v>0.51170176443751858</v>
      </c>
      <c r="E55" s="9">
        <f t="shared" si="14"/>
        <v>0.27312446297929494</v>
      </c>
      <c r="F55" s="9">
        <f t="shared" si="15"/>
        <v>0.21517377258318637</v>
      </c>
      <c r="G55" s="9">
        <f t="shared" si="16"/>
        <v>1.0602926016208261</v>
      </c>
      <c r="H55" s="9">
        <f t="shared" si="17"/>
        <v>1.9542633414587436</v>
      </c>
      <c r="I55" s="9">
        <f t="shared" si="18"/>
        <v>3.6613344300682731</v>
      </c>
      <c r="J55" s="9">
        <f t="shared" si="19"/>
        <v>4.647406549575642</v>
      </c>
      <c r="K55" s="11">
        <f t="shared" si="20"/>
        <v>0.52631578947368418</v>
      </c>
      <c r="L55" s="11">
        <f t="shared" si="21"/>
        <v>0.28490028490028491</v>
      </c>
      <c r="M55" s="11">
        <f t="shared" si="22"/>
        <v>0.2252252252252252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-0.26244057823005196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0.23133795063619628</v>
      </c>
      <c r="Q55" s="11">
        <f>2*'OddsRatio_working_3-way'!K55*'OddsRatio_working_3-way'!L55*'OddsRatio_working_3-way'!M55</f>
        <v>6.7543927193049982E-2</v>
      </c>
      <c r="R55" s="11">
        <f t="shared" si="23"/>
        <v>0</v>
      </c>
      <c r="S55" s="11">
        <f t="shared" si="24"/>
        <v>-0.88148697200860637</v>
      </c>
      <c r="T55" s="11">
        <f t="shared" si="25"/>
        <v>-0.25736845898061489</v>
      </c>
      <c r="U55" s="11">
        <f>'OddsRatio_working_3-way'!S55-'OddsRatio_working_3-way'!R55^2/3</f>
        <v>-0.88148697200860637</v>
      </c>
      <c r="V55" s="11">
        <f>'OddsRatio_working_3-way'!S55*'OddsRatio_working_3-way'!R55/3-2*'OddsRatio_working_3-way'!R55^3/27-'OddsRatio_working_3-way'!T55</f>
        <v>0.25736845898061489</v>
      </c>
      <c r="W55" s="11">
        <f>'OddsRatio_working_3-way'!V55^2+4*'OddsRatio_working_3-way'!U55^3/27</f>
        <v>-3.5232939125589266E-2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0.15927292833658654</v>
      </c>
      <c r="Y55" s="11">
        <f>IF('OddsRatio_working_3-way'!W55&gt;=0,IF('OddsRatio_working_3-way'!V55+SQRT('OddsRatio_working_3-way'!W55)&gt;0,0,PI()),ACOS('OddsRatio_working_3-way'!V55/(2*'OddsRatio_working_3-way'!X55)))</f>
        <v>0.6301350965658109</v>
      </c>
      <c r="Z55" s="11">
        <f>'OddsRatio_working_3-way'!X55^(1/3)*COS('OddsRatio_working_3-way'!Y55/3)</f>
        <v>0.53014630081041303</v>
      </c>
      <c r="AA55" s="11">
        <f>'OddsRatio_working_3-way'!X55^(1/3)*COS(('OddsRatio_working_3-way'!Y55+2*PI())/3)</f>
        <v>-0.36295275913413411</v>
      </c>
      <c r="AB55" s="11">
        <f>'OddsRatio_working_3-way'!X55^(1/3)*COS(('OddsRatio_working_3-way'!Y55+4*PI())/3)</f>
        <v>-0.16719354167627901</v>
      </c>
      <c r="AC55" s="11">
        <f>'OddsRatio_working_3-way'!X55^(1/3)*SIN('OddsRatio_working_3-way'!Y55/3)</f>
        <v>0.11302163689564321</v>
      </c>
      <c r="AD55" s="11">
        <f>'OddsRatio_working_3-way'!X55^(1/3)*SIN(('OddsRatio_working_3-way'!Y55+2*PI())/3)</f>
        <v>0.40260934577634278</v>
      </c>
      <c r="AE55" s="11">
        <f>'OddsRatio_working_3-way'!X55^(1/3)*SIN(('OddsRatio_working_3-way'!Y55+4*PI())/3)</f>
        <v>-0.51563098267198593</v>
      </c>
      <c r="AF55" s="11">
        <f>-'OddsRatio_working_3-way'!U55/(3*'OddsRatio_working_3-way'!X55^(1/3))*COS(('OddsRatio_working_3-way'!Y55)/3)</f>
        <v>0.53014630081041292</v>
      </c>
      <c r="AG55" s="11">
        <f>-'OddsRatio_working_3-way'!U55/(3*'OddsRatio_working_3-way'!X55^(1/3))*COS(('OddsRatio_working_3-way'!Y55+2*PI())/3)</f>
        <v>-0.362952759134134</v>
      </c>
      <c r="AH55" s="11">
        <f>-'OddsRatio_working_3-way'!U55/(3*'OddsRatio_working_3-way'!X55^(1/3))*COS(('OddsRatio_working_3-way'!Y55+4*PI())/3)</f>
        <v>-0.16719354167627898</v>
      </c>
      <c r="AI55" s="11">
        <f>'OddsRatio_working_3-way'!U55/(3*'OddsRatio_working_3-way'!X55^(1/3))*SIN(('OddsRatio_working_3-way'!Y55)/3)</f>
        <v>-0.11302163689564318</v>
      </c>
      <c r="AJ55" s="11">
        <f>'OddsRatio_working_3-way'!U55/(3*'OddsRatio_working_3-way'!X55^(1/3))*SIN(('OddsRatio_working_3-way'!Y55+2*PI())/3)</f>
        <v>-0.40260934577634272</v>
      </c>
      <c r="AK55" s="11">
        <f>'OddsRatio_working_3-way'!U55/(3*'OddsRatio_working_3-way'!X55^(1/3))*SIN(('OddsRatio_working_3-way'!Y55+4*PI())/3)</f>
        <v>0.51563098267198582</v>
      </c>
      <c r="AL55" s="11">
        <f>'OddsRatio_working_3-way'!Z55+'OddsRatio_working_3-way'!AF55</f>
        <v>1.0602926016208261</v>
      </c>
      <c r="AM55" s="11">
        <f>'OddsRatio_working_3-way'!AA55+'OddsRatio_working_3-way'!AG55</f>
        <v>-0.7259055182682681</v>
      </c>
      <c r="AN55" s="11">
        <f>'OddsRatio_working_3-way'!AB55+'OddsRatio_working_3-way'!AH55</f>
        <v>-0.33438708335255796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1.0602926016208261</v>
      </c>
      <c r="AS55" s="11">
        <f>IF(('OddsRatio_working_3-way'!X55=0),IF(Q55&gt;0,-Q55^(1/3),(-Q55)^(1/3)),'OddsRatio_working_3-way'!AM55-'OddsRatio_working_3-way'!R55/3)</f>
        <v>-0.7259055182682681</v>
      </c>
      <c r="AT55" s="11">
        <f>IF(('OddsRatio_working_3-way'!X55=0),IF(Q55&gt;0,-Q55^(1/3),(-Q55)^(1/3)),'OddsRatio_working_3-way'!AN55-'OddsRatio_working_3-way'!R55/3)</f>
        <v>-0.33438708335255796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2.21</v>
      </c>
      <c r="B56" s="4">
        <f>IF('True_Odds_Calculator_3-way'!B55="","",'True_Odds_Calculator_3-way'!B55)</f>
        <v>3.02</v>
      </c>
      <c r="C56" s="4">
        <f>IF('True_Odds_Calculator_3-way'!C55="","",'True_Odds_Calculator_3-way'!C55)</f>
        <v>4.01</v>
      </c>
      <c r="D56" s="9">
        <f t="shared" si="13"/>
        <v>0.4399752535248232</v>
      </c>
      <c r="E56" s="9">
        <f t="shared" si="14"/>
        <v>0.32000699827987028</v>
      </c>
      <c r="F56" s="9">
        <f t="shared" si="15"/>
        <v>0.24001774819530663</v>
      </c>
      <c r="G56" s="9">
        <f t="shared" si="16"/>
        <v>1.0519463658008594</v>
      </c>
      <c r="H56" s="9">
        <f t="shared" si="17"/>
        <v>2.2728551026190398</v>
      </c>
      <c r="I56" s="9">
        <f t="shared" si="18"/>
        <v>3.1249316589177356</v>
      </c>
      <c r="J56" s="9">
        <f t="shared" si="19"/>
        <v>4.1663585610605871</v>
      </c>
      <c r="K56" s="11">
        <f t="shared" si="20"/>
        <v>0.45248868778280543</v>
      </c>
      <c r="L56" s="11">
        <f t="shared" si="21"/>
        <v>0.33112582781456956</v>
      </c>
      <c r="M56" s="11">
        <f t="shared" si="22"/>
        <v>0.24937655860349128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-0.27489044611509184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0.23315299596742464</v>
      </c>
      <c r="Q56" s="11">
        <f>2*'OddsRatio_working_3-way'!K56*'OddsRatio_working_3-way'!L56*'OddsRatio_working_3-way'!M56</f>
        <v>7.472852434853354E-2</v>
      </c>
      <c r="R56" s="11">
        <f t="shared" si="23"/>
        <v>0</v>
      </c>
      <c r="S56" s="11">
        <f t="shared" si="24"/>
        <v>-0.84816696710444262</v>
      </c>
      <c r="T56" s="11">
        <f t="shared" si="25"/>
        <v>-0.27184838689244956</v>
      </c>
      <c r="U56" s="11">
        <f>'OddsRatio_working_3-way'!S56-'OddsRatio_working_3-way'!R56^2/3</f>
        <v>-0.84816696710444262</v>
      </c>
      <c r="V56" s="11">
        <f>'OddsRatio_working_3-way'!S56*'OddsRatio_working_3-way'!R56/3-2*'OddsRatio_working_3-way'!R56^3/27-'OddsRatio_working_3-way'!T56</f>
        <v>0.27184838689244956</v>
      </c>
      <c r="W56" s="11">
        <f>'OddsRatio_working_3-way'!V56^2+4*'OddsRatio_working_3-way'!U56^3/27</f>
        <v>-1.6492597220171809E-2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0.15032809341254111</v>
      </c>
      <c r="Y56" s="11">
        <f>IF('OddsRatio_working_3-way'!W56&gt;=0,IF('OddsRatio_working_3-way'!V56+SQRT('OddsRatio_working_3-way'!W56)&gt;0,0,PI()),ACOS('OddsRatio_working_3-way'!V56/(2*'OddsRatio_working_3-way'!X56)))</f>
        <v>0.44133183830981326</v>
      </c>
      <c r="Z56" s="11">
        <f>'OddsRatio_working_3-way'!X56^(1/3)*COS('OddsRatio_working_3-way'!Y56/3)</f>
        <v>0.52597318290042983</v>
      </c>
      <c r="AA56" s="11">
        <f>'OddsRatio_working_3-way'!X56^(1/3)*COS(('OddsRatio_working_3-way'!Y56+2*PI())/3)</f>
        <v>-0.33048399827672864</v>
      </c>
      <c r="AB56" s="11">
        <f>'OddsRatio_working_3-way'!X56^(1/3)*COS(('OddsRatio_working_3-way'!Y56+4*PI())/3)</f>
        <v>-0.19548918462370157</v>
      </c>
      <c r="AC56" s="11">
        <f>'OddsRatio_working_3-way'!X56^(1/3)*SIN('OddsRatio_working_3-way'!Y56/3)</f>
        <v>7.7939292001778751E-2</v>
      </c>
      <c r="AD56" s="11">
        <f>'OddsRatio_working_3-way'!X56^(1/3)*SIN(('OddsRatio_working_3-way'!Y56+2*PI())/3)</f>
        <v>0.4165364921002418</v>
      </c>
      <c r="AE56" s="11">
        <f>'OddsRatio_working_3-way'!X56^(1/3)*SIN(('OddsRatio_working_3-way'!Y56+4*PI())/3)</f>
        <v>-0.49447578410202042</v>
      </c>
      <c r="AF56" s="11">
        <f>-'OddsRatio_working_3-way'!U56/(3*'OddsRatio_working_3-way'!X56^(1/3))*COS(('OddsRatio_working_3-way'!Y56)/3)</f>
        <v>0.52597318290042971</v>
      </c>
      <c r="AG56" s="11">
        <f>-'OddsRatio_working_3-way'!U56/(3*'OddsRatio_working_3-way'!X56^(1/3))*COS(('OddsRatio_working_3-way'!Y56+2*PI())/3)</f>
        <v>-0.33048399827672859</v>
      </c>
      <c r="AH56" s="11">
        <f>-'OddsRatio_working_3-way'!U56/(3*'OddsRatio_working_3-way'!X56^(1/3))*COS(('OddsRatio_working_3-way'!Y56+4*PI())/3)</f>
        <v>-0.19548918462370152</v>
      </c>
      <c r="AI56" s="11">
        <f>'OddsRatio_working_3-way'!U56/(3*'OddsRatio_working_3-way'!X56^(1/3))*SIN(('OddsRatio_working_3-way'!Y56)/3)</f>
        <v>-7.7939292001778737E-2</v>
      </c>
      <c r="AJ56" s="11">
        <f>'OddsRatio_working_3-way'!U56/(3*'OddsRatio_working_3-way'!X56^(1/3))*SIN(('OddsRatio_working_3-way'!Y56+2*PI())/3)</f>
        <v>-0.41653649210024168</v>
      </c>
      <c r="AK56" s="11">
        <f>'OddsRatio_working_3-way'!U56/(3*'OddsRatio_working_3-way'!X56^(1/3))*SIN(('OddsRatio_working_3-way'!Y56+4*PI())/3)</f>
        <v>0.49447578410202031</v>
      </c>
      <c r="AL56" s="11">
        <f>'OddsRatio_working_3-way'!Z56+'OddsRatio_working_3-way'!AF56</f>
        <v>1.0519463658008594</v>
      </c>
      <c r="AM56" s="11">
        <f>'OddsRatio_working_3-way'!AA56+'OddsRatio_working_3-way'!AG56</f>
        <v>-0.66096799655345717</v>
      </c>
      <c r="AN56" s="11">
        <f>'OddsRatio_working_3-way'!AB56+'OddsRatio_working_3-way'!AH56</f>
        <v>-0.39097836924740309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1.0519463658008594</v>
      </c>
      <c r="AS56" s="11">
        <f>IF(('OddsRatio_working_3-way'!X56=0),IF(Q56&gt;0,-Q56^(1/3),(-Q56)^(1/3)),'OddsRatio_working_3-way'!AM56-'OddsRatio_working_3-way'!R56/3)</f>
        <v>-0.66096799655345717</v>
      </c>
      <c r="AT56" s="11">
        <f>IF(('OddsRatio_working_3-way'!X56=0),IF(Q56&gt;0,-Q56^(1/3),(-Q56)^(1/3)),'OddsRatio_working_3-way'!AN56-'OddsRatio_working_3-way'!R56/3)</f>
        <v>-0.39097836924740309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2.41</v>
      </c>
      <c r="B57" s="4">
        <f>IF('True_Odds_Calculator_3-way'!B56="","",'True_Odds_Calculator_3-way'!B56)</f>
        <v>3.17</v>
      </c>
      <c r="C57" s="4">
        <f>IF('True_Odds_Calculator_3-way'!C56="","",'True_Odds_Calculator_3-way'!C56)</f>
        <v>3.31</v>
      </c>
      <c r="D57" s="9">
        <f t="shared" si="13"/>
        <v>0.40311158905739419</v>
      </c>
      <c r="E57" s="9">
        <f t="shared" si="14"/>
        <v>0.30498852077613769</v>
      </c>
      <c r="F57" s="9">
        <f t="shared" si="15"/>
        <v>0.29189989016646806</v>
      </c>
      <c r="G57" s="9">
        <f t="shared" si="16"/>
        <v>1.0501437458882381</v>
      </c>
      <c r="H57" s="9">
        <f t="shared" si="17"/>
        <v>2.4807026817024158</v>
      </c>
      <c r="I57" s="9">
        <f t="shared" si="18"/>
        <v>3.2788119285774773</v>
      </c>
      <c r="J57" s="9">
        <f t="shared" si="19"/>
        <v>3.4258320530018302</v>
      </c>
      <c r="K57" s="11">
        <f t="shared" si="20"/>
        <v>0.41493775933609955</v>
      </c>
      <c r="L57" s="11">
        <f t="shared" si="21"/>
        <v>0.31545741324921134</v>
      </c>
      <c r="M57" s="11">
        <f t="shared" si="22"/>
        <v>0.30211480362537763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-0.27950303485050887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0.23292226047534248</v>
      </c>
      <c r="Q57" s="11">
        <f>2*'OddsRatio_working_3-way'!K57*'OddsRatio_working_3-way'!L57*'OddsRatio_working_3-way'!M57</f>
        <v>7.9090750585854838E-2</v>
      </c>
      <c r="R57" s="11">
        <f t="shared" si="23"/>
        <v>0</v>
      </c>
      <c r="S57" s="11">
        <f t="shared" si="24"/>
        <v>-0.83334429838989066</v>
      </c>
      <c r="T57" s="11">
        <f t="shared" si="25"/>
        <v>-0.28296920149062504</v>
      </c>
      <c r="U57" s="11">
        <f>'OddsRatio_working_3-way'!S57-'OddsRatio_working_3-way'!R57^2/3</f>
        <v>-0.83334429838989066</v>
      </c>
      <c r="V57" s="11">
        <f>'OddsRatio_working_3-way'!S57*'OddsRatio_working_3-way'!R57/3-2*'OddsRatio_working_3-way'!R57^3/27-'OddsRatio_working_3-way'!T57</f>
        <v>0.28296920149062504</v>
      </c>
      <c r="W57" s="11">
        <f>'OddsRatio_working_3-way'!V57^2+4*'OddsRatio_working_3-way'!U57^3/27</f>
        <v>-5.6656973591823478E-3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0.14640463308193519</v>
      </c>
      <c r="Y57" s="11">
        <f>IF('OddsRatio_working_3-way'!W57&gt;=0,IF('OddsRatio_working_3-way'!V57+SQRT('OddsRatio_working_3-way'!W57)&gt;0,0,PI()),ACOS('OddsRatio_working_3-way'!V57/(2*'OddsRatio_working_3-way'!X57)))</f>
        <v>0.25998324549792451</v>
      </c>
      <c r="Z57" s="11">
        <f>'OddsRatio_working_3-way'!X57^(1/3)*COS('OddsRatio_working_3-way'!Y57/3)</f>
        <v>0.52507187294411906</v>
      </c>
      <c r="AA57" s="11">
        <f>'OddsRatio_working_3-way'!X57^(1/3)*COS(('OddsRatio_working_3-way'!Y57+2*PI())/3)</f>
        <v>-0.30204189525917041</v>
      </c>
      <c r="AB57" s="11">
        <f>'OddsRatio_working_3-way'!X57^(1/3)*COS(('OddsRatio_working_3-way'!Y57+4*PI())/3)</f>
        <v>-0.22302997768494873</v>
      </c>
      <c r="AC57" s="11">
        <f>'OddsRatio_working_3-way'!X57^(1/3)*SIN('OddsRatio_working_3-way'!Y57/3)</f>
        <v>4.5617551880665602E-2</v>
      </c>
      <c r="AD57" s="11">
        <f>'OddsRatio_working_3-way'!X57^(1/3)*SIN(('OddsRatio_working_3-way'!Y57+2*PI())/3)</f>
        <v>0.43191680484194944</v>
      </c>
      <c r="AE57" s="11">
        <f>'OddsRatio_working_3-way'!X57^(1/3)*SIN(('OddsRatio_working_3-way'!Y57+4*PI())/3)</f>
        <v>-0.47753435672261479</v>
      </c>
      <c r="AF57" s="11">
        <f>-'OddsRatio_working_3-way'!U57/(3*'OddsRatio_working_3-way'!X57^(1/3))*COS(('OddsRatio_working_3-way'!Y57)/3)</f>
        <v>0.52507187294411894</v>
      </c>
      <c r="AG57" s="11">
        <f>-'OddsRatio_working_3-way'!U57/(3*'OddsRatio_working_3-way'!X57^(1/3))*COS(('OddsRatio_working_3-way'!Y57+2*PI())/3)</f>
        <v>-0.30204189525917036</v>
      </c>
      <c r="AH57" s="11">
        <f>-'OddsRatio_working_3-way'!U57/(3*'OddsRatio_working_3-way'!X57^(1/3))*COS(('OddsRatio_working_3-way'!Y57+4*PI())/3)</f>
        <v>-0.2230299776849487</v>
      </c>
      <c r="AI57" s="11">
        <f>'OddsRatio_working_3-way'!U57/(3*'OddsRatio_working_3-way'!X57^(1/3))*SIN(('OddsRatio_working_3-way'!Y57)/3)</f>
        <v>-4.5617551880665588E-2</v>
      </c>
      <c r="AJ57" s="11">
        <f>'OddsRatio_working_3-way'!U57/(3*'OddsRatio_working_3-way'!X57^(1/3))*SIN(('OddsRatio_working_3-way'!Y57+2*PI())/3)</f>
        <v>-0.43191680484194933</v>
      </c>
      <c r="AK57" s="11">
        <f>'OddsRatio_working_3-way'!U57/(3*'OddsRatio_working_3-way'!X57^(1/3))*SIN(('OddsRatio_working_3-way'!Y57+4*PI())/3)</f>
        <v>0.47753435672261474</v>
      </c>
      <c r="AL57" s="11">
        <f>'OddsRatio_working_3-way'!Z57+'OddsRatio_working_3-way'!AF57</f>
        <v>1.0501437458882381</v>
      </c>
      <c r="AM57" s="11">
        <f>'OddsRatio_working_3-way'!AA57+'OddsRatio_working_3-way'!AG57</f>
        <v>-0.60408379051834071</v>
      </c>
      <c r="AN57" s="11">
        <f>'OddsRatio_working_3-way'!AB57+'OddsRatio_working_3-way'!AH57</f>
        <v>-0.4460599553698974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1.0501437458882381</v>
      </c>
      <c r="AS57" s="11">
        <f>IF(('OddsRatio_working_3-way'!X57=0),IF(Q57&gt;0,-Q57^(1/3),(-Q57)^(1/3)),'OddsRatio_working_3-way'!AM57-'OddsRatio_working_3-way'!R57/3)</f>
        <v>-0.60408379051834071</v>
      </c>
      <c r="AT57" s="11">
        <f>IF(('OddsRatio_working_3-way'!X57=0),IF(Q57&gt;0,-Q57^(1/3),(-Q57)^(1/3)),'OddsRatio_working_3-way'!AN57-'OddsRatio_working_3-way'!R57/3)</f>
        <v>-0.4460599553698974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1.39</v>
      </c>
      <c r="B58" s="4">
        <f>IF('True_Odds_Calculator_3-way'!B57="","",'True_Odds_Calculator_3-way'!B57)</f>
        <v>4.54</v>
      </c>
      <c r="C58" s="4">
        <f>IF('True_Odds_Calculator_3-way'!C57="","",'True_Odds_Calculator_3-way'!C57)</f>
        <v>8.11</v>
      </c>
      <c r="D58" s="9">
        <f t="shared" si="13"/>
        <v>0.6919410164552664</v>
      </c>
      <c r="E58" s="9">
        <f t="shared" si="14"/>
        <v>0.19836799000796573</v>
      </c>
      <c r="F58" s="9">
        <f t="shared" si="15"/>
        <v>0.10969099353676764</v>
      </c>
      <c r="G58" s="9">
        <f t="shared" si="16"/>
        <v>1.1415638194833726</v>
      </c>
      <c r="H58" s="9">
        <f t="shared" si="17"/>
        <v>1.4452098895985153</v>
      </c>
      <c r="I58" s="9">
        <f t="shared" si="18"/>
        <v>5.0411359209711391</v>
      </c>
      <c r="J58" s="9">
        <f t="shared" si="19"/>
        <v>9.11651875652678</v>
      </c>
      <c r="K58" s="11">
        <f t="shared" si="20"/>
        <v>0.71942446043165476</v>
      </c>
      <c r="L58" s="11">
        <f t="shared" si="21"/>
        <v>0.22026431718061673</v>
      </c>
      <c r="M58" s="11">
        <f t="shared" si="22"/>
        <v>0.12330456226880396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-0.19179883391938768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0.21571361953658852</v>
      </c>
      <c r="Q58" s="11">
        <f>2*'OddsRatio_working_3-way'!K58*'OddsRatio_working_3-way'!L58*'OddsRatio_working_3-way'!M58</f>
        <v>3.9078554263874736E-2</v>
      </c>
      <c r="R58" s="11">
        <f t="shared" si="23"/>
        <v>0</v>
      </c>
      <c r="S58" s="11">
        <f t="shared" si="24"/>
        <v>-1.1246868144529603</v>
      </c>
      <c r="T58" s="11">
        <f t="shared" si="25"/>
        <v>-0.20374761131394212</v>
      </c>
      <c r="U58" s="11">
        <f>'OddsRatio_working_3-way'!S58-'OddsRatio_working_3-way'!R58^2/3</f>
        <v>-1.1246868144529603</v>
      </c>
      <c r="V58" s="11">
        <f>'OddsRatio_working_3-way'!S58*'OddsRatio_working_3-way'!R58/3-2*'OddsRatio_working_3-way'!R58^3/27-'OddsRatio_working_3-way'!T58</f>
        <v>0.20374761131394212</v>
      </c>
      <c r="W58" s="11">
        <f>'OddsRatio_working_3-way'!V58^2+4*'OddsRatio_working_3-way'!U58^3/27</f>
        <v>-0.16924829305169542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0.22954377696195155</v>
      </c>
      <c r="Y58" s="11">
        <f>IF('OddsRatio_working_3-way'!W58&gt;=0,IF('OddsRatio_working_3-way'!V58+SQRT('OddsRatio_working_3-way'!W58)&gt;0,0,PI()),ACOS('OddsRatio_working_3-way'!V58/(2*'OddsRatio_working_3-way'!X58)))</f>
        <v>1.1109505366084735</v>
      </c>
      <c r="Z58" s="11">
        <f>'OddsRatio_working_3-way'!X58^(1/3)*COS('OddsRatio_working_3-way'!Y58/3)</f>
        <v>0.5707819097416863</v>
      </c>
      <c r="AA58" s="11">
        <f>'OddsRatio_working_3-way'!X58^(1/3)*COS(('OddsRatio_working_3-way'!Y58+2*PI())/3)</f>
        <v>-0.47729643224698576</v>
      </c>
      <c r="AB58" s="11">
        <f>'OddsRatio_working_3-way'!X58^(1/3)*COS(('OddsRatio_working_3-way'!Y58+4*PI())/3)</f>
        <v>-9.3485477494700611E-2</v>
      </c>
      <c r="AC58" s="11">
        <f>'OddsRatio_working_3-way'!X58^(1/3)*SIN('OddsRatio_working_3-way'!Y58/3)</f>
        <v>0.22159335804415908</v>
      </c>
      <c r="AD58" s="11">
        <f>'OddsRatio_working_3-way'!X58^(1/3)*SIN(('OddsRatio_working_3-way'!Y58+2*PI())/3)</f>
        <v>0.38351495483481729</v>
      </c>
      <c r="AE58" s="11">
        <f>'OddsRatio_working_3-way'!X58^(1/3)*SIN(('OddsRatio_working_3-way'!Y58+4*PI())/3)</f>
        <v>-0.60510831287897637</v>
      </c>
      <c r="AF58" s="11">
        <f>-'OddsRatio_working_3-way'!U58/(3*'OddsRatio_working_3-way'!X58^(1/3))*COS(('OddsRatio_working_3-way'!Y58)/3)</f>
        <v>0.5707819097416863</v>
      </c>
      <c r="AG58" s="11">
        <f>-'OddsRatio_working_3-way'!U58/(3*'OddsRatio_working_3-way'!X58^(1/3))*COS(('OddsRatio_working_3-way'!Y58+2*PI())/3)</f>
        <v>-0.47729643224698576</v>
      </c>
      <c r="AH58" s="11">
        <f>-'OddsRatio_working_3-way'!U58/(3*'OddsRatio_working_3-way'!X58^(1/3))*COS(('OddsRatio_working_3-way'!Y58+4*PI())/3)</f>
        <v>-9.3485477494700611E-2</v>
      </c>
      <c r="AI58" s="11">
        <f>'OddsRatio_working_3-way'!U58/(3*'OddsRatio_working_3-way'!X58^(1/3))*SIN(('OddsRatio_working_3-way'!Y58)/3)</f>
        <v>-0.22159335804415908</v>
      </c>
      <c r="AJ58" s="11">
        <f>'OddsRatio_working_3-way'!U58/(3*'OddsRatio_working_3-way'!X58^(1/3))*SIN(('OddsRatio_working_3-way'!Y58+2*PI())/3)</f>
        <v>-0.38351495483481729</v>
      </c>
      <c r="AK58" s="11">
        <f>'OddsRatio_working_3-way'!U58/(3*'OddsRatio_working_3-way'!X58^(1/3))*SIN(('OddsRatio_working_3-way'!Y58+4*PI())/3)</f>
        <v>0.60510831287897637</v>
      </c>
      <c r="AL58" s="11">
        <f>'OddsRatio_working_3-way'!Z58+'OddsRatio_working_3-way'!AF58</f>
        <v>1.1415638194833726</v>
      </c>
      <c r="AM58" s="11">
        <f>'OddsRatio_working_3-way'!AA58+'OddsRatio_working_3-way'!AG58</f>
        <v>-0.95459286449397152</v>
      </c>
      <c r="AN58" s="11">
        <f>'OddsRatio_working_3-way'!AB58+'OddsRatio_working_3-way'!AH58</f>
        <v>-0.18697095498940122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1.1415638194833726</v>
      </c>
      <c r="AS58" s="11">
        <f>IF(('OddsRatio_working_3-way'!X58=0),IF(Q58&gt;0,-Q58^(1/3),(-Q58)^(1/3)),'OddsRatio_working_3-way'!AM58-'OddsRatio_working_3-way'!R58/3)</f>
        <v>-0.95459286449397152</v>
      </c>
      <c r="AT58" s="11">
        <f>IF(('OddsRatio_working_3-way'!X58=0),IF(Q58&gt;0,-Q58^(1/3),(-Q58)^(1/3)),'OddsRatio_working_3-way'!AN58-'OddsRatio_working_3-way'!R58/3)</f>
        <v>-0.18697095498940122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5.72</v>
      </c>
      <c r="B59" s="4">
        <f>IF('True_Odds_Calculator_3-way'!B58="","",'True_Odds_Calculator_3-way'!B58)</f>
        <v>3.92</v>
      </c>
      <c r="C59" s="4">
        <f>IF('True_Odds_Calculator_3-way'!C58="","",'True_Odds_Calculator_3-way'!C58)</f>
        <v>1.58</v>
      </c>
      <c r="D59" s="9">
        <f t="shared" si="13"/>
        <v>0.15920661524504381</v>
      </c>
      <c r="E59" s="9">
        <f t="shared" si="14"/>
        <v>0.23434847109238413</v>
      </c>
      <c r="F59" s="9">
        <f t="shared" si="15"/>
        <v>0.60644491366257236</v>
      </c>
      <c r="G59" s="9">
        <f t="shared" si="16"/>
        <v>1.118886871699369</v>
      </c>
      <c r="H59" s="9">
        <f t="shared" si="17"/>
        <v>6.2811460344210195</v>
      </c>
      <c r="I59" s="9">
        <f t="shared" si="18"/>
        <v>4.2671496653621563</v>
      </c>
      <c r="J59" s="9">
        <f t="shared" si="19"/>
        <v>1.6489543855856341</v>
      </c>
      <c r="K59" s="11">
        <f t="shared" si="20"/>
        <v>0.17482517482517484</v>
      </c>
      <c r="L59" s="11">
        <f t="shared" si="21"/>
        <v>0.25510204081632654</v>
      </c>
      <c r="M59" s="11">
        <f t="shared" si="22"/>
        <v>0.63291139240506322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-0.22563873739280627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0.23202385318117685</v>
      </c>
      <c r="Q59" s="11">
        <f>2*'OddsRatio_working_3-way'!K59*'OddsRatio_working_3-way'!L59*'OddsRatio_working_3-way'!M59</f>
        <v>5.6453492258193884E-2</v>
      </c>
      <c r="R59" s="11">
        <f t="shared" si="23"/>
        <v>0</v>
      </c>
      <c r="S59" s="11">
        <f t="shared" si="24"/>
        <v>-1.028297959216351</v>
      </c>
      <c r="T59" s="11">
        <f t="shared" si="25"/>
        <v>-0.25019415066091266</v>
      </c>
      <c r="U59" s="11">
        <f>'OddsRatio_working_3-way'!S59-'OddsRatio_working_3-way'!R59^2/3</f>
        <v>-1.028297959216351</v>
      </c>
      <c r="V59" s="11">
        <f>'OddsRatio_working_3-way'!S59*'OddsRatio_working_3-way'!R59/3-2*'OddsRatio_working_3-way'!R59^3/27-'OddsRatio_working_3-way'!T59</f>
        <v>0.25019415066091266</v>
      </c>
      <c r="W59" s="11">
        <f>'OddsRatio_working_3-way'!V59^2+4*'OddsRatio_working_3-way'!U59^3/27</f>
        <v>-9.8487162741065684E-2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0.20067652812798084</v>
      </c>
      <c r="Y59" s="11">
        <f>IF('OddsRatio_working_3-way'!W59&gt;=0,IF('OddsRatio_working_3-way'!V59+SQRT('OddsRatio_working_3-way'!W59)&gt;0,0,PI()),ACOS('OddsRatio_working_3-way'!V59/(2*'OddsRatio_working_3-way'!X59)))</f>
        <v>0.89774253334838849</v>
      </c>
      <c r="Z59" s="11">
        <f>'OddsRatio_working_3-way'!X59^(1/3)*COS('OddsRatio_working_3-way'!Y59/3)</f>
        <v>0.55944343584968448</v>
      </c>
      <c r="AA59" s="11">
        <f>'OddsRatio_working_3-way'!X59^(1/3)*COS(('OddsRatio_working_3-way'!Y59+2*PI())/3)</f>
        <v>-0.42919335860498142</v>
      </c>
      <c r="AB59" s="11">
        <f>'OddsRatio_working_3-way'!X59^(1/3)*COS(('OddsRatio_working_3-way'!Y59+4*PI())/3)</f>
        <v>-0.130250077244703</v>
      </c>
      <c r="AC59" s="11">
        <f>'OddsRatio_working_3-way'!X59^(1/3)*SIN('OddsRatio_working_3-way'!Y59/3)</f>
        <v>0.17259498396578676</v>
      </c>
      <c r="AD59" s="11">
        <f>'OddsRatio_working_3-way'!X59^(1/3)*SIN(('OddsRatio_working_3-way'!Y59+2*PI())/3)</f>
        <v>0.39819473544338341</v>
      </c>
      <c r="AE59" s="11">
        <f>'OddsRatio_working_3-way'!X59^(1/3)*SIN(('OddsRatio_working_3-way'!Y59+4*PI())/3)</f>
        <v>-0.57078971940917012</v>
      </c>
      <c r="AF59" s="11">
        <f>-'OddsRatio_working_3-way'!U59/(3*'OddsRatio_working_3-way'!X59^(1/3))*COS(('OddsRatio_working_3-way'!Y59)/3)</f>
        <v>0.55944343584968459</v>
      </c>
      <c r="AG59" s="11">
        <f>-'OddsRatio_working_3-way'!U59/(3*'OddsRatio_working_3-way'!X59^(1/3))*COS(('OddsRatio_working_3-way'!Y59+2*PI())/3)</f>
        <v>-0.42919335860498153</v>
      </c>
      <c r="AH59" s="11">
        <f>-'OddsRatio_working_3-way'!U59/(3*'OddsRatio_working_3-way'!X59^(1/3))*COS(('OddsRatio_working_3-way'!Y59+4*PI())/3)</f>
        <v>-0.13025007724470303</v>
      </c>
      <c r="AI59" s="11">
        <f>'OddsRatio_working_3-way'!U59/(3*'OddsRatio_working_3-way'!X59^(1/3))*SIN(('OddsRatio_working_3-way'!Y59)/3)</f>
        <v>-0.17259498396578679</v>
      </c>
      <c r="AJ59" s="11">
        <f>'OddsRatio_working_3-way'!U59/(3*'OddsRatio_working_3-way'!X59^(1/3))*SIN(('OddsRatio_working_3-way'!Y59+2*PI())/3)</f>
        <v>-0.39819473544338346</v>
      </c>
      <c r="AK59" s="11">
        <f>'OddsRatio_working_3-way'!U59/(3*'OddsRatio_working_3-way'!X59^(1/3))*SIN(('OddsRatio_working_3-way'!Y59+4*PI())/3)</f>
        <v>0.57078971940917023</v>
      </c>
      <c r="AL59" s="11">
        <f>'OddsRatio_working_3-way'!Z59+'OddsRatio_working_3-way'!AF59</f>
        <v>1.118886871699369</v>
      </c>
      <c r="AM59" s="11">
        <f>'OddsRatio_working_3-way'!AA59+'OddsRatio_working_3-way'!AG59</f>
        <v>-0.85838671720996296</v>
      </c>
      <c r="AN59" s="11">
        <f>'OddsRatio_working_3-way'!AB59+'OddsRatio_working_3-way'!AH59</f>
        <v>-0.260500154489406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1.118886871699369</v>
      </c>
      <c r="AS59" s="11">
        <f>IF(('OddsRatio_working_3-way'!X59=0),IF(Q59&gt;0,-Q59^(1/3),(-Q59)^(1/3)),'OddsRatio_working_3-way'!AM59-'OddsRatio_working_3-way'!R59/3)</f>
        <v>-0.85838671720996296</v>
      </c>
      <c r="AT59" s="11">
        <f>IF(('OddsRatio_working_3-way'!X59=0),IF(Q59&gt;0,-Q59^(1/3),(-Q59)^(1/3)),'OddsRatio_working_3-way'!AN59-'OddsRatio_working_3-way'!R59/3)</f>
        <v>-0.260500154489406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3.79</v>
      </c>
      <c r="B60" s="4">
        <f>IF('True_Odds_Calculator_3-way'!B59="","",'True_Odds_Calculator_3-way'!B59)</f>
        <v>3.44</v>
      </c>
      <c r="C60" s="4">
        <f>IF('True_Odds_Calculator_3-way'!C59="","",'True_Odds_Calculator_3-way'!C59)</f>
        <v>1.99</v>
      </c>
      <c r="D60" s="9">
        <f t="shared" si="13"/>
        <v>0.24696186238738996</v>
      </c>
      <c r="E60" s="9">
        <f t="shared" si="14"/>
        <v>0.27272545921949276</v>
      </c>
      <c r="F60" s="9">
        <f t="shared" si="15"/>
        <v>0.48031267839311748</v>
      </c>
      <c r="G60" s="9">
        <f t="shared" si="16"/>
        <v>1.0929061673907343</v>
      </c>
      <c r="H60" s="9">
        <f t="shared" si="17"/>
        <v>4.0492082070201487</v>
      </c>
      <c r="I60" s="9">
        <f t="shared" si="18"/>
        <v>3.6666910484333912</v>
      </c>
      <c r="J60" s="9">
        <f t="shared" si="19"/>
        <v>2.0819771057168275</v>
      </c>
      <c r="K60" s="11">
        <f t="shared" si="20"/>
        <v>0.26385224274406333</v>
      </c>
      <c r="L60" s="11">
        <f t="shared" si="21"/>
        <v>0.29069767441860467</v>
      </c>
      <c r="M60" s="11">
        <f t="shared" si="22"/>
        <v>0.50251256281407031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-0.25976372011619742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0.23973953340365689</v>
      </c>
      <c r="Q60" s="11">
        <f>2*'OddsRatio_working_3-way'!K60*'OddsRatio_working_3-way'!L60*'OddsRatio_working_3-way'!M60</f>
        <v>7.7086666689278757E-2</v>
      </c>
      <c r="R60" s="11">
        <f t="shared" si="23"/>
        <v>0</v>
      </c>
      <c r="S60" s="11">
        <f t="shared" si="24"/>
        <v>-0.92291384376700747</v>
      </c>
      <c r="T60" s="11">
        <f t="shared" si="25"/>
        <v>-0.2967568629475909</v>
      </c>
      <c r="U60" s="11">
        <f>'OddsRatio_working_3-way'!S60-'OddsRatio_working_3-way'!R60^2/3</f>
        <v>-0.92291384376700747</v>
      </c>
      <c r="V60" s="11">
        <f>'OddsRatio_working_3-way'!S60*'OddsRatio_working_3-way'!R60/3-2*'OddsRatio_working_3-way'!R60^3/27-'OddsRatio_working_3-way'!T60</f>
        <v>0.2967568629475909</v>
      </c>
      <c r="W60" s="11">
        <f>'OddsRatio_working_3-way'!V60^2+4*'OddsRatio_working_3-way'!U60^3/27</f>
        <v>-2.8396148082113562E-2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0.17063175538906059</v>
      </c>
      <c r="Y60" s="11">
        <f>IF('OddsRatio_working_3-way'!W60&gt;=0,IF('OddsRatio_working_3-way'!V60+SQRT('OddsRatio_working_3-way'!W60)&gt;0,0,PI()),ACOS('OddsRatio_working_3-way'!V60/(2*'OddsRatio_working_3-way'!X60)))</f>
        <v>0.51643963098177892</v>
      </c>
      <c r="Z60" s="11">
        <f>'OddsRatio_working_3-way'!X60^(1/3)*COS('OddsRatio_working_3-way'!Y60/3)</f>
        <v>0.54645308369536727</v>
      </c>
      <c r="AA60" s="11">
        <f>'OddsRatio_working_3-way'!X60^(1/3)*COS(('OddsRatio_working_3-way'!Y60+2*PI())/3)</f>
        <v>-0.35550795792458295</v>
      </c>
      <c r="AB60" s="11">
        <f>'OddsRatio_working_3-way'!X60^(1/3)*COS(('OddsRatio_working_3-way'!Y60+4*PI())/3)</f>
        <v>-0.19094512577078429</v>
      </c>
      <c r="AC60" s="11">
        <f>'OddsRatio_working_3-way'!X60^(1/3)*SIN('OddsRatio_working_3-way'!Y60/3)</f>
        <v>9.5010395442602827E-2</v>
      </c>
      <c r="AD60" s="11">
        <f>'OddsRatio_working_3-way'!X60^(1/3)*SIN(('OddsRatio_working_3-way'!Y60+2*PI())/3)</f>
        <v>0.42573705473523077</v>
      </c>
      <c r="AE60" s="11">
        <f>'OddsRatio_working_3-way'!X60^(1/3)*SIN(('OddsRatio_working_3-way'!Y60+4*PI())/3)</f>
        <v>-0.52074745017783364</v>
      </c>
      <c r="AF60" s="11">
        <f>-'OddsRatio_working_3-way'!U60/(3*'OddsRatio_working_3-way'!X60^(1/3))*COS(('OddsRatio_working_3-way'!Y60)/3)</f>
        <v>0.54645308369536716</v>
      </c>
      <c r="AG60" s="11">
        <f>-'OddsRatio_working_3-way'!U60/(3*'OddsRatio_working_3-way'!X60^(1/3))*COS(('OddsRatio_working_3-way'!Y60+2*PI())/3)</f>
        <v>-0.3555079579245829</v>
      </c>
      <c r="AH60" s="11">
        <f>-'OddsRatio_working_3-way'!U60/(3*'OddsRatio_working_3-way'!X60^(1/3))*COS(('OddsRatio_working_3-way'!Y60+4*PI())/3)</f>
        <v>-0.19094512577078426</v>
      </c>
      <c r="AI60" s="11">
        <f>'OddsRatio_working_3-way'!U60/(3*'OddsRatio_working_3-way'!X60^(1/3))*SIN(('OddsRatio_working_3-way'!Y60)/3)</f>
        <v>-9.5010395442602799E-2</v>
      </c>
      <c r="AJ60" s="11">
        <f>'OddsRatio_working_3-way'!U60/(3*'OddsRatio_working_3-way'!X60^(1/3))*SIN(('OddsRatio_working_3-way'!Y60+2*PI())/3)</f>
        <v>-0.42573705473523066</v>
      </c>
      <c r="AK60" s="11">
        <f>'OddsRatio_working_3-way'!U60/(3*'OddsRatio_working_3-way'!X60^(1/3))*SIN(('OddsRatio_working_3-way'!Y60+4*PI())/3)</f>
        <v>0.52074745017783353</v>
      </c>
      <c r="AL60" s="11">
        <f>'OddsRatio_working_3-way'!Z60+'OddsRatio_working_3-way'!AF60</f>
        <v>1.0929061673907343</v>
      </c>
      <c r="AM60" s="11">
        <f>'OddsRatio_working_3-way'!AA60+'OddsRatio_working_3-way'!AG60</f>
        <v>-0.71101591584916579</v>
      </c>
      <c r="AN60" s="11">
        <f>'OddsRatio_working_3-way'!AB60+'OddsRatio_working_3-way'!AH60</f>
        <v>-0.38189025154156853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1.0929061673907343</v>
      </c>
      <c r="AS60" s="11">
        <f>IF(('OddsRatio_working_3-way'!X60=0),IF(Q60&gt;0,-Q60^(1/3),(-Q60)^(1/3)),'OddsRatio_working_3-way'!AM60-'OddsRatio_working_3-way'!R60/3)</f>
        <v>-0.71101591584916579</v>
      </c>
      <c r="AT60" s="11">
        <f>IF(('OddsRatio_working_3-way'!X60=0),IF(Q60&gt;0,-Q60^(1/3),(-Q60)^(1/3)),'OddsRatio_working_3-way'!AN60-'OddsRatio_working_3-way'!R60/3)</f>
        <v>-0.38189025154156853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2.2000000000000002</v>
      </c>
      <c r="B61" s="4">
        <f>IF('True_Odds_Calculator_3-way'!B60="","",'True_Odds_Calculator_3-way'!B60)</f>
        <v>3.5</v>
      </c>
      <c r="C61" s="4">
        <f>IF('True_Odds_Calculator_3-way'!C60="","",'True_Odds_Calculator_3-way'!C60)</f>
        <v>3.65</v>
      </c>
      <c r="D61" s="9">
        <f t="shared" si="13"/>
        <v>0.44911162223602513</v>
      </c>
      <c r="E61" s="9">
        <f t="shared" si="14"/>
        <v>0.28125802835060382</v>
      </c>
      <c r="F61" s="9">
        <f t="shared" si="15"/>
        <v>0.26963034941337088</v>
      </c>
      <c r="G61" s="9">
        <f t="shared" si="16"/>
        <v>1.0221816256970189</v>
      </c>
      <c r="H61" s="9">
        <f t="shared" si="17"/>
        <v>2.226617950836423</v>
      </c>
      <c r="I61" s="9">
        <f t="shared" si="18"/>
        <v>3.5554540642425474</v>
      </c>
      <c r="J61" s="9">
        <f t="shared" si="19"/>
        <v>3.7087813080971008</v>
      </c>
      <c r="K61" s="11">
        <f t="shared" si="20"/>
        <v>0.45454545454545453</v>
      </c>
      <c r="L61" s="11">
        <f t="shared" si="21"/>
        <v>0.2857142857142857</v>
      </c>
      <c r="M61" s="11">
        <f t="shared" si="22"/>
        <v>0.27397260273972601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-0.28286781711439257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0.2259384451165273</v>
      </c>
      <c r="Q61" s="11">
        <f>2*'OddsRatio_working_3-way'!K61*'OddsRatio_working_3-way'!L61*'OddsRatio_working_3-way'!M61</f>
        <v>7.1161714997331427E-2</v>
      </c>
      <c r="R61" s="11">
        <f t="shared" si="23"/>
        <v>0</v>
      </c>
      <c r="S61" s="11">
        <f t="shared" si="24"/>
        <v>-0.79874213836477959</v>
      </c>
      <c r="T61" s="11">
        <f t="shared" si="25"/>
        <v>-0.25157232704402505</v>
      </c>
      <c r="U61" s="11">
        <f>'OddsRatio_working_3-way'!S61-'OddsRatio_working_3-way'!R61^2/3</f>
        <v>-0.79874213836477959</v>
      </c>
      <c r="V61" s="11">
        <f>'OddsRatio_working_3-way'!S61*'OddsRatio_working_3-way'!R61/3-2*'OddsRatio_working_3-way'!R61^3/27-'OddsRatio_working_3-way'!T61</f>
        <v>0.25157232704402505</v>
      </c>
      <c r="W61" s="11">
        <f>'OddsRatio_working_3-way'!V61^2+4*'OddsRatio_working_3-way'!U61^3/27</f>
        <v>-1.2205986634292953E-2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0.13738142375212056</v>
      </c>
      <c r="Y61" s="11">
        <f>IF('OddsRatio_working_3-way'!W61&gt;=0,IF('OddsRatio_working_3-way'!V61+SQRT('OddsRatio_working_3-way'!W61)&gt;0,0,PI()),ACOS('OddsRatio_working_3-way'!V61/(2*'OddsRatio_working_3-way'!X61)))</f>
        <v>0.41380358290310948</v>
      </c>
      <c r="Z61" s="11">
        <f>'OddsRatio_working_3-way'!X61^(1/3)*COS('OddsRatio_working_3-way'!Y61/3)</f>
        <v>0.51109081284850943</v>
      </c>
      <c r="AA61" s="11">
        <f>'OddsRatio_working_3-way'!X61^(1/3)*COS(('OddsRatio_working_3-way'!Y61+2*PI())/3)</f>
        <v>-0.31698782139618104</v>
      </c>
      <c r="AB61" s="11">
        <f>'OddsRatio_working_3-way'!X61^(1/3)*COS(('OddsRatio_working_3-way'!Y61+4*PI())/3)</f>
        <v>-0.19410299145232823</v>
      </c>
      <c r="AC61" s="11">
        <f>'OddsRatio_working_3-way'!X61^(1/3)*SIN('OddsRatio_working_3-way'!Y61/3)</f>
        <v>7.0947589647404774E-2</v>
      </c>
      <c r="AD61" s="11">
        <f>'OddsRatio_working_3-way'!X61^(1/3)*SIN(('OddsRatio_working_3-way'!Y61+2*PI())/3)</f>
        <v>0.407143832743945</v>
      </c>
      <c r="AE61" s="11">
        <f>'OddsRatio_working_3-way'!X61^(1/3)*SIN(('OddsRatio_working_3-way'!Y61+4*PI())/3)</f>
        <v>-0.47809142239134972</v>
      </c>
      <c r="AF61" s="11">
        <f>-'OddsRatio_working_3-way'!U61/(3*'OddsRatio_working_3-way'!X61^(1/3))*COS(('OddsRatio_working_3-way'!Y61)/3)</f>
        <v>0.51109081284850932</v>
      </c>
      <c r="AG61" s="11">
        <f>-'OddsRatio_working_3-way'!U61/(3*'OddsRatio_working_3-way'!X61^(1/3))*COS(('OddsRatio_working_3-way'!Y61+2*PI())/3)</f>
        <v>-0.31698782139618098</v>
      </c>
      <c r="AH61" s="11">
        <f>-'OddsRatio_working_3-way'!U61/(3*'OddsRatio_working_3-way'!X61^(1/3))*COS(('OddsRatio_working_3-way'!Y61+4*PI())/3)</f>
        <v>-0.19410299145232821</v>
      </c>
      <c r="AI61" s="11">
        <f>'OddsRatio_working_3-way'!U61/(3*'OddsRatio_working_3-way'!X61^(1/3))*SIN(('OddsRatio_working_3-way'!Y61)/3)</f>
        <v>-7.094758964740476E-2</v>
      </c>
      <c r="AJ61" s="11">
        <f>'OddsRatio_working_3-way'!U61/(3*'OddsRatio_working_3-way'!X61^(1/3))*SIN(('OddsRatio_working_3-way'!Y61+2*PI())/3)</f>
        <v>-0.40714383274394489</v>
      </c>
      <c r="AK61" s="11">
        <f>'OddsRatio_working_3-way'!U61/(3*'OddsRatio_working_3-way'!X61^(1/3))*SIN(('OddsRatio_working_3-way'!Y61+4*PI())/3)</f>
        <v>0.47809142239134961</v>
      </c>
      <c r="AL61" s="11">
        <f>'OddsRatio_working_3-way'!Z61+'OddsRatio_working_3-way'!AF61</f>
        <v>1.0221816256970189</v>
      </c>
      <c r="AM61" s="11">
        <f>'OddsRatio_working_3-way'!AA61+'OddsRatio_working_3-way'!AG61</f>
        <v>-0.63397564279236196</v>
      </c>
      <c r="AN61" s="11">
        <f>'OddsRatio_working_3-way'!AB61+'OddsRatio_working_3-way'!AH61</f>
        <v>-0.38820598290465647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1.0221816256970189</v>
      </c>
      <c r="AS61" s="11">
        <f>IF(('OddsRatio_working_3-way'!X61=0),IF(Q61&gt;0,-Q61^(1/3),(-Q61)^(1/3)),'OddsRatio_working_3-way'!AM61-'OddsRatio_working_3-way'!R61/3)</f>
        <v>-0.63397564279236196</v>
      </c>
      <c r="AT61" s="11">
        <f>IF(('OddsRatio_working_3-way'!X61=0),IF(Q61&gt;0,-Q61^(1/3),(-Q61)^(1/3)),'OddsRatio_working_3-way'!AN61-'OddsRatio_working_3-way'!R61/3)</f>
        <v>-0.38820598290465647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2.41</v>
      </c>
      <c r="B62" s="4">
        <f>IF('True_Odds_Calculator_3-way'!B61="","",'True_Odds_Calculator_3-way'!B61)</f>
        <v>3.57</v>
      </c>
      <c r="C62" s="4">
        <f>IF('True_Odds_Calculator_3-way'!C61="","",'True_Odds_Calculator_3-way'!C61)</f>
        <v>2.91</v>
      </c>
      <c r="D62" s="9">
        <f t="shared" si="13"/>
        <v>0.40086508737007209</v>
      </c>
      <c r="E62" s="9">
        <f t="shared" si="14"/>
        <v>0.2685134030171083</v>
      </c>
      <c r="F62" s="9">
        <f t="shared" si="15"/>
        <v>0.33062150961281972</v>
      </c>
      <c r="G62" s="9">
        <f t="shared" si="16"/>
        <v>1.0600034553756092</v>
      </c>
      <c r="H62" s="9">
        <f t="shared" si="17"/>
        <v>2.4946048720796092</v>
      </c>
      <c r="I62" s="9">
        <f t="shared" si="18"/>
        <v>3.7242088803153157</v>
      </c>
      <c r="J62" s="9">
        <f t="shared" si="19"/>
        <v>3.0246065997674139</v>
      </c>
      <c r="K62" s="11">
        <f t="shared" si="20"/>
        <v>0.41493775933609955</v>
      </c>
      <c r="L62" s="11">
        <f t="shared" si="21"/>
        <v>0.28011204481792717</v>
      </c>
      <c r="M62" s="11">
        <f t="shared" si="22"/>
        <v>0.3436426116838488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-0.27644411916282974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0.2352540166228331</v>
      </c>
      <c r="Q62" s="11">
        <f>2*'OddsRatio_working_3-way'!K62*'OddsRatio_working_3-way'!L62*'OddsRatio_working_3-way'!M62</f>
        <v>7.9882518377872025E-2</v>
      </c>
      <c r="R62" s="11">
        <f t="shared" si="23"/>
        <v>0</v>
      </c>
      <c r="S62" s="11">
        <f t="shared" si="24"/>
        <v>-0.85100025761179221</v>
      </c>
      <c r="T62" s="11">
        <f t="shared" si="25"/>
        <v>-0.28896443382403814</v>
      </c>
      <c r="U62" s="11">
        <f>'OddsRatio_working_3-way'!S62-'OddsRatio_working_3-way'!R62^2/3</f>
        <v>-0.85100025761179221</v>
      </c>
      <c r="V62" s="11">
        <f>'OddsRatio_working_3-way'!S62*'OddsRatio_working_3-way'!R62/3-2*'OddsRatio_working_3-way'!R62^3/27-'OddsRatio_working_3-way'!T62</f>
        <v>0.28896443382403814</v>
      </c>
      <c r="W62" s="11">
        <f>'OddsRatio_working_3-way'!V62^2+4*'OddsRatio_working_3-way'!U62^3/27</f>
        <v>-7.8026094200600304E-3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0.15108197562524373</v>
      </c>
      <c r="Y62" s="11">
        <f>IF('OddsRatio_working_3-way'!W62&gt;=0,IF('OddsRatio_working_3-way'!V62+SQRT('OddsRatio_working_3-way'!W62)&gt;0,0,PI()),ACOS('OddsRatio_working_3-way'!V62/(2*'OddsRatio_working_3-way'!X62)))</f>
        <v>0.29666510536446511</v>
      </c>
      <c r="Z62" s="11">
        <f>'OddsRatio_working_3-way'!X62^(1/3)*COS('OddsRatio_working_3-way'!Y62/3)</f>
        <v>0.53000172768780462</v>
      </c>
      <c r="AA62" s="11">
        <f>'OddsRatio_working_3-way'!X62^(1/3)*COS(('OddsRatio_working_3-way'!Y62+2*PI())/3)</f>
        <v>-0.31053866011145048</v>
      </c>
      <c r="AB62" s="11">
        <f>'OddsRatio_working_3-way'!X62^(1/3)*COS(('OddsRatio_working_3-way'!Y62+4*PI())/3)</f>
        <v>-0.21946306757635428</v>
      </c>
      <c r="AC62" s="11">
        <f>'OddsRatio_working_3-way'!X62^(1/3)*SIN('OddsRatio_working_3-way'!Y62/3)</f>
        <v>5.2582517866742562E-2</v>
      </c>
      <c r="AD62" s="11">
        <f>'OddsRatio_working_3-way'!X62^(1/3)*SIN(('OddsRatio_working_3-way'!Y62+2*PI())/3)</f>
        <v>0.43270370129390989</v>
      </c>
      <c r="AE62" s="11">
        <f>'OddsRatio_working_3-way'!X62^(1/3)*SIN(('OddsRatio_working_3-way'!Y62+4*PI())/3)</f>
        <v>-0.48528621916065234</v>
      </c>
      <c r="AF62" s="11">
        <f>-'OddsRatio_working_3-way'!U62/(3*'OddsRatio_working_3-way'!X62^(1/3))*COS(('OddsRatio_working_3-way'!Y62)/3)</f>
        <v>0.53000172768780451</v>
      </c>
      <c r="AG62" s="11">
        <f>-'OddsRatio_working_3-way'!U62/(3*'OddsRatio_working_3-way'!X62^(1/3))*COS(('OddsRatio_working_3-way'!Y62+2*PI())/3)</f>
        <v>-0.31053866011145043</v>
      </c>
      <c r="AH62" s="11">
        <f>-'OddsRatio_working_3-way'!U62/(3*'OddsRatio_working_3-way'!X62^(1/3))*COS(('OddsRatio_working_3-way'!Y62+4*PI())/3)</f>
        <v>-0.21946306757635425</v>
      </c>
      <c r="AI62" s="11">
        <f>'OddsRatio_working_3-way'!U62/(3*'OddsRatio_working_3-way'!X62^(1/3))*SIN(('OddsRatio_working_3-way'!Y62)/3)</f>
        <v>-5.2582517866742548E-2</v>
      </c>
      <c r="AJ62" s="11">
        <f>'OddsRatio_working_3-way'!U62/(3*'OddsRatio_working_3-way'!X62^(1/3))*SIN(('OddsRatio_working_3-way'!Y62+2*PI())/3)</f>
        <v>-0.43270370129390978</v>
      </c>
      <c r="AK62" s="11">
        <f>'OddsRatio_working_3-way'!U62/(3*'OddsRatio_working_3-way'!X62^(1/3))*SIN(('OddsRatio_working_3-way'!Y62+4*PI())/3)</f>
        <v>0.48528621916065223</v>
      </c>
      <c r="AL62" s="11">
        <f>'OddsRatio_working_3-way'!Z62+'OddsRatio_working_3-way'!AF62</f>
        <v>1.0600034553756092</v>
      </c>
      <c r="AM62" s="11">
        <f>'OddsRatio_working_3-way'!AA62+'OddsRatio_working_3-way'!AG62</f>
        <v>-0.62107732022290096</v>
      </c>
      <c r="AN62" s="11">
        <f>'OddsRatio_working_3-way'!AB62+'OddsRatio_working_3-way'!AH62</f>
        <v>-0.43892613515270851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1.0600034553756092</v>
      </c>
      <c r="AS62" s="11">
        <f>IF(('OddsRatio_working_3-way'!X62=0),IF(Q62&gt;0,-Q62^(1/3),(-Q62)^(1/3)),'OddsRatio_working_3-way'!AM62-'OddsRatio_working_3-way'!R62/3)</f>
        <v>-0.62107732022290096</v>
      </c>
      <c r="AT62" s="11">
        <f>IF(('OddsRatio_working_3-way'!X62=0),IF(Q62&gt;0,-Q62^(1/3),(-Q62)^(1/3)),'OddsRatio_working_3-way'!AN62-'OddsRatio_working_3-way'!R62/3)</f>
        <v>-0.43892613515270851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2.17</v>
      </c>
      <c r="B63" s="4">
        <f>IF('True_Odds_Calculator_3-way'!B62="","",'True_Odds_Calculator_3-way'!B62)</f>
        <v>3.59</v>
      </c>
      <c r="C63" s="4">
        <f>IF('True_Odds_Calculator_3-way'!C62="","",'True_Odds_Calculator_3-way'!C62)</f>
        <v>3.34</v>
      </c>
      <c r="D63" s="9">
        <f t="shared" si="13"/>
        <v>0.44611920141540357</v>
      </c>
      <c r="E63" s="9">
        <f t="shared" si="14"/>
        <v>0.26678078304816299</v>
      </c>
      <c r="F63" s="9">
        <f t="shared" si="15"/>
        <v>0.28710001553643366</v>
      </c>
      <c r="G63" s="9">
        <f t="shared" si="16"/>
        <v>1.0611567277325913</v>
      </c>
      <c r="H63" s="9">
        <f t="shared" si="17"/>
        <v>2.2415533714471318</v>
      </c>
      <c r="I63" s="9">
        <f t="shared" si="18"/>
        <v>3.7483959248274115</v>
      </c>
      <c r="J63" s="9">
        <f t="shared" si="19"/>
        <v>3.4831067428942637</v>
      </c>
      <c r="K63" s="11">
        <f t="shared" si="20"/>
        <v>0.46082949308755761</v>
      </c>
      <c r="L63" s="11">
        <f t="shared" si="21"/>
        <v>0.2785515320334262</v>
      </c>
      <c r="M63" s="11">
        <f t="shared" si="22"/>
        <v>0.29940119760479045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-0.27252153972224502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0.23443863591764397</v>
      </c>
      <c r="Q63" s="11">
        <f>2*'OddsRatio_working_3-way'!K63*'OddsRatio_working_3-way'!L63*'OddsRatio_working_3-way'!M63</f>
        <v>7.6865126530375069E-2</v>
      </c>
      <c r="R63" s="11">
        <f t="shared" si="23"/>
        <v>0</v>
      </c>
      <c r="S63" s="11">
        <f t="shared" si="24"/>
        <v>-0.86025727051368017</v>
      </c>
      <c r="T63" s="11">
        <f t="shared" si="25"/>
        <v>-0.28205156410284593</v>
      </c>
      <c r="U63" s="11">
        <f>'OddsRatio_working_3-way'!S63-'OddsRatio_working_3-way'!R63^2/3</f>
        <v>-0.86025727051368017</v>
      </c>
      <c r="V63" s="11">
        <f>'OddsRatio_working_3-way'!S63*'OddsRatio_working_3-way'!R63/3-2*'OddsRatio_working_3-way'!R63^3/27-'OddsRatio_working_3-way'!T63</f>
        <v>0.28205156410284593</v>
      </c>
      <c r="W63" s="11">
        <f>'OddsRatio_working_3-way'!V63^2+4*'OddsRatio_working_3-way'!U63^3/27</f>
        <v>-1.4762026683156598E-2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0.15355382728543304</v>
      </c>
      <c r="Y63" s="11">
        <f>IF('OddsRatio_working_3-way'!W63&gt;=0,IF('OddsRatio_working_3-way'!V63+SQRT('OddsRatio_working_3-way'!W63)&gt;0,0,PI()),ACOS('OddsRatio_working_3-way'!V63/(2*'OddsRatio_working_3-way'!X63)))</f>
        <v>0.40674690931461699</v>
      </c>
      <c r="Z63" s="11">
        <f>'OddsRatio_working_3-way'!X63^(1/3)*COS('OddsRatio_working_3-way'!Y63/3)</f>
        <v>0.53057836386629575</v>
      </c>
      <c r="AA63" s="11">
        <f>'OddsRatio_working_3-way'!X63^(1/3)*COS(('OddsRatio_working_3-way'!Y63+2*PI())/3)</f>
        <v>-0.32797305127880616</v>
      </c>
      <c r="AB63" s="11">
        <f>'OddsRatio_working_3-way'!X63^(1/3)*COS(('OddsRatio_working_3-way'!Y63+4*PI())/3)</f>
        <v>-0.20260531258748982</v>
      </c>
      <c r="AC63" s="11">
        <f>'OddsRatio_working_3-way'!X63^(1/3)*SIN('OddsRatio_working_3-way'!Y63/3)</f>
        <v>7.2381097681126397E-2</v>
      </c>
      <c r="AD63" s="11">
        <f>'OddsRatio_working_3-way'!X63^(1/3)*SIN(('OddsRatio_working_3-way'!Y63+2*PI())/3)</f>
        <v>0.4233037929660326</v>
      </c>
      <c r="AE63" s="11">
        <f>'OddsRatio_working_3-way'!X63^(1/3)*SIN(('OddsRatio_working_3-way'!Y63+4*PI())/3)</f>
        <v>-0.4956848906471587</v>
      </c>
      <c r="AF63" s="11">
        <f>-'OddsRatio_working_3-way'!U63/(3*'OddsRatio_working_3-way'!X63^(1/3))*COS(('OddsRatio_working_3-way'!Y63)/3)</f>
        <v>0.53057836386629553</v>
      </c>
      <c r="AG63" s="11">
        <f>-'OddsRatio_working_3-way'!U63/(3*'OddsRatio_working_3-way'!X63^(1/3))*COS(('OddsRatio_working_3-way'!Y63+2*PI())/3)</f>
        <v>-0.32797305127880599</v>
      </c>
      <c r="AH63" s="11">
        <f>-'OddsRatio_working_3-way'!U63/(3*'OddsRatio_working_3-way'!X63^(1/3))*COS(('OddsRatio_working_3-way'!Y63+4*PI())/3)</f>
        <v>-0.20260531258748973</v>
      </c>
      <c r="AI63" s="11">
        <f>'OddsRatio_working_3-way'!U63/(3*'OddsRatio_working_3-way'!X63^(1/3))*SIN(('OddsRatio_working_3-way'!Y63)/3)</f>
        <v>-7.2381097681126369E-2</v>
      </c>
      <c r="AJ63" s="11">
        <f>'OddsRatio_working_3-way'!U63/(3*'OddsRatio_working_3-way'!X63^(1/3))*SIN(('OddsRatio_working_3-way'!Y63+2*PI())/3)</f>
        <v>-0.42330379296603243</v>
      </c>
      <c r="AK63" s="11">
        <f>'OddsRatio_working_3-way'!U63/(3*'OddsRatio_working_3-way'!X63^(1/3))*SIN(('OddsRatio_working_3-way'!Y63+4*PI())/3)</f>
        <v>0.49568489064715848</v>
      </c>
      <c r="AL63" s="11">
        <f>'OddsRatio_working_3-way'!Z63+'OddsRatio_working_3-way'!AF63</f>
        <v>1.0611567277325913</v>
      </c>
      <c r="AM63" s="11">
        <f>'OddsRatio_working_3-way'!AA63+'OddsRatio_working_3-way'!AG63</f>
        <v>-0.6559461025576121</v>
      </c>
      <c r="AN63" s="11">
        <f>'OddsRatio_working_3-way'!AB63+'OddsRatio_working_3-way'!AH63</f>
        <v>-0.40521062517497952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1.0611567277325913</v>
      </c>
      <c r="AS63" s="11">
        <f>IF(('OddsRatio_working_3-way'!X63=0),IF(Q63&gt;0,-Q63^(1/3),(-Q63)^(1/3)),'OddsRatio_working_3-way'!AM63-'OddsRatio_working_3-way'!R63/3)</f>
        <v>-0.6559461025576121</v>
      </c>
      <c r="AT63" s="11">
        <f>IF(('OddsRatio_working_3-way'!X63=0),IF(Q63&gt;0,-Q63^(1/3),(-Q63)^(1/3)),'OddsRatio_working_3-way'!AN63-'OddsRatio_working_3-way'!R63/3)</f>
        <v>-0.40521062517497952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2.44</v>
      </c>
      <c r="B64" s="4">
        <f>IF('True_Odds_Calculator_3-way'!B63="","",'True_Odds_Calculator_3-way'!B63)</f>
        <v>3.38</v>
      </c>
      <c r="C64" s="4">
        <f>IF('True_Odds_Calculator_3-way'!C63="","",'True_Odds_Calculator_3-way'!C63)</f>
        <v>3.01</v>
      </c>
      <c r="D64" s="9">
        <f t="shared" si="13"/>
        <v>0.3961416575795505</v>
      </c>
      <c r="E64" s="9">
        <f t="shared" si="14"/>
        <v>0.28413845392788728</v>
      </c>
      <c r="F64" s="9">
        <f t="shared" si="15"/>
        <v>0.3197198884925625</v>
      </c>
      <c r="G64" s="9">
        <f t="shared" si="16"/>
        <v>1.0585760500108523</v>
      </c>
      <c r="H64" s="9">
        <f t="shared" si="17"/>
        <v>2.5243495120156272</v>
      </c>
      <c r="I64" s="9">
        <f t="shared" si="18"/>
        <v>3.519410999025828</v>
      </c>
      <c r="J64" s="9">
        <f t="shared" si="19"/>
        <v>3.1277378605218127</v>
      </c>
      <c r="K64" s="11">
        <f t="shared" si="20"/>
        <v>0.4098360655737705</v>
      </c>
      <c r="L64" s="11">
        <f t="shared" si="21"/>
        <v>0.29585798816568049</v>
      </c>
      <c r="M64" s="11">
        <f t="shared" si="22"/>
        <v>0.33222591362126247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-0.27749967853783231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0.23485268653748664</v>
      </c>
      <c r="Q64" s="11">
        <f>2*'OddsRatio_working_3-way'!K64*'OddsRatio_working_3-way'!L64*'OddsRatio_working_3-way'!M64</f>
        <v>8.0566959361058899E-2</v>
      </c>
      <c r="R64" s="11">
        <f t="shared" si="23"/>
        <v>0</v>
      </c>
      <c r="S64" s="11">
        <f t="shared" si="24"/>
        <v>-0.84631696791486022</v>
      </c>
      <c r="T64" s="11">
        <f t="shared" si="25"/>
        <v>-0.2903317214116159</v>
      </c>
      <c r="U64" s="11">
        <f>'OddsRatio_working_3-way'!S64-'OddsRatio_working_3-way'!R64^2/3</f>
        <v>-0.84631696791486022</v>
      </c>
      <c r="V64" s="11">
        <f>'OddsRatio_working_3-way'!S64*'OddsRatio_working_3-way'!R64/3-2*'OddsRatio_working_3-way'!R64^3/27-'OddsRatio_working_3-way'!T64</f>
        <v>0.2903317214116159</v>
      </c>
      <c r="W64" s="11">
        <f>'OddsRatio_working_3-way'!V64^2+4*'OddsRatio_working_3-way'!U64^3/27</f>
        <v>-5.5114275489468734E-3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0.14983652425792168</v>
      </c>
      <c r="Y64" s="11">
        <f>IF('OddsRatio_working_3-way'!W64&gt;=0,IF('OddsRatio_working_3-way'!V64+SQRT('OddsRatio_working_3-way'!W64)&gt;0,0,PI()),ACOS('OddsRatio_working_3-way'!V64/(2*'OddsRatio_working_3-way'!X64)))</f>
        <v>0.25033990926041039</v>
      </c>
      <c r="Z64" s="11">
        <f>'OddsRatio_working_3-way'!X64^(1/3)*COS('OddsRatio_working_3-way'!Y64/3)</f>
        <v>0.52928802500542627</v>
      </c>
      <c r="AA64" s="11">
        <f>'OddsRatio_working_3-way'!X64^(1/3)*COS(('OddsRatio_working_3-way'!Y64+2*PI())/3)</f>
        <v>-0.30298305158960964</v>
      </c>
      <c r="AB64" s="11">
        <f>'OddsRatio_working_3-way'!X64^(1/3)*COS(('OddsRatio_working_3-way'!Y64+4*PI())/3)</f>
        <v>-0.22630497341581651</v>
      </c>
      <c r="AC64" s="11">
        <f>'OddsRatio_working_3-way'!X64^(1/3)*SIN('OddsRatio_working_3-way'!Y64/3)</f>
        <v>4.4270109074582606E-2</v>
      </c>
      <c r="AD64" s="11">
        <f>'OddsRatio_working_3-way'!X64^(1/3)*SIN(('OddsRatio_working_3-way'!Y64+2*PI())/3)</f>
        <v>0.43624182103630105</v>
      </c>
      <c r="AE64" s="11">
        <f>'OddsRatio_working_3-way'!X64^(1/3)*SIN(('OddsRatio_working_3-way'!Y64+4*PI())/3)</f>
        <v>-0.48051193011088367</v>
      </c>
      <c r="AF64" s="11">
        <f>-'OddsRatio_working_3-way'!U64/(3*'OddsRatio_working_3-way'!X64^(1/3))*COS(('OddsRatio_working_3-way'!Y64)/3)</f>
        <v>0.52928802500542615</v>
      </c>
      <c r="AG64" s="11">
        <f>-'OddsRatio_working_3-way'!U64/(3*'OddsRatio_working_3-way'!X64^(1/3))*COS(('OddsRatio_working_3-way'!Y64+2*PI())/3)</f>
        <v>-0.30298305158960959</v>
      </c>
      <c r="AH64" s="11">
        <f>-'OddsRatio_working_3-way'!U64/(3*'OddsRatio_working_3-way'!X64^(1/3))*COS(('OddsRatio_working_3-way'!Y64+4*PI())/3)</f>
        <v>-0.22630497341581646</v>
      </c>
      <c r="AI64" s="11">
        <f>'OddsRatio_working_3-way'!U64/(3*'OddsRatio_working_3-way'!X64^(1/3))*SIN(('OddsRatio_working_3-way'!Y64)/3)</f>
        <v>-4.4270109074582599E-2</v>
      </c>
      <c r="AJ64" s="11">
        <f>'OddsRatio_working_3-way'!U64/(3*'OddsRatio_working_3-way'!X64^(1/3))*SIN(('OddsRatio_working_3-way'!Y64+2*PI())/3)</f>
        <v>-0.43624182103630094</v>
      </c>
      <c r="AK64" s="11">
        <f>'OddsRatio_working_3-way'!U64/(3*'OddsRatio_working_3-way'!X64^(1/3))*SIN(('OddsRatio_working_3-way'!Y64+4*PI())/3)</f>
        <v>0.48051193011088356</v>
      </c>
      <c r="AL64" s="11">
        <f>'OddsRatio_working_3-way'!Z64+'OddsRatio_working_3-way'!AF64</f>
        <v>1.0585760500108523</v>
      </c>
      <c r="AM64" s="11">
        <f>'OddsRatio_working_3-way'!AA64+'OddsRatio_working_3-way'!AG64</f>
        <v>-0.60596610317921917</v>
      </c>
      <c r="AN64" s="11">
        <f>'OddsRatio_working_3-way'!AB64+'OddsRatio_working_3-way'!AH64</f>
        <v>-0.45260994683163297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1.0585760500108523</v>
      </c>
      <c r="AS64" s="11">
        <f>IF(('OddsRatio_working_3-way'!X64=0),IF(Q64&gt;0,-Q64^(1/3),(-Q64)^(1/3)),'OddsRatio_working_3-way'!AM64-'OddsRatio_working_3-way'!R64/3)</f>
        <v>-0.60596610317921917</v>
      </c>
      <c r="AT64" s="11">
        <f>IF(('OddsRatio_working_3-way'!X64=0),IF(Q64&gt;0,-Q64^(1/3),(-Q64)^(1/3)),'OddsRatio_working_3-way'!AN64-'OddsRatio_working_3-way'!R64/3)</f>
        <v>-0.45260994683163297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4</v>
      </c>
      <c r="B65" s="4">
        <f>IF('True_Odds_Calculator_3-way'!B64="","",'True_Odds_Calculator_3-way'!B64)</f>
        <v>3.77</v>
      </c>
      <c r="C65" s="4">
        <f>IF('True_Odds_Calculator_3-way'!C64="","",'True_Odds_Calculator_3-way'!C64)</f>
        <v>1.94</v>
      </c>
      <c r="D65" s="9">
        <f t="shared" si="13"/>
        <v>0.24093810655248818</v>
      </c>
      <c r="E65" s="9">
        <f t="shared" si="14"/>
        <v>0.25582582525993958</v>
      </c>
      <c r="F65" s="9">
        <f t="shared" si="15"/>
        <v>0.50323606818757216</v>
      </c>
      <c r="G65" s="9">
        <f t="shared" si="16"/>
        <v>1.0501478357639962</v>
      </c>
      <c r="H65" s="9">
        <f t="shared" si="17"/>
        <v>4.150443507291989</v>
      </c>
      <c r="I65" s="9">
        <f t="shared" si="18"/>
        <v>3.9089095050662679</v>
      </c>
      <c r="J65" s="9">
        <f t="shared" si="19"/>
        <v>1.9871389656181562</v>
      </c>
      <c r="K65" s="11">
        <f t="shared" si="20"/>
        <v>0.25</v>
      </c>
      <c r="L65" s="11">
        <f t="shared" si="21"/>
        <v>0.26525198938992045</v>
      </c>
      <c r="M65" s="11">
        <f t="shared" si="22"/>
        <v>0.51546391752577325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-0.26700894200005454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0.22936093412453173</v>
      </c>
      <c r="Q65" s="11">
        <f>2*'OddsRatio_working_3-way'!K65*'OddsRatio_working_3-way'!L65*'OddsRatio_working_3-way'!M65</f>
        <v>6.8363914791216618E-2</v>
      </c>
      <c r="R65" s="11">
        <f t="shared" si="23"/>
        <v>0</v>
      </c>
      <c r="S65" s="11">
        <f t="shared" si="24"/>
        <v>-0.85900094733338517</v>
      </c>
      <c r="T65" s="11">
        <f t="shared" si="25"/>
        <v>-0.25603604987582274</v>
      </c>
      <c r="U65" s="11">
        <f>'OddsRatio_working_3-way'!S65-'OddsRatio_working_3-way'!R65^2/3</f>
        <v>-0.85900094733338517</v>
      </c>
      <c r="V65" s="11">
        <f>'OddsRatio_working_3-way'!S65*'OddsRatio_working_3-way'!R65/3-2*'OddsRatio_working_3-way'!R65^3/27-'OddsRatio_working_3-way'!T65</f>
        <v>0.25603604987582274</v>
      </c>
      <c r="W65" s="11">
        <f>'OddsRatio_working_3-way'!V65^2+4*'OddsRatio_working_3-way'!U65^3/27</f>
        <v>-2.8348041321056255E-2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0.15321757418543006</v>
      </c>
      <c r="Y65" s="11">
        <f>IF('OddsRatio_working_3-way'!W65&gt;=0,IF('OddsRatio_working_3-way'!V65+SQRT('OddsRatio_working_3-way'!W65)&gt;0,0,PI()),ACOS('OddsRatio_working_3-way'!V65/(2*'OddsRatio_working_3-way'!X65)))</f>
        <v>0.58169791325476039</v>
      </c>
      <c r="Z65" s="11">
        <f>'OddsRatio_working_3-way'!X65^(1/3)*COS('OddsRatio_working_3-way'!Y65/3)</f>
        <v>0.5250739178819982</v>
      </c>
      <c r="AA65" s="11">
        <f>'OddsRatio_working_3-way'!X65^(1/3)*COS(('OddsRatio_working_3-way'!Y65+2*PI())/3)</f>
        <v>-0.35183014123048217</v>
      </c>
      <c r="AB65" s="11">
        <f>'OddsRatio_working_3-way'!X65^(1/3)*COS(('OddsRatio_working_3-way'!Y65+4*PI())/3)</f>
        <v>-0.17324377665151589</v>
      </c>
      <c r="AC65" s="11">
        <f>'OddsRatio_working_3-way'!X65^(1/3)*SIN('OddsRatio_working_3-way'!Y65/3)</f>
        <v>0.10310688566326273</v>
      </c>
      <c r="AD65" s="11">
        <f>'OddsRatio_working_3-way'!X65^(1/3)*SIN(('OddsRatio_working_3-way'!Y65+2*PI())/3)</f>
        <v>0.40317390891880323</v>
      </c>
      <c r="AE65" s="11">
        <f>'OddsRatio_working_3-way'!X65^(1/3)*SIN(('OddsRatio_working_3-way'!Y65+4*PI())/3)</f>
        <v>-0.5062807945820661</v>
      </c>
      <c r="AF65" s="11">
        <f>-'OddsRatio_working_3-way'!U65/(3*'OddsRatio_working_3-way'!X65^(1/3))*COS(('OddsRatio_working_3-way'!Y65)/3)</f>
        <v>0.52507391788199798</v>
      </c>
      <c r="AG65" s="11">
        <f>-'OddsRatio_working_3-way'!U65/(3*'OddsRatio_working_3-way'!X65^(1/3))*COS(('OddsRatio_working_3-way'!Y65+2*PI())/3)</f>
        <v>-0.35183014123048201</v>
      </c>
      <c r="AH65" s="11">
        <f>-'OddsRatio_working_3-way'!U65/(3*'OddsRatio_working_3-way'!X65^(1/3))*COS(('OddsRatio_working_3-way'!Y65+4*PI())/3)</f>
        <v>-0.1732437766515158</v>
      </c>
      <c r="AI65" s="11">
        <f>'OddsRatio_working_3-way'!U65/(3*'OddsRatio_working_3-way'!X65^(1/3))*SIN(('OddsRatio_working_3-way'!Y65)/3)</f>
        <v>-0.10310688566326269</v>
      </c>
      <c r="AJ65" s="11">
        <f>'OddsRatio_working_3-way'!U65/(3*'OddsRatio_working_3-way'!X65^(1/3))*SIN(('OddsRatio_working_3-way'!Y65+2*PI())/3)</f>
        <v>-0.40317390891880306</v>
      </c>
      <c r="AK65" s="11">
        <f>'OddsRatio_working_3-way'!U65/(3*'OddsRatio_working_3-way'!X65^(1/3))*SIN(('OddsRatio_working_3-way'!Y65+4*PI())/3)</f>
        <v>0.50628079458206587</v>
      </c>
      <c r="AL65" s="11">
        <f>'OddsRatio_working_3-way'!Z65+'OddsRatio_working_3-way'!AF65</f>
        <v>1.0501478357639962</v>
      </c>
      <c r="AM65" s="11">
        <f>'OddsRatio_working_3-way'!AA65+'OddsRatio_working_3-way'!AG65</f>
        <v>-0.70366028246096413</v>
      </c>
      <c r="AN65" s="11">
        <f>'OddsRatio_working_3-way'!AB65+'OddsRatio_working_3-way'!AH65</f>
        <v>-0.34648755330303171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1.0501478357639962</v>
      </c>
      <c r="AS65" s="11">
        <f>IF(('OddsRatio_working_3-way'!X65=0),IF(Q65&gt;0,-Q65^(1/3),(-Q65)^(1/3)),'OddsRatio_working_3-way'!AM65-'OddsRatio_working_3-way'!R65/3)</f>
        <v>-0.70366028246096413</v>
      </c>
      <c r="AT65" s="11">
        <f>IF(('OddsRatio_working_3-way'!X65=0),IF(Q65&gt;0,-Q65^(1/3),(-Q65)^(1/3)),'OddsRatio_working_3-way'!AN65-'OddsRatio_working_3-way'!R65/3)</f>
        <v>-0.34648755330303171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3.73</v>
      </c>
      <c r="B66" s="4">
        <f>IF('True_Odds_Calculator_3-way'!B65="","",'True_Odds_Calculator_3-way'!B65)</f>
        <v>3.79</v>
      </c>
      <c r="C66" s="4">
        <f>IF('True_Odds_Calculator_3-way'!C65="","",'True_Odds_Calculator_3-way'!C65)</f>
        <v>2.0099999999999998</v>
      </c>
      <c r="D66" s="9">
        <f t="shared" si="13"/>
        <v>0.25910693351207686</v>
      </c>
      <c r="E66" s="9">
        <f t="shared" si="14"/>
        <v>0.25495540187444132</v>
      </c>
      <c r="F66" s="9">
        <f t="shared" si="15"/>
        <v>0.48593766461348181</v>
      </c>
      <c r="G66" s="9">
        <f t="shared" si="16"/>
        <v>1.0474030855344849</v>
      </c>
      <c r="H66" s="9">
        <f t="shared" si="17"/>
        <v>3.8594104235091433</v>
      </c>
      <c r="I66" s="9">
        <f t="shared" si="18"/>
        <v>3.9222546086412127</v>
      </c>
      <c r="J66" s="9">
        <f t="shared" si="19"/>
        <v>2.0578771163898293</v>
      </c>
      <c r="K66" s="11">
        <f t="shared" si="20"/>
        <v>0.26809651474530832</v>
      </c>
      <c r="L66" s="11">
        <f t="shared" si="21"/>
        <v>0.26385224274406333</v>
      </c>
      <c r="M66" s="11">
        <f t="shared" si="22"/>
        <v>0.49751243781094534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-0.27073482601493781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0.22981008431285044</v>
      </c>
      <c r="Q66" s="11">
        <f>2*'OddsRatio_working_3-way'!K66*'OddsRatio_working_3-way'!L66*'OddsRatio_working_3-way'!M66</f>
        <v>7.0385937002404433E-2</v>
      </c>
      <c r="R66" s="11">
        <f t="shared" si="23"/>
        <v>0</v>
      </c>
      <c r="S66" s="11">
        <f t="shared" si="24"/>
        <v>-0.84883828096859115</v>
      </c>
      <c r="T66" s="11">
        <f t="shared" si="25"/>
        <v>-0.25998109677445369</v>
      </c>
      <c r="U66" s="11">
        <f>'OddsRatio_working_3-way'!S66-'OddsRatio_working_3-way'!R66^2/3</f>
        <v>-0.84883828096859115</v>
      </c>
      <c r="V66" s="11">
        <f>'OddsRatio_working_3-way'!S66*'OddsRatio_working_3-way'!R66/3-2*'OddsRatio_working_3-way'!R66^3/27-'OddsRatio_working_3-way'!T66</f>
        <v>0.25998109677445369</v>
      </c>
      <c r="W66" s="11">
        <f>'OddsRatio_working_3-way'!V66^2+4*'OddsRatio_working_3-way'!U66^3/27</f>
        <v>-2.3018779525715238E-2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0.1505066030160829</v>
      </c>
      <c r="Y66" s="11">
        <f>IF('OddsRatio_working_3-way'!W66&gt;=0,IF('OddsRatio_working_3-way'!V66+SQRT('OddsRatio_working_3-way'!W66)&gt;0,0,PI()),ACOS('OddsRatio_working_3-way'!V66/(2*'OddsRatio_working_3-way'!X66)))</f>
        <v>0.52825744308066791</v>
      </c>
      <c r="Z66" s="11">
        <f>'OddsRatio_working_3-way'!X66^(1/3)*COS('OddsRatio_working_3-way'!Y66/3)</f>
        <v>0.52370154276724246</v>
      </c>
      <c r="AA66" s="11">
        <f>'OddsRatio_working_3-way'!X66^(1/3)*COS(('OddsRatio_working_3-way'!Y66+2*PI())/3)</f>
        <v>-0.34254829810876541</v>
      </c>
      <c r="AB66" s="11">
        <f>'OddsRatio_working_3-way'!X66^(1/3)*COS(('OddsRatio_working_3-way'!Y66+4*PI())/3)</f>
        <v>-0.18115324465847735</v>
      </c>
      <c r="AC66" s="11">
        <f>'OddsRatio_working_3-way'!X66^(1/3)*SIN('OddsRatio_working_3-way'!Y66/3)</f>
        <v>9.318147755539806E-2</v>
      </c>
      <c r="AD66" s="11">
        <f>'OddsRatio_working_3-way'!X66^(1/3)*SIN(('OddsRatio_working_3-way'!Y66+2*PI())/3)</f>
        <v>0.4069481012598356</v>
      </c>
      <c r="AE66" s="11">
        <f>'OddsRatio_working_3-way'!X66^(1/3)*SIN(('OddsRatio_working_3-way'!Y66+4*PI())/3)</f>
        <v>-0.50012957881523357</v>
      </c>
      <c r="AF66" s="11">
        <f>-'OddsRatio_working_3-way'!U66/(3*'OddsRatio_working_3-way'!X66^(1/3))*COS(('OddsRatio_working_3-way'!Y66)/3)</f>
        <v>0.52370154276724246</v>
      </c>
      <c r="AG66" s="11">
        <f>-'OddsRatio_working_3-way'!U66/(3*'OddsRatio_working_3-way'!X66^(1/3))*COS(('OddsRatio_working_3-way'!Y66+2*PI())/3)</f>
        <v>-0.34254829810876541</v>
      </c>
      <c r="AH66" s="11">
        <f>-'OddsRatio_working_3-way'!U66/(3*'OddsRatio_working_3-way'!X66^(1/3))*COS(('OddsRatio_working_3-way'!Y66+4*PI())/3)</f>
        <v>-0.18115324465847735</v>
      </c>
      <c r="AI66" s="11">
        <f>'OddsRatio_working_3-way'!U66/(3*'OddsRatio_working_3-way'!X66^(1/3))*SIN(('OddsRatio_working_3-way'!Y66)/3)</f>
        <v>-9.318147755539806E-2</v>
      </c>
      <c r="AJ66" s="11">
        <f>'OddsRatio_working_3-way'!U66/(3*'OddsRatio_working_3-way'!X66^(1/3))*SIN(('OddsRatio_working_3-way'!Y66+2*PI())/3)</f>
        <v>-0.4069481012598356</v>
      </c>
      <c r="AK66" s="11">
        <f>'OddsRatio_working_3-way'!U66/(3*'OddsRatio_working_3-way'!X66^(1/3))*SIN(('OddsRatio_working_3-way'!Y66+4*PI())/3)</f>
        <v>0.50012957881523357</v>
      </c>
      <c r="AL66" s="11">
        <f>'OddsRatio_working_3-way'!Z66+'OddsRatio_working_3-way'!AF66</f>
        <v>1.0474030855344849</v>
      </c>
      <c r="AM66" s="11">
        <f>'OddsRatio_working_3-way'!AA66+'OddsRatio_working_3-way'!AG66</f>
        <v>-0.68509659621753083</v>
      </c>
      <c r="AN66" s="11">
        <f>'OddsRatio_working_3-way'!AB66+'OddsRatio_working_3-way'!AH66</f>
        <v>-0.36230648931695469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1.0474030855344849</v>
      </c>
      <c r="AS66" s="11">
        <f>IF(('OddsRatio_working_3-way'!X66=0),IF(Q66&gt;0,-Q66^(1/3),(-Q66)^(1/3)),'OddsRatio_working_3-way'!AM66-'OddsRatio_working_3-way'!R66/3)</f>
        <v>-0.68509659621753083</v>
      </c>
      <c r="AT66" s="11">
        <f>IF(('OddsRatio_working_3-way'!X66=0),IF(Q66&gt;0,-Q66^(1/3),(-Q66)^(1/3)),'OddsRatio_working_3-way'!AN66-'OddsRatio_working_3-way'!R66/3)</f>
        <v>-0.36230648931695469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2.06</v>
      </c>
      <c r="B67" s="4">
        <f>IF('True_Odds_Calculator_3-way'!B66="","",'True_Odds_Calculator_3-way'!B66)</f>
        <v>3.95</v>
      </c>
      <c r="C67" s="4">
        <f>IF('True_Odds_Calculator_3-way'!C66="","",'True_Odds_Calculator_3-way'!C66)</f>
        <v>3.45</v>
      </c>
      <c r="D67" s="9">
        <f t="shared" si="13"/>
        <v>0.47434778113952086</v>
      </c>
      <c r="E67" s="9">
        <f t="shared" si="14"/>
        <v>0.24485653059732887</v>
      </c>
      <c r="F67" s="9">
        <f t="shared" si="15"/>
        <v>0.28079568826315032</v>
      </c>
      <c r="G67" s="9">
        <f t="shared" si="16"/>
        <v>1.0454319370661034</v>
      </c>
      <c r="H67" s="9">
        <f t="shared" si="17"/>
        <v>2.1081578532900695</v>
      </c>
      <c r="I67" s="9">
        <f t="shared" si="18"/>
        <v>4.0840242143450061</v>
      </c>
      <c r="J67" s="9">
        <f t="shared" si="19"/>
        <v>3.5613082458119534</v>
      </c>
      <c r="K67" s="11">
        <f t="shared" si="20"/>
        <v>0.4854368932038835</v>
      </c>
      <c r="L67" s="11">
        <f t="shared" si="21"/>
        <v>0.25316455696202528</v>
      </c>
      <c r="M67" s="11">
        <f t="shared" si="22"/>
        <v>0.28985507246376813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-0.27290441052056014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0.23011721372937716</v>
      </c>
      <c r="Q67" s="11">
        <f>2*'OddsRatio_working_3-way'!K67*'OddsRatio_working_3-way'!L67*'OddsRatio_working_3-way'!M67</f>
        <v>7.1243719420859802E-2</v>
      </c>
      <c r="R67" s="11">
        <f t="shared" si="23"/>
        <v>0</v>
      </c>
      <c r="S67" s="11">
        <f t="shared" si="24"/>
        <v>-0.8432154441565558</v>
      </c>
      <c r="T67" s="11">
        <f t="shared" si="25"/>
        <v>-0.26105741305156527</v>
      </c>
      <c r="U67" s="11">
        <f>'OddsRatio_working_3-way'!S67-'OddsRatio_working_3-way'!R67^2/3</f>
        <v>-0.8432154441565558</v>
      </c>
      <c r="V67" s="11">
        <f>'OddsRatio_working_3-way'!S67*'OddsRatio_working_3-way'!R67/3-2*'OddsRatio_working_3-way'!R67^3/27-'OddsRatio_working_3-way'!T67</f>
        <v>0.26105741305156527</v>
      </c>
      <c r="W67" s="11">
        <f>'OddsRatio_working_3-way'!V67^2+4*'OddsRatio_working_3-way'!U67^3/27</f>
        <v>-2.0669255227086319E-2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0.14901361358636153</v>
      </c>
      <c r="Y67" s="11">
        <f>IF('OddsRatio_working_3-way'!W67&gt;=0,IF('OddsRatio_working_3-way'!V67+SQRT('OddsRatio_working_3-way'!W67)&gt;0,0,PI()),ACOS('OddsRatio_working_3-way'!V67/(2*'OddsRatio_working_3-way'!X67)))</f>
        <v>0.50339148191860916</v>
      </c>
      <c r="Z67" s="11">
        <f>'OddsRatio_working_3-way'!X67^(1/3)*COS('OddsRatio_working_3-way'!Y67/3)</f>
        <v>0.52271596853305169</v>
      </c>
      <c r="AA67" s="11">
        <f>'OddsRatio_working_3-way'!X67^(1/3)*COS(('OddsRatio_working_3-way'!Y67+2*PI())/3)</f>
        <v>-0.33803831564005499</v>
      </c>
      <c r="AB67" s="11">
        <f>'OddsRatio_working_3-way'!X67^(1/3)*COS(('OddsRatio_working_3-way'!Y67+4*PI())/3)</f>
        <v>-0.18467765289299687</v>
      </c>
      <c r="AC67" s="11">
        <f>'OddsRatio_working_3-way'!X67^(1/3)*SIN('OddsRatio_working_3-way'!Y67/3)</f>
        <v>8.8542819920113522E-2</v>
      </c>
      <c r="AD67" s="11">
        <f>'OddsRatio_working_3-way'!X67^(1/3)*SIN(('OddsRatio_working_3-way'!Y67+2*PI())/3)</f>
        <v>0.40841389775335324</v>
      </c>
      <c r="AE67" s="11">
        <f>'OddsRatio_working_3-way'!X67^(1/3)*SIN(('OddsRatio_working_3-way'!Y67+4*PI())/3)</f>
        <v>-0.49695671767346672</v>
      </c>
      <c r="AF67" s="11">
        <f>-'OddsRatio_working_3-way'!U67/(3*'OddsRatio_working_3-way'!X67^(1/3))*COS(('OddsRatio_working_3-way'!Y67)/3)</f>
        <v>0.52271596853305169</v>
      </c>
      <c r="AG67" s="11">
        <f>-'OddsRatio_working_3-way'!U67/(3*'OddsRatio_working_3-way'!X67^(1/3))*COS(('OddsRatio_working_3-way'!Y67+2*PI())/3)</f>
        <v>-0.33803831564005499</v>
      </c>
      <c r="AH67" s="11">
        <f>-'OddsRatio_working_3-way'!U67/(3*'OddsRatio_working_3-way'!X67^(1/3))*COS(('OddsRatio_working_3-way'!Y67+4*PI())/3)</f>
        <v>-0.18467765289299687</v>
      </c>
      <c r="AI67" s="11">
        <f>'OddsRatio_working_3-way'!U67/(3*'OddsRatio_working_3-way'!X67^(1/3))*SIN(('OddsRatio_working_3-way'!Y67)/3)</f>
        <v>-8.8542819920113522E-2</v>
      </c>
      <c r="AJ67" s="11">
        <f>'OddsRatio_working_3-way'!U67/(3*'OddsRatio_working_3-way'!X67^(1/3))*SIN(('OddsRatio_working_3-way'!Y67+2*PI())/3)</f>
        <v>-0.40841389775335324</v>
      </c>
      <c r="AK67" s="11">
        <f>'OddsRatio_working_3-way'!U67/(3*'OddsRatio_working_3-way'!X67^(1/3))*SIN(('OddsRatio_working_3-way'!Y67+4*PI())/3)</f>
        <v>0.49695671767346672</v>
      </c>
      <c r="AL67" s="11">
        <f>'OddsRatio_working_3-way'!Z67+'OddsRatio_working_3-way'!AF67</f>
        <v>1.0454319370661034</v>
      </c>
      <c r="AM67" s="11">
        <f>'OddsRatio_working_3-way'!AA67+'OddsRatio_working_3-way'!AG67</f>
        <v>-0.67607663128010997</v>
      </c>
      <c r="AN67" s="11">
        <f>'OddsRatio_working_3-way'!AB67+'OddsRatio_working_3-way'!AH67</f>
        <v>-0.36935530578599374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1.0454319370661034</v>
      </c>
      <c r="AS67" s="11">
        <f>IF(('OddsRatio_working_3-way'!X67=0),IF(Q67&gt;0,-Q67^(1/3),(-Q67)^(1/3)),'OddsRatio_working_3-way'!AM67-'OddsRatio_working_3-way'!R67/3)</f>
        <v>-0.67607663128010997</v>
      </c>
      <c r="AT67" s="11">
        <f>IF(('OddsRatio_working_3-way'!X67=0),IF(Q67&gt;0,-Q67^(1/3),(-Q67)^(1/3)),'OddsRatio_working_3-way'!AN67-'OddsRatio_working_3-way'!R67/3)</f>
        <v>-0.36935530578599374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1.93</v>
      </c>
      <c r="B68" s="4">
        <f>IF('True_Odds_Calculator_3-way'!B67="","",'True_Odds_Calculator_3-way'!B67)</f>
        <v>3.46</v>
      </c>
      <c r="C68" s="4">
        <f>IF('True_Odds_Calculator_3-way'!C67="","",'True_Odds_Calculator_3-way'!C67)</f>
        <v>4.26</v>
      </c>
      <c r="D68" s="9">
        <f t="shared" ref="D68:D131" si="26">(K68/(AR68+K68-(AR68*K68)))</f>
        <v>0.50148904981583386</v>
      </c>
      <c r="E68" s="9">
        <f t="shared" ref="E68:E131" si="27">(L68/(AR68+L68-(AR68*L68)))</f>
        <v>0.27552361472684878</v>
      </c>
      <c r="F68" s="9">
        <f t="shared" ref="F68:F131" si="28">(M68/(AR68+M68-(AR68*M68)))</f>
        <v>0.22298733545731741</v>
      </c>
      <c r="G68" s="9">
        <f t="shared" ref="G68:G131" si="29">AR68</f>
        <v>1.0688833185186657</v>
      </c>
      <c r="H68" s="9">
        <f t="shared" ref="H68:H131" si="30">IF(A68="","",1/D68)</f>
        <v>1.9940614862223585</v>
      </c>
      <c r="I68" s="9">
        <f t="shared" ref="I68:I131" si="31">IF(B68="","",1/E68)</f>
        <v>3.629452963555917</v>
      </c>
      <c r="J68" s="9">
        <f t="shared" ref="J68:J131" si="32">IF(C68="","",1/F68)</f>
        <v>4.4845596183708496</v>
      </c>
      <c r="K68" s="11">
        <f t="shared" ref="K68:K131" si="33">1/A68</f>
        <v>0.5181347150259068</v>
      </c>
      <c r="L68" s="11">
        <f t="shared" ref="L68:L131" si="34">1/B68</f>
        <v>0.28901734104046245</v>
      </c>
      <c r="M68" s="11">
        <f t="shared" ref="M68:M131" si="35">1/C68</f>
        <v>0.23474178403755869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-0.26217582833850561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0.23376454279100384</v>
      </c>
      <c r="Q68" s="11">
        <f>2*'OddsRatio_working_3-way'!K68*'OddsRatio_working_3-way'!L68*'OddsRatio_working_3-way'!M68</f>
        <v>7.030512565142974E-2</v>
      </c>
      <c r="R68" s="11">
        <f t="shared" ref="R68:R131" si="36">O68/N68</f>
        <v>0</v>
      </c>
      <c r="S68" s="11">
        <f t="shared" ref="S68:S131" si="37">P68/N68</f>
        <v>-0.89163270417584484</v>
      </c>
      <c r="T68" s="11">
        <f t="shared" ref="T68:T131" si="38">Q68/N68</f>
        <v>-0.268160211782209</v>
      </c>
      <c r="U68" s="11">
        <f>'OddsRatio_working_3-way'!S68-'OddsRatio_working_3-way'!R68^2/3</f>
        <v>-0.89163270417584484</v>
      </c>
      <c r="V68" s="11">
        <f>'OddsRatio_working_3-way'!S68*'OddsRatio_working_3-way'!R68/3-2*'OddsRatio_working_3-way'!R68^3/27-'OddsRatio_working_3-way'!T68</f>
        <v>0.268160211782209</v>
      </c>
      <c r="W68" s="11">
        <f>'OddsRatio_working_3-way'!V68^2+4*'OddsRatio_working_3-way'!U68^3/27</f>
        <v>-3.3105792189603619E-2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0.16203062316479161</v>
      </c>
      <c r="Y68" s="11">
        <f>IF('OddsRatio_working_3-way'!W68&gt;=0,IF('OddsRatio_working_3-way'!V68+SQRT('OddsRatio_working_3-way'!W68)&gt;0,0,PI()),ACOS('OddsRatio_working_3-way'!V68/(2*'OddsRatio_working_3-way'!X68)))</f>
        <v>0.5961585762752295</v>
      </c>
      <c r="Z68" s="11">
        <f>'OddsRatio_working_3-way'!X68^(1/3)*COS('OddsRatio_working_3-way'!Y68/3)</f>
        <v>0.53444165925933285</v>
      </c>
      <c r="AA68" s="11">
        <f>'OddsRatio_working_3-way'!X68^(1/3)*COS(('OddsRatio_working_3-way'!Y68+2*PI())/3)</f>
        <v>-0.36042630522021102</v>
      </c>
      <c r="AB68" s="11">
        <f>'OddsRatio_working_3-way'!X68^(1/3)*COS(('OddsRatio_working_3-way'!Y68+4*PI())/3)</f>
        <v>-0.17401535403912197</v>
      </c>
      <c r="AC68" s="11">
        <f>'OddsRatio_working_3-way'!X68^(1/3)*SIN('OddsRatio_working_3-way'!Y68/3)</f>
        <v>0.10762441284429618</v>
      </c>
      <c r="AD68" s="11">
        <f>'OddsRatio_working_3-way'!X68^(1/3)*SIN(('OddsRatio_working_3-way'!Y68+2*PI())/3)</f>
        <v>0.40902784733714115</v>
      </c>
      <c r="AE68" s="11">
        <f>'OddsRatio_working_3-way'!X68^(1/3)*SIN(('OddsRatio_working_3-way'!Y68+4*PI())/3)</f>
        <v>-0.51665226018143706</v>
      </c>
      <c r="AF68" s="11">
        <f>-'OddsRatio_working_3-way'!U68/(3*'OddsRatio_working_3-way'!X68^(1/3))*COS(('OddsRatio_working_3-way'!Y68)/3)</f>
        <v>0.53444165925933274</v>
      </c>
      <c r="AG68" s="11">
        <f>-'OddsRatio_working_3-way'!U68/(3*'OddsRatio_working_3-way'!X68^(1/3))*COS(('OddsRatio_working_3-way'!Y68+2*PI())/3)</f>
        <v>-0.36042630522021096</v>
      </c>
      <c r="AH68" s="11">
        <f>-'OddsRatio_working_3-way'!U68/(3*'OddsRatio_working_3-way'!X68^(1/3))*COS(('OddsRatio_working_3-way'!Y68+4*PI())/3)</f>
        <v>-0.17401535403912194</v>
      </c>
      <c r="AI68" s="11">
        <f>'OddsRatio_working_3-way'!U68/(3*'OddsRatio_working_3-way'!X68^(1/3))*SIN(('OddsRatio_working_3-way'!Y68)/3)</f>
        <v>-0.10762441284429615</v>
      </c>
      <c r="AJ68" s="11">
        <f>'OddsRatio_working_3-way'!U68/(3*'OddsRatio_working_3-way'!X68^(1/3))*SIN(('OddsRatio_working_3-way'!Y68+2*PI())/3)</f>
        <v>-0.40902784733714109</v>
      </c>
      <c r="AK68" s="11">
        <f>'OddsRatio_working_3-way'!U68/(3*'OddsRatio_working_3-way'!X68^(1/3))*SIN(('OddsRatio_working_3-way'!Y68+4*PI())/3)</f>
        <v>0.51665226018143706</v>
      </c>
      <c r="AL68" s="11">
        <f>'OddsRatio_working_3-way'!Z68+'OddsRatio_working_3-way'!AF68</f>
        <v>1.0688833185186657</v>
      </c>
      <c r="AM68" s="11">
        <f>'OddsRatio_working_3-way'!AA68+'OddsRatio_working_3-way'!AG68</f>
        <v>-0.72085261044042204</v>
      </c>
      <c r="AN68" s="11">
        <f>'OddsRatio_working_3-way'!AB68+'OddsRatio_working_3-way'!AH68</f>
        <v>-0.34803070807824388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1.0688833185186657</v>
      </c>
      <c r="AS68" s="11">
        <f>IF(('OddsRatio_working_3-way'!X68=0),IF(Q68&gt;0,-Q68^(1/3),(-Q68)^(1/3)),'OddsRatio_working_3-way'!AM68-'OddsRatio_working_3-way'!R68/3)</f>
        <v>-0.72085261044042204</v>
      </c>
      <c r="AT68" s="11">
        <f>IF(('OddsRatio_working_3-way'!X68=0),IF(Q68&gt;0,-Q68^(1/3),(-Q68)^(1/3)),'OddsRatio_working_3-way'!AN68-'OddsRatio_working_3-way'!R68/3)</f>
        <v>-0.34803070807824388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3.1</v>
      </c>
      <c r="B69" s="4">
        <f>IF('True_Odds_Calculator_3-way'!B68="","",'True_Odds_Calculator_3-way'!B68)</f>
        <v>3.33</v>
      </c>
      <c r="C69" s="4">
        <f>IF('True_Odds_Calculator_3-way'!C68="","",'True_Odds_Calculator_3-way'!C68)</f>
        <v>2.4700000000000002</v>
      </c>
      <c r="D69" s="9">
        <f t="shared" si="26"/>
        <v>0.31353638515112708</v>
      </c>
      <c r="E69" s="9">
        <f t="shared" si="27"/>
        <v>0.29161181064465846</v>
      </c>
      <c r="F69" s="9">
        <f t="shared" si="28"/>
        <v>0.3948518042042144</v>
      </c>
      <c r="G69" s="9">
        <f t="shared" si="29"/>
        <v>1.0425821407769247</v>
      </c>
      <c r="H69" s="9">
        <f t="shared" si="30"/>
        <v>3.1894224956315416</v>
      </c>
      <c r="I69" s="9">
        <f t="shared" si="31"/>
        <v>3.429216388010234</v>
      </c>
      <c r="J69" s="9">
        <f t="shared" si="32"/>
        <v>2.5325957469420795</v>
      </c>
      <c r="K69" s="11">
        <f t="shared" si="33"/>
        <v>0.32258064516129031</v>
      </c>
      <c r="L69" s="11">
        <f t="shared" si="34"/>
        <v>0.3003003003003003</v>
      </c>
      <c r="M69" s="11">
        <f t="shared" si="35"/>
        <v>0.40485829959514169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-0.28209128548687123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0.23139242154522291</v>
      </c>
      <c r="Q69" s="11">
        <f>2*'OddsRatio_working_3-way'!K69*'OddsRatio_working_3-way'!L69*'OddsRatio_working_3-way'!M69</f>
        <v>7.8438108998380648E-2</v>
      </c>
      <c r="R69" s="11">
        <f t="shared" si="36"/>
        <v>0</v>
      </c>
      <c r="S69" s="11">
        <f t="shared" si="37"/>
        <v>-0.82027497285445961</v>
      </c>
      <c r="T69" s="11">
        <f t="shared" si="38"/>
        <v>-0.27805931283202018</v>
      </c>
      <c r="U69" s="11">
        <f>'OddsRatio_working_3-way'!S69-'OddsRatio_working_3-way'!R69^2/3</f>
        <v>-0.82027497285445961</v>
      </c>
      <c r="V69" s="11">
        <f>'OddsRatio_working_3-way'!S69*'OddsRatio_working_3-way'!R69/3-2*'OddsRatio_working_3-way'!R69^3/27-'OddsRatio_working_3-way'!T69</f>
        <v>0.27805931283202018</v>
      </c>
      <c r="W69" s="11">
        <f>'OddsRatio_working_3-way'!V69^2+4*'OddsRatio_working_3-way'!U69^3/27</f>
        <v>-4.4493683642114756E-3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0.1429740796585405</v>
      </c>
      <c r="Y69" s="11">
        <f>IF('OddsRatio_working_3-way'!W69&gt;=0,IF('OddsRatio_working_3-way'!V69+SQRT('OddsRatio_working_3-way'!W69)&gt;0,0,PI()),ACOS('OddsRatio_working_3-way'!V69/(2*'OddsRatio_working_3-way'!X69)))</f>
        <v>0.23544075578217671</v>
      </c>
      <c r="Z69" s="11">
        <f>'OddsRatio_working_3-way'!X69^(1/3)*COS('OddsRatio_working_3-way'!Y69/3)</f>
        <v>0.52129107038846223</v>
      </c>
      <c r="AA69" s="11">
        <f>'OddsRatio_working_3-way'!X69^(1/3)*COS(('OddsRatio_working_3-way'!Y69+2*PI())/3)</f>
        <v>-0.29614846695420516</v>
      </c>
      <c r="AB69" s="11">
        <f>'OddsRatio_working_3-way'!X69^(1/3)*COS(('OddsRatio_working_3-way'!Y69+4*PI())/3)</f>
        <v>-0.22514260343425715</v>
      </c>
      <c r="AC69" s="11">
        <f>'OddsRatio_working_3-way'!X69^(1/3)*SIN('OddsRatio_working_3-way'!Y69/3)</f>
        <v>4.09952544172838E-2</v>
      </c>
      <c r="AD69" s="11">
        <f>'OddsRatio_working_3-way'!X69^(1/3)*SIN(('OddsRatio_working_3-way'!Y69+2*PI())/3)</f>
        <v>0.43095368251374833</v>
      </c>
      <c r="AE69" s="11">
        <f>'OddsRatio_working_3-way'!X69^(1/3)*SIN(('OddsRatio_working_3-way'!Y69+4*PI())/3)</f>
        <v>-0.47194893693103213</v>
      </c>
      <c r="AF69" s="11">
        <f>-'OddsRatio_working_3-way'!U69/(3*'OddsRatio_working_3-way'!X69^(1/3))*COS(('OddsRatio_working_3-way'!Y69)/3)</f>
        <v>0.52129107038846234</v>
      </c>
      <c r="AG69" s="11">
        <f>-'OddsRatio_working_3-way'!U69/(3*'OddsRatio_working_3-way'!X69^(1/3))*COS(('OddsRatio_working_3-way'!Y69+2*PI())/3)</f>
        <v>-0.29614846695420521</v>
      </c>
      <c r="AH69" s="11">
        <f>-'OddsRatio_working_3-way'!U69/(3*'OddsRatio_working_3-way'!X69^(1/3))*COS(('OddsRatio_working_3-way'!Y69+4*PI())/3)</f>
        <v>-0.22514260343425721</v>
      </c>
      <c r="AI69" s="11">
        <f>'OddsRatio_working_3-way'!U69/(3*'OddsRatio_working_3-way'!X69^(1/3))*SIN(('OddsRatio_working_3-way'!Y69)/3)</f>
        <v>-4.0995254417283807E-2</v>
      </c>
      <c r="AJ69" s="11">
        <f>'OddsRatio_working_3-way'!U69/(3*'OddsRatio_working_3-way'!X69^(1/3))*SIN(('OddsRatio_working_3-way'!Y69+2*PI())/3)</f>
        <v>-0.43095368251374838</v>
      </c>
      <c r="AK69" s="11">
        <f>'OddsRatio_working_3-way'!U69/(3*'OddsRatio_working_3-way'!X69^(1/3))*SIN(('OddsRatio_working_3-way'!Y69+4*PI())/3)</f>
        <v>0.47194893693103224</v>
      </c>
      <c r="AL69" s="11">
        <f>'OddsRatio_working_3-way'!Z69+'OddsRatio_working_3-way'!AF69</f>
        <v>1.0425821407769247</v>
      </c>
      <c r="AM69" s="11">
        <f>'OddsRatio_working_3-way'!AA69+'OddsRatio_working_3-way'!AG69</f>
        <v>-0.59229693390841032</v>
      </c>
      <c r="AN69" s="11">
        <f>'OddsRatio_working_3-way'!AB69+'OddsRatio_working_3-way'!AH69</f>
        <v>-0.45028520686851436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1.0425821407769247</v>
      </c>
      <c r="AS69" s="11">
        <f>IF(('OddsRatio_working_3-way'!X69=0),IF(Q69&gt;0,-Q69^(1/3),(-Q69)^(1/3)),'OddsRatio_working_3-way'!AM69-'OddsRatio_working_3-way'!R69/3)</f>
        <v>-0.59229693390841032</v>
      </c>
      <c r="AT69" s="11">
        <f>IF(('OddsRatio_working_3-way'!X69=0),IF(Q69&gt;0,-Q69^(1/3),(-Q69)^(1/3)),'OddsRatio_working_3-way'!AN69-'OddsRatio_working_3-way'!R69/3)</f>
        <v>-0.45028520686851436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2.0699999999999998</v>
      </c>
      <c r="B70" s="4">
        <f>IF('True_Odds_Calculator_3-way'!B69="","",'True_Odds_Calculator_3-way'!B69)</f>
        <v>3.5</v>
      </c>
      <c r="C70" s="4">
        <f>IF('True_Odds_Calculator_3-way'!C69="","",'True_Odds_Calculator_3-way'!C69)</f>
        <v>3.85</v>
      </c>
      <c r="D70" s="9">
        <f t="shared" si="26"/>
        <v>0.47199536145818066</v>
      </c>
      <c r="E70" s="9">
        <f t="shared" si="27"/>
        <v>0.2767244560202341</v>
      </c>
      <c r="F70" s="9">
        <f t="shared" si="28"/>
        <v>0.25128018252158524</v>
      </c>
      <c r="G70" s="9">
        <f t="shared" si="29"/>
        <v>1.0454812044901156</v>
      </c>
      <c r="H70" s="9">
        <f t="shared" si="30"/>
        <v>2.1186648888044233</v>
      </c>
      <c r="I70" s="9">
        <f t="shared" si="31"/>
        <v>3.6137030112252888</v>
      </c>
      <c r="J70" s="9">
        <f t="shared" si="32"/>
        <v>3.9796214327968298</v>
      </c>
      <c r="K70" s="11">
        <f t="shared" si="33"/>
        <v>0.48309178743961356</v>
      </c>
      <c r="L70" s="11">
        <f t="shared" si="34"/>
        <v>0.2857142857142857</v>
      </c>
      <c r="M70" s="11">
        <f t="shared" si="35"/>
        <v>0.25974025974025972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-0.27331881369148459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0.23016321152967106</v>
      </c>
      <c r="Q70" s="11">
        <f>2*'OddsRatio_working_3-way'!K70*'OddsRatio_working_3-way'!L70*'OddsRatio_working_3-way'!M70</f>
        <v>7.1701935055972318E-2</v>
      </c>
      <c r="R70" s="11">
        <f t="shared" si="36"/>
        <v>0</v>
      </c>
      <c r="S70" s="11">
        <f t="shared" si="37"/>
        <v>-0.84210526315789413</v>
      </c>
      <c r="T70" s="11">
        <f t="shared" si="38"/>
        <v>-0.26233808821118204</v>
      </c>
      <c r="U70" s="11">
        <f>'OddsRatio_working_3-way'!S70-'OddsRatio_working_3-way'!R70^2/3</f>
        <v>-0.84210526315789413</v>
      </c>
      <c r="V70" s="11">
        <f>'OddsRatio_working_3-way'!S70*'OddsRatio_working_3-way'!R70/3-2*'OddsRatio_working_3-way'!R70^3/27-'OddsRatio_working_3-way'!T70</f>
        <v>0.26233808821118204</v>
      </c>
      <c r="W70" s="11">
        <f>'OddsRatio_working_3-way'!V70^2+4*'OddsRatio_working_3-way'!U70^3/27</f>
        <v>-1.9648594045332562E-2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0.14871942254765388</v>
      </c>
      <c r="Y70" s="11">
        <f>IF('OddsRatio_working_3-way'!W70&gt;=0,IF('OddsRatio_working_3-way'!V70+SQRT('OddsRatio_working_3-way'!W70)&gt;0,0,PI()),ACOS('OddsRatio_working_3-way'!V70/(2*'OddsRatio_working_3-way'!X70)))</f>
        <v>0.49072801074174666</v>
      </c>
      <c r="Z70" s="11">
        <f>'OddsRatio_working_3-way'!X70^(1/3)*COS('OddsRatio_working_3-way'!Y70/3)</f>
        <v>0.5227406022450577</v>
      </c>
      <c r="AA70" s="11">
        <f>'OddsRatio_working_3-way'!X70^(1/3)*COS(('OddsRatio_working_3-way'!Y70+2*PI())/3)</f>
        <v>-0.33608986256951118</v>
      </c>
      <c r="AB70" s="11">
        <f>'OddsRatio_working_3-way'!X70^(1/3)*COS(('OddsRatio_working_3-way'!Y70+4*PI())/3)</f>
        <v>-0.1866507396755468</v>
      </c>
      <c r="AC70" s="11">
        <f>'OddsRatio_working_3-way'!X70^(1/3)*SIN('OddsRatio_working_3-way'!Y70/3)</f>
        <v>8.627871783029209E-2</v>
      </c>
      <c r="AD70" s="11">
        <f>'OddsRatio_working_3-way'!X70^(1/3)*SIN(('OddsRatio_working_3-way'!Y70+2*PI())/3)</f>
        <v>0.40956728221865063</v>
      </c>
      <c r="AE70" s="11">
        <f>'OddsRatio_working_3-way'!X70^(1/3)*SIN(('OddsRatio_working_3-way'!Y70+4*PI())/3)</f>
        <v>-0.49584600004894258</v>
      </c>
      <c r="AF70" s="11">
        <f>-'OddsRatio_working_3-way'!U70/(3*'OddsRatio_working_3-way'!X70^(1/3))*COS(('OddsRatio_working_3-way'!Y70)/3)</f>
        <v>0.52274060224505781</v>
      </c>
      <c r="AG70" s="11">
        <f>-'OddsRatio_working_3-way'!U70/(3*'OddsRatio_working_3-way'!X70^(1/3))*COS(('OddsRatio_working_3-way'!Y70+2*PI())/3)</f>
        <v>-0.33608986256951123</v>
      </c>
      <c r="AH70" s="11">
        <f>-'OddsRatio_working_3-way'!U70/(3*'OddsRatio_working_3-way'!X70^(1/3))*COS(('OddsRatio_working_3-way'!Y70+4*PI())/3)</f>
        <v>-0.18665073967554682</v>
      </c>
      <c r="AI70" s="11">
        <f>'OddsRatio_working_3-way'!U70/(3*'OddsRatio_working_3-way'!X70^(1/3))*SIN(('OddsRatio_working_3-way'!Y70)/3)</f>
        <v>-8.6278717830292104E-2</v>
      </c>
      <c r="AJ70" s="11">
        <f>'OddsRatio_working_3-way'!U70/(3*'OddsRatio_working_3-way'!X70^(1/3))*SIN(('OddsRatio_working_3-way'!Y70+2*PI())/3)</f>
        <v>-0.40956728221865069</v>
      </c>
      <c r="AK70" s="11">
        <f>'OddsRatio_working_3-way'!U70/(3*'OddsRatio_working_3-way'!X70^(1/3))*SIN(('OddsRatio_working_3-way'!Y70+4*PI())/3)</f>
        <v>0.49584600004894269</v>
      </c>
      <c r="AL70" s="11">
        <f>'OddsRatio_working_3-way'!Z70+'OddsRatio_working_3-way'!AF70</f>
        <v>1.0454812044901156</v>
      </c>
      <c r="AM70" s="11">
        <f>'OddsRatio_working_3-way'!AA70+'OddsRatio_working_3-way'!AG70</f>
        <v>-0.67217972513902247</v>
      </c>
      <c r="AN70" s="11">
        <f>'OddsRatio_working_3-way'!AB70+'OddsRatio_working_3-way'!AH70</f>
        <v>-0.37330147935109359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1.0454812044901156</v>
      </c>
      <c r="AS70" s="11">
        <f>IF(('OddsRatio_working_3-way'!X70=0),IF(Q70&gt;0,-Q70^(1/3),(-Q70)^(1/3)),'OddsRatio_working_3-way'!AM70-'OddsRatio_working_3-way'!R70/3)</f>
        <v>-0.67217972513902247</v>
      </c>
      <c r="AT70" s="11">
        <f>IF(('OddsRatio_working_3-way'!X70=0),IF(Q70&gt;0,-Q70^(1/3),(-Q70)^(1/3)),'OddsRatio_working_3-way'!AN70-'OddsRatio_working_3-way'!R70/3)</f>
        <v>-0.37330147935109359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2.06</v>
      </c>
      <c r="B71" s="4">
        <f>IF('True_Odds_Calculator_3-way'!B70="","",'True_Odds_Calculator_3-way'!B70)</f>
        <v>3.37</v>
      </c>
      <c r="C71" s="4">
        <f>IF('True_Odds_Calculator_3-way'!C70="","",'True_Odds_Calculator_3-way'!C70)</f>
        <v>4.0599999999999996</v>
      </c>
      <c r="D71" s="9">
        <f t="shared" si="26"/>
        <v>0.47432933181187509</v>
      </c>
      <c r="E71" s="9">
        <f t="shared" si="27"/>
        <v>0.28753338405597317</v>
      </c>
      <c r="F71" s="9">
        <f t="shared" si="28"/>
        <v>0.23813728413215157</v>
      </c>
      <c r="G71" s="9">
        <f t="shared" si="29"/>
        <v>1.0455092937462798</v>
      </c>
      <c r="H71" s="9">
        <f t="shared" si="30"/>
        <v>2.1082398513710565</v>
      </c>
      <c r="I71" s="9">
        <f t="shared" si="31"/>
        <v>3.477857026178683</v>
      </c>
      <c r="J71" s="9">
        <f t="shared" si="32"/>
        <v>4.1992584388636152</v>
      </c>
      <c r="K71" s="11">
        <f t="shared" si="33"/>
        <v>0.4854368932038835</v>
      </c>
      <c r="L71" s="11">
        <f t="shared" si="34"/>
        <v>0.29673590504451036</v>
      </c>
      <c r="M71" s="11">
        <f t="shared" si="35"/>
        <v>0.24630541871921185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-0.27274229020967344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0.23026161267144202</v>
      </c>
      <c r="Q71" s="11">
        <f>2*'OddsRatio_working_3-way'!K71*'OddsRatio_working_3-way'!L71*'OddsRatio_working_3-way'!M71</f>
        <v>7.0958894505837297E-2</v>
      </c>
      <c r="R71" s="11">
        <f t="shared" si="36"/>
        <v>0</v>
      </c>
      <c r="S71" s="11">
        <f t="shared" si="37"/>
        <v>-0.84424609214224178</v>
      </c>
      <c r="T71" s="11">
        <f t="shared" si="38"/>
        <v>-0.26016828725492813</v>
      </c>
      <c r="U71" s="11">
        <f>'OddsRatio_working_3-way'!S71-'OddsRatio_working_3-way'!R71^2/3</f>
        <v>-0.84424609214224178</v>
      </c>
      <c r="V71" s="11">
        <f>'OddsRatio_working_3-way'!S71*'OddsRatio_working_3-way'!R71/3-2*'OddsRatio_working_3-way'!R71^3/27-'OddsRatio_working_3-way'!T71</f>
        <v>0.26016828725492813</v>
      </c>
      <c r="W71" s="11">
        <f>'OddsRatio_working_3-way'!V71^2+4*'OddsRatio_working_3-way'!U71^3/27</f>
        <v>-2.1458779082086196E-2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0.14928690228486974</v>
      </c>
      <c r="Y71" s="11">
        <f>IF('OddsRatio_working_3-way'!W71&gt;=0,IF('OddsRatio_working_3-way'!V71+SQRT('OddsRatio_working_3-way'!W71)&gt;0,0,PI()),ACOS('OddsRatio_working_3-way'!V71/(2*'OddsRatio_working_3-way'!X71)))</f>
        <v>0.51280833145011817</v>
      </c>
      <c r="Z71" s="11">
        <f>'OddsRatio_working_3-way'!X71^(1/3)*COS('OddsRatio_working_3-way'!Y71/3)</f>
        <v>0.52275464687313988</v>
      </c>
      <c r="AA71" s="11">
        <f>'OddsRatio_working_3-way'!X71^(1/3)*COS(('OddsRatio_working_3-way'!Y71+2*PI())/3)</f>
        <v>-0.33952594732058095</v>
      </c>
      <c r="AB71" s="11">
        <f>'OddsRatio_working_3-way'!X71^(1/3)*COS(('OddsRatio_working_3-way'!Y71+4*PI())/3)</f>
        <v>-0.18322869955255905</v>
      </c>
      <c r="AC71" s="11">
        <f>'OddsRatio_working_3-way'!X71^(1/3)*SIN('OddsRatio_working_3-way'!Y71/3)</f>
        <v>9.0238258072465202E-2</v>
      </c>
      <c r="AD71" s="11">
        <f>'OddsRatio_working_3-way'!X71^(1/3)*SIN(('OddsRatio_working_3-way'!Y71+2*PI())/3)</f>
        <v>0.40759967510227008</v>
      </c>
      <c r="AE71" s="11">
        <f>'OddsRatio_working_3-way'!X71^(1/3)*SIN(('OddsRatio_working_3-way'!Y71+4*PI())/3)</f>
        <v>-0.49783793317473513</v>
      </c>
      <c r="AF71" s="11">
        <f>-'OddsRatio_working_3-way'!U71/(3*'OddsRatio_working_3-way'!X71^(1/3))*COS(('OddsRatio_working_3-way'!Y71)/3)</f>
        <v>0.52275464687313977</v>
      </c>
      <c r="AG71" s="11">
        <f>-'OddsRatio_working_3-way'!U71/(3*'OddsRatio_working_3-way'!X71^(1/3))*COS(('OddsRatio_working_3-way'!Y71+2*PI())/3)</f>
        <v>-0.33952594732058089</v>
      </c>
      <c r="AH71" s="11">
        <f>-'OddsRatio_working_3-way'!U71/(3*'OddsRatio_working_3-way'!X71^(1/3))*COS(('OddsRatio_working_3-way'!Y71+4*PI())/3)</f>
        <v>-0.18322869955255899</v>
      </c>
      <c r="AI71" s="11">
        <f>'OddsRatio_working_3-way'!U71/(3*'OddsRatio_working_3-way'!X71^(1/3))*SIN(('OddsRatio_working_3-way'!Y71)/3)</f>
        <v>-9.0238258072465174E-2</v>
      </c>
      <c r="AJ71" s="11">
        <f>'OddsRatio_working_3-way'!U71/(3*'OddsRatio_working_3-way'!X71^(1/3))*SIN(('OddsRatio_working_3-way'!Y71+2*PI())/3)</f>
        <v>-0.40759967510226996</v>
      </c>
      <c r="AK71" s="11">
        <f>'OddsRatio_working_3-way'!U71/(3*'OddsRatio_working_3-way'!X71^(1/3))*SIN(('OddsRatio_working_3-way'!Y71+4*PI())/3)</f>
        <v>0.49783793317473501</v>
      </c>
      <c r="AL71" s="11">
        <f>'OddsRatio_working_3-way'!Z71+'OddsRatio_working_3-way'!AF71</f>
        <v>1.0455092937462798</v>
      </c>
      <c r="AM71" s="11">
        <f>'OddsRatio_working_3-way'!AA71+'OddsRatio_working_3-way'!AG71</f>
        <v>-0.67905189464116189</v>
      </c>
      <c r="AN71" s="11">
        <f>'OddsRatio_working_3-way'!AB71+'OddsRatio_working_3-way'!AH71</f>
        <v>-0.36645739910511804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1.0455092937462798</v>
      </c>
      <c r="AS71" s="11">
        <f>IF(('OddsRatio_working_3-way'!X71=0),IF(Q71&gt;0,-Q71^(1/3),(-Q71)^(1/3)),'OddsRatio_working_3-way'!AM71-'OddsRatio_working_3-way'!R71/3)</f>
        <v>-0.67905189464116189</v>
      </c>
      <c r="AT71" s="11">
        <f>IF(('OddsRatio_working_3-way'!X71=0),IF(Q71&gt;0,-Q71^(1/3),(-Q71)^(1/3)),'OddsRatio_working_3-way'!AN71-'OddsRatio_working_3-way'!R71/3)</f>
        <v>-0.36645739910511804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1.68</v>
      </c>
      <c r="B72" s="4">
        <f>IF('True_Odds_Calculator_3-way'!B71="","",'True_Odds_Calculator_3-way'!B71)</f>
        <v>4.0199999999999996</v>
      </c>
      <c r="C72" s="4">
        <f>IF('True_Odds_Calculator_3-way'!C71="","",'True_Odds_Calculator_3-way'!C71)</f>
        <v>5.4</v>
      </c>
      <c r="D72" s="9">
        <f t="shared" si="26"/>
        <v>0.58295534793920145</v>
      </c>
      <c r="E72" s="9">
        <f t="shared" si="27"/>
        <v>0.2393944988268977</v>
      </c>
      <c r="F72" s="9">
        <f t="shared" si="28"/>
        <v>0.17765015323390079</v>
      </c>
      <c r="G72" s="9">
        <f t="shared" si="29"/>
        <v>1.0520547775760387</v>
      </c>
      <c r="H72" s="9">
        <f t="shared" si="30"/>
        <v>1.7153972487517066</v>
      </c>
      <c r="I72" s="9">
        <f t="shared" si="31"/>
        <v>4.1772054282796356</v>
      </c>
      <c r="J72" s="9">
        <f t="shared" si="32"/>
        <v>5.6290410213345714</v>
      </c>
      <c r="K72" s="11">
        <f t="shared" si="33"/>
        <v>0.59523809523809523</v>
      </c>
      <c r="L72" s="11">
        <f t="shared" si="34"/>
        <v>0.24875621890547267</v>
      </c>
      <c r="M72" s="11">
        <f t="shared" si="35"/>
        <v>0.18518518518518517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-0.24776470381777183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0.22210376687988631</v>
      </c>
      <c r="Q72" s="11">
        <f>2*'OddsRatio_working_3-way'!K72*'OddsRatio_working_3-way'!L72*'OddsRatio_working_3-way'!M72</f>
        <v>5.4840436266638592E-2</v>
      </c>
      <c r="R72" s="11">
        <f t="shared" si="36"/>
        <v>0</v>
      </c>
      <c r="S72" s="11">
        <f t="shared" si="37"/>
        <v>-0.89643021567446968</v>
      </c>
      <c r="T72" s="11">
        <f t="shared" si="38"/>
        <v>-0.22134079399369622</v>
      </c>
      <c r="U72" s="11">
        <f>'OddsRatio_working_3-way'!S72-'OddsRatio_working_3-way'!R72^2/3</f>
        <v>-0.89643021567446968</v>
      </c>
      <c r="V72" s="11">
        <f>'OddsRatio_working_3-way'!S72*'OddsRatio_working_3-way'!R72/3-2*'OddsRatio_working_3-way'!R72^3/27-'OddsRatio_working_3-way'!T72</f>
        <v>0.22134079399369622</v>
      </c>
      <c r="W72" s="11">
        <f>'OddsRatio_working_3-way'!V72^2+4*'OddsRatio_working_3-way'!U72^3/27</f>
        <v>-5.7728221161687139E-2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0.16334011161335035</v>
      </c>
      <c r="Y72" s="11">
        <f>IF('OddsRatio_working_3-way'!W72&gt;=0,IF('OddsRatio_working_3-way'!V72+SQRT('OddsRatio_working_3-way'!W72)&gt;0,0,PI()),ACOS('OddsRatio_working_3-way'!V72/(2*'OddsRatio_working_3-way'!X72)))</f>
        <v>0.82637578867630745</v>
      </c>
      <c r="Z72" s="11">
        <f>'OddsRatio_working_3-way'!X72^(1/3)*COS('OddsRatio_working_3-way'!Y72/3)</f>
        <v>0.52602738878801936</v>
      </c>
      <c r="AA72" s="11">
        <f>'OddsRatio_working_3-way'!X72^(1/3)*COS(('OddsRatio_working_3-way'!Y72+2*PI())/3)</f>
        <v>-0.39177294106103877</v>
      </c>
      <c r="AB72" s="11">
        <f>'OddsRatio_working_3-way'!X72^(1/3)*COS(('OddsRatio_working_3-way'!Y72+4*PI())/3)</f>
        <v>-0.13425444772698081</v>
      </c>
      <c r="AC72" s="11">
        <f>'OddsRatio_working_3-way'!X72^(1/3)*SIN('OddsRatio_working_3-way'!Y72/3)</f>
        <v>0.14867837144772547</v>
      </c>
      <c r="AD72" s="11">
        <f>'OddsRatio_working_3-way'!X72^(1/3)*SIN(('OddsRatio_working_3-way'!Y72+2*PI())/3)</f>
        <v>0.3812138960529558</v>
      </c>
      <c r="AE72" s="11">
        <f>'OddsRatio_working_3-way'!X72^(1/3)*SIN(('OddsRatio_working_3-way'!Y72+4*PI())/3)</f>
        <v>-0.52989226750068108</v>
      </c>
      <c r="AF72" s="11">
        <f>-'OddsRatio_working_3-way'!U72/(3*'OddsRatio_working_3-way'!X72^(1/3))*COS(('OddsRatio_working_3-way'!Y72)/3)</f>
        <v>0.52602738878801925</v>
      </c>
      <c r="AG72" s="11">
        <f>-'OddsRatio_working_3-way'!U72/(3*'OddsRatio_working_3-way'!X72^(1/3))*COS(('OddsRatio_working_3-way'!Y72+2*PI())/3)</f>
        <v>-0.39177294106103866</v>
      </c>
      <c r="AH72" s="11">
        <f>-'OddsRatio_working_3-way'!U72/(3*'OddsRatio_working_3-way'!X72^(1/3))*COS(('OddsRatio_working_3-way'!Y72+4*PI())/3)</f>
        <v>-0.13425444772698078</v>
      </c>
      <c r="AI72" s="11">
        <f>'OddsRatio_working_3-way'!U72/(3*'OddsRatio_working_3-way'!X72^(1/3))*SIN(('OddsRatio_working_3-way'!Y72)/3)</f>
        <v>-0.14867837144772544</v>
      </c>
      <c r="AJ72" s="11">
        <f>'OddsRatio_working_3-way'!U72/(3*'OddsRatio_working_3-way'!X72^(1/3))*SIN(('OddsRatio_working_3-way'!Y72+2*PI())/3)</f>
        <v>-0.38121389605295575</v>
      </c>
      <c r="AK72" s="11">
        <f>'OddsRatio_working_3-way'!U72/(3*'OddsRatio_working_3-way'!X72^(1/3))*SIN(('OddsRatio_working_3-way'!Y72+4*PI())/3)</f>
        <v>0.52989226750068097</v>
      </c>
      <c r="AL72" s="11">
        <f>'OddsRatio_working_3-way'!Z72+'OddsRatio_working_3-way'!AF72</f>
        <v>1.0520547775760387</v>
      </c>
      <c r="AM72" s="11">
        <f>'OddsRatio_working_3-way'!AA72+'OddsRatio_working_3-way'!AG72</f>
        <v>-0.78354588212207743</v>
      </c>
      <c r="AN72" s="11">
        <f>'OddsRatio_working_3-way'!AB72+'OddsRatio_working_3-way'!AH72</f>
        <v>-0.26850889545396162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1.0520547775760387</v>
      </c>
      <c r="AS72" s="11">
        <f>IF(('OddsRatio_working_3-way'!X72=0),IF(Q72&gt;0,-Q72^(1/3),(-Q72)^(1/3)),'OddsRatio_working_3-way'!AM72-'OddsRatio_working_3-way'!R72/3)</f>
        <v>-0.78354588212207743</v>
      </c>
      <c r="AT72" s="11">
        <f>IF(('OddsRatio_working_3-way'!X72=0),IF(Q72&gt;0,-Q72^(1/3),(-Q72)^(1/3)),'OddsRatio_working_3-way'!AN72-'OddsRatio_working_3-way'!R72/3)</f>
        <v>-0.26850889545396162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</v>
      </c>
      <c r="B73" s="4">
        <f>IF('True_Odds_Calculator_3-way'!B72="","",'True_Odds_Calculator_3-way'!B72)</f>
        <v>3.25</v>
      </c>
      <c r="C73" s="4">
        <f>IF('True_Odds_Calculator_3-way'!C72="","",'True_Odds_Calculator_3-way'!C72)</f>
        <v>4.5</v>
      </c>
      <c r="D73" s="9">
        <f t="shared" si="26"/>
        <v>0.48816092702355357</v>
      </c>
      <c r="E73" s="9">
        <f t="shared" si="27"/>
        <v>0.297695616530744</v>
      </c>
      <c r="F73" s="9">
        <f t="shared" si="28"/>
        <v>0.21414345644570248</v>
      </c>
      <c r="G73" s="9">
        <f t="shared" si="29"/>
        <v>1.0485047955338516</v>
      </c>
      <c r="H73" s="9">
        <f t="shared" si="30"/>
        <v>2.0485047955338516</v>
      </c>
      <c r="I73" s="9">
        <f t="shared" si="31"/>
        <v>3.3591357899511656</v>
      </c>
      <c r="J73" s="9">
        <f t="shared" si="32"/>
        <v>4.6697667843684814</v>
      </c>
      <c r="K73" s="11">
        <f t="shared" si="33"/>
        <v>0.5</v>
      </c>
      <c r="L73" s="11">
        <f t="shared" si="34"/>
        <v>0.30769230769230771</v>
      </c>
      <c r="M73" s="11">
        <f t="shared" si="35"/>
        <v>0.22222222222222221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-0.26923076923076927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0.23076923076923081</v>
      </c>
      <c r="Q73" s="11">
        <f>2*'OddsRatio_working_3-way'!K73*'OddsRatio_working_3-way'!L73*'OddsRatio_working_3-way'!M73</f>
        <v>6.8376068376068383E-2</v>
      </c>
      <c r="R73" s="11">
        <f t="shared" si="36"/>
        <v>0</v>
      </c>
      <c r="S73" s="11">
        <f t="shared" si="37"/>
        <v>-0.85714285714285721</v>
      </c>
      <c r="T73" s="11">
        <f t="shared" si="38"/>
        <v>-0.25396825396825395</v>
      </c>
      <c r="U73" s="11">
        <f>'OddsRatio_working_3-way'!S73-'OddsRatio_working_3-way'!R73^2/3</f>
        <v>-0.85714285714285721</v>
      </c>
      <c r="V73" s="11">
        <f>'OddsRatio_working_3-way'!S73*'OddsRatio_working_3-way'!R73/3-2*'OddsRatio_working_3-way'!R73^3/27-'OddsRatio_working_3-way'!T73</f>
        <v>0.25396825396825395</v>
      </c>
      <c r="W73" s="11">
        <f>'OddsRatio_working_3-way'!V73^2+4*'OddsRatio_working_3-way'!U73^3/27</f>
        <v>-2.8794586617715903E-2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0.15272070966424253</v>
      </c>
      <c r="Y73" s="11">
        <f>IF('OddsRatio_working_3-way'!W73&gt;=0,IF('OddsRatio_working_3-way'!V73+SQRT('OddsRatio_working_3-way'!W73)&gt;0,0,PI()),ACOS('OddsRatio_working_3-way'!V73/(2*'OddsRatio_working_3-way'!X73)))</f>
        <v>0.58903097021627426</v>
      </c>
      <c r="Z73" s="11">
        <f>'OddsRatio_working_3-way'!X73^(1/3)*COS('OddsRatio_working_3-way'!Y73/3)</f>
        <v>0.52425239776692578</v>
      </c>
      <c r="AA73" s="11">
        <f>'OddsRatio_working_3-way'!X73^(1/3)*COS(('OddsRatio_working_3-way'!Y73+2*PI())/3)</f>
        <v>-0.35243279810210276</v>
      </c>
      <c r="AB73" s="11">
        <f>'OddsRatio_working_3-way'!X73^(1/3)*COS(('OddsRatio_working_3-way'!Y73+4*PI())/3)</f>
        <v>-0.17181959966482319</v>
      </c>
      <c r="AC73" s="11">
        <f>'OddsRatio_working_3-way'!X73^(1/3)*SIN('OddsRatio_working_3-way'!Y73/3)</f>
        <v>0.10427707873696279</v>
      </c>
      <c r="AD73" s="11">
        <f>'OddsRatio_working_3-way'!X73^(1/3)*SIN(('OddsRatio_working_3-way'!Y73+2*PI())/3)</f>
        <v>0.40187735509258071</v>
      </c>
      <c r="AE73" s="11">
        <f>'OddsRatio_working_3-way'!X73^(1/3)*SIN(('OddsRatio_working_3-way'!Y73+4*PI())/3)</f>
        <v>-0.50615443382954339</v>
      </c>
      <c r="AF73" s="11">
        <f>-'OddsRatio_working_3-way'!U73/(3*'OddsRatio_working_3-way'!X73^(1/3))*COS(('OddsRatio_working_3-way'!Y73)/3)</f>
        <v>0.52425239776692578</v>
      </c>
      <c r="AG73" s="11">
        <f>-'OddsRatio_working_3-way'!U73/(3*'OddsRatio_working_3-way'!X73^(1/3))*COS(('OddsRatio_working_3-way'!Y73+2*PI())/3)</f>
        <v>-0.35243279810210276</v>
      </c>
      <c r="AH73" s="11">
        <f>-'OddsRatio_working_3-way'!U73/(3*'OddsRatio_working_3-way'!X73^(1/3))*COS(('OddsRatio_working_3-way'!Y73+4*PI())/3)</f>
        <v>-0.17181959966482319</v>
      </c>
      <c r="AI73" s="11">
        <f>'OddsRatio_working_3-way'!U73/(3*'OddsRatio_working_3-way'!X73^(1/3))*SIN(('OddsRatio_working_3-way'!Y73)/3)</f>
        <v>-0.10427707873696279</v>
      </c>
      <c r="AJ73" s="11">
        <f>'OddsRatio_working_3-way'!U73/(3*'OddsRatio_working_3-way'!X73^(1/3))*SIN(('OddsRatio_working_3-way'!Y73+2*PI())/3)</f>
        <v>-0.40187735509258071</v>
      </c>
      <c r="AK73" s="11">
        <f>'OddsRatio_working_3-way'!U73/(3*'OddsRatio_working_3-way'!X73^(1/3))*SIN(('OddsRatio_working_3-way'!Y73+4*PI())/3)</f>
        <v>0.50615443382954339</v>
      </c>
      <c r="AL73" s="11">
        <f>'OddsRatio_working_3-way'!Z73+'OddsRatio_working_3-way'!AF73</f>
        <v>1.0485047955338516</v>
      </c>
      <c r="AM73" s="11">
        <f>'OddsRatio_working_3-way'!AA73+'OddsRatio_working_3-way'!AG73</f>
        <v>-0.70486559620420552</v>
      </c>
      <c r="AN73" s="11">
        <f>'OddsRatio_working_3-way'!AB73+'OddsRatio_working_3-way'!AH73</f>
        <v>-0.34363919932964637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1.0485047955338516</v>
      </c>
      <c r="AS73" s="11">
        <f>IF(('OddsRatio_working_3-way'!X73=0),IF(Q73&gt;0,-Q73^(1/3),(-Q73)^(1/3)),'OddsRatio_working_3-way'!AM73-'OddsRatio_working_3-way'!R73/3)</f>
        <v>-0.70486559620420552</v>
      </c>
      <c r="AT73" s="11">
        <f>IF(('OddsRatio_working_3-way'!X73=0),IF(Q73&gt;0,-Q73^(1/3),(-Q73)^(1/3)),'OddsRatio_working_3-way'!AN73-'OddsRatio_working_3-way'!R73/3)</f>
        <v>-0.34363919932964637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2.2000000000000002</v>
      </c>
      <c r="B74" s="4">
        <f>IF('True_Odds_Calculator_3-way'!B73="","",'True_Odds_Calculator_3-way'!B73)</f>
        <v>3.49</v>
      </c>
      <c r="C74" s="4">
        <f>IF('True_Odds_Calculator_3-way'!C73="","",'True_Odds_Calculator_3-way'!C73)</f>
        <v>3.47</v>
      </c>
      <c r="D74" s="9">
        <f t="shared" si="26"/>
        <v>0.44345961264563649</v>
      </c>
      <c r="E74" s="9">
        <f t="shared" si="27"/>
        <v>0.27746036888361625</v>
      </c>
      <c r="F74" s="9">
        <f t="shared" si="28"/>
        <v>0.2790800184707472</v>
      </c>
      <c r="G74" s="9">
        <f t="shared" si="29"/>
        <v>1.0458306526760093</v>
      </c>
      <c r="H74" s="9">
        <f t="shared" si="30"/>
        <v>2.2549967832112112</v>
      </c>
      <c r="I74" s="9">
        <f t="shared" si="31"/>
        <v>3.6041183251632627</v>
      </c>
      <c r="J74" s="9">
        <f t="shared" si="32"/>
        <v>3.5832017121097426</v>
      </c>
      <c r="K74" s="11">
        <f t="shared" si="33"/>
        <v>0.45454545454545453</v>
      </c>
      <c r="L74" s="11">
        <f t="shared" si="34"/>
        <v>0.28653295128939826</v>
      </c>
      <c r="M74" s="11">
        <f t="shared" si="35"/>
        <v>0.28818443804034583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-0.27701288084598163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0.23120814513265572</v>
      </c>
      <c r="Q74" s="11">
        <f>2*'OddsRatio_working_3-way'!K74*'OddsRatio_working_3-way'!L74*'OddsRatio_working_3-way'!M74</f>
        <v>7.5067579588524572E-2</v>
      </c>
      <c r="R74" s="11">
        <f t="shared" si="36"/>
        <v>0</v>
      </c>
      <c r="S74" s="11">
        <f t="shared" si="37"/>
        <v>-0.83464763236481698</v>
      </c>
      <c r="T74" s="11">
        <f t="shared" si="38"/>
        <v>-0.27098949102753794</v>
      </c>
      <c r="U74" s="11">
        <f>'OddsRatio_working_3-way'!S74-'OddsRatio_working_3-way'!R74^2/3</f>
        <v>-0.83464763236481698</v>
      </c>
      <c r="V74" s="11">
        <f>'OddsRatio_working_3-way'!S74*'OddsRatio_working_3-way'!R74/3-2*'OddsRatio_working_3-way'!R74^3/27-'OddsRatio_working_3-way'!T74</f>
        <v>0.27098949102753794</v>
      </c>
      <c r="W74" s="11">
        <f>'OddsRatio_working_3-way'!V74^2+4*'OddsRatio_working_3-way'!U74^3/27</f>
        <v>-1.2704865739468246E-2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0.14674822825747533</v>
      </c>
      <c r="Y74" s="11">
        <f>IF('OddsRatio_working_3-way'!W74&gt;=0,IF('OddsRatio_working_3-way'!V74+SQRT('OddsRatio_working_3-way'!W74)&gt;0,0,PI()),ACOS('OddsRatio_working_3-way'!V74/(2*'OddsRatio_working_3-way'!X74)))</f>
        <v>0.39417334235245938</v>
      </c>
      <c r="Z74" s="11">
        <f>'OddsRatio_working_3-way'!X74^(1/3)*COS('OddsRatio_working_3-way'!Y74/3)</f>
        <v>0.52291532633800464</v>
      </c>
      <c r="AA74" s="11">
        <f>'OddsRatio_working_3-way'!X74^(1/3)*COS(('OddsRatio_working_3-way'!Y74+2*PI())/3)</f>
        <v>-0.32130395964437242</v>
      </c>
      <c r="AB74" s="11">
        <f>'OddsRatio_working_3-way'!X74^(1/3)*COS(('OddsRatio_working_3-way'!Y74+4*PI())/3)</f>
        <v>-0.20161136669363225</v>
      </c>
      <c r="AC74" s="11">
        <f>'OddsRatio_working_3-way'!X74^(1/3)*SIN('OddsRatio_working_3-way'!Y74/3)</f>
        <v>6.9104550760114153E-2</v>
      </c>
      <c r="AD74" s="11">
        <f>'OddsRatio_working_3-way'!X74^(1/3)*SIN(('OddsRatio_working_3-way'!Y74+2*PI())/3)</f>
        <v>0.41830568125688483</v>
      </c>
      <c r="AE74" s="11">
        <f>'OddsRatio_working_3-way'!X74^(1/3)*SIN(('OddsRatio_working_3-way'!Y74+4*PI())/3)</f>
        <v>-0.48741023201699901</v>
      </c>
      <c r="AF74" s="11">
        <f>-'OddsRatio_working_3-way'!U74/(3*'OddsRatio_working_3-way'!X74^(1/3))*COS(('OddsRatio_working_3-way'!Y74)/3)</f>
        <v>0.52291532633800464</v>
      </c>
      <c r="AG74" s="11">
        <f>-'OddsRatio_working_3-way'!U74/(3*'OddsRatio_working_3-way'!X74^(1/3))*COS(('OddsRatio_working_3-way'!Y74+2*PI())/3)</f>
        <v>-0.32130395964437242</v>
      </c>
      <c r="AH74" s="11">
        <f>-'OddsRatio_working_3-way'!U74/(3*'OddsRatio_working_3-way'!X74^(1/3))*COS(('OddsRatio_working_3-way'!Y74+4*PI())/3)</f>
        <v>-0.20161136669363225</v>
      </c>
      <c r="AI74" s="11">
        <f>'OddsRatio_working_3-way'!U74/(3*'OddsRatio_working_3-way'!X74^(1/3))*SIN(('OddsRatio_working_3-way'!Y74)/3)</f>
        <v>-6.9104550760114153E-2</v>
      </c>
      <c r="AJ74" s="11">
        <f>'OddsRatio_working_3-way'!U74/(3*'OddsRatio_working_3-way'!X74^(1/3))*SIN(('OddsRatio_working_3-way'!Y74+2*PI())/3)</f>
        <v>-0.41830568125688483</v>
      </c>
      <c r="AK74" s="11">
        <f>'OddsRatio_working_3-way'!U74/(3*'OddsRatio_working_3-way'!X74^(1/3))*SIN(('OddsRatio_working_3-way'!Y74+4*PI())/3)</f>
        <v>0.48741023201699901</v>
      </c>
      <c r="AL74" s="11">
        <f>'OddsRatio_working_3-way'!Z74+'OddsRatio_working_3-way'!AF74</f>
        <v>1.0458306526760093</v>
      </c>
      <c r="AM74" s="11">
        <f>'OddsRatio_working_3-way'!AA74+'OddsRatio_working_3-way'!AG74</f>
        <v>-0.64260791928874483</v>
      </c>
      <c r="AN74" s="11">
        <f>'OddsRatio_working_3-way'!AB74+'OddsRatio_working_3-way'!AH74</f>
        <v>-0.4032227333872645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1.0458306526760093</v>
      </c>
      <c r="AS74" s="11">
        <f>IF(('OddsRatio_working_3-way'!X74=0),IF(Q74&gt;0,-Q74^(1/3),(-Q74)^(1/3)),'OddsRatio_working_3-way'!AM74-'OddsRatio_working_3-way'!R74/3)</f>
        <v>-0.64260791928874483</v>
      </c>
      <c r="AT74" s="11">
        <f>IF(('OddsRatio_working_3-way'!X74=0),IF(Q74&gt;0,-Q74^(1/3),(-Q74)^(1/3)),'OddsRatio_working_3-way'!AN74-'OddsRatio_working_3-way'!R74/3)</f>
        <v>-0.4032227333872645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2.6</v>
      </c>
      <c r="B75" s="4">
        <f>IF('True_Odds_Calculator_3-way'!B74="","",'True_Odds_Calculator_3-way'!B74)</f>
        <v>3.49</v>
      </c>
      <c r="C75" s="4">
        <f>IF('True_Odds_Calculator_3-way'!C74="","",'True_Odds_Calculator_3-way'!C74)</f>
        <v>2.8</v>
      </c>
      <c r="D75" s="9">
        <f t="shared" si="26"/>
        <v>0.37461517761850349</v>
      </c>
      <c r="E75" s="9">
        <f t="shared" si="27"/>
        <v>0.27793117449653537</v>
      </c>
      <c r="F75" s="9">
        <f t="shared" si="28"/>
        <v>0.34745364788496108</v>
      </c>
      <c r="G75" s="9">
        <f t="shared" si="29"/>
        <v>1.0433787452853303</v>
      </c>
      <c r="H75" s="9">
        <f t="shared" si="30"/>
        <v>2.6694059924565283</v>
      </c>
      <c r="I75" s="9">
        <f t="shared" si="31"/>
        <v>3.5980130757604734</v>
      </c>
      <c r="J75" s="9">
        <f t="shared" si="32"/>
        <v>2.8780817415135944</v>
      </c>
      <c r="K75" s="11">
        <f t="shared" si="33"/>
        <v>0.38461538461538458</v>
      </c>
      <c r="L75" s="11">
        <f t="shared" si="34"/>
        <v>0.28653295128939826</v>
      </c>
      <c r="M75" s="11">
        <f t="shared" si="35"/>
        <v>0.35714285714285715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-0.28225070058880952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0.23182404987562583</v>
      </c>
      <c r="Q75" s="11">
        <f>2*'OddsRatio_working_3-way'!K75*'OddsRatio_working_3-way'!L75*'OddsRatio_working_3-way'!M75</f>
        <v>7.8717843760823691E-2</v>
      </c>
      <c r="R75" s="11">
        <f t="shared" si="36"/>
        <v>0</v>
      </c>
      <c r="S75" s="11">
        <f t="shared" si="37"/>
        <v>-0.82134091923248542</v>
      </c>
      <c r="T75" s="11">
        <f t="shared" si="38"/>
        <v>-0.27889335118250774</v>
      </c>
      <c r="U75" s="11">
        <f>'OddsRatio_working_3-way'!S75-'OddsRatio_working_3-way'!R75^2/3</f>
        <v>-0.82134091923248542</v>
      </c>
      <c r="V75" s="11">
        <f>'OddsRatio_working_3-way'!S75*'OddsRatio_working_3-way'!R75/3-2*'OddsRatio_working_3-way'!R75^3/27-'OddsRatio_working_3-way'!T75</f>
        <v>0.27889335118250774</v>
      </c>
      <c r="W75" s="11">
        <f>'OddsRatio_working_3-way'!V75^2+4*'OddsRatio_working_3-way'!U75^3/27</f>
        <v>-4.3040287291864349E-3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0.14325286215552208</v>
      </c>
      <c r="Y75" s="11">
        <f>IF('OddsRatio_working_3-way'!W75&gt;=0,IF('OddsRatio_working_3-way'!V75+SQRT('OddsRatio_working_3-way'!W75)&gt;0,0,PI()),ACOS('OddsRatio_working_3-way'!V75/(2*'OddsRatio_working_3-way'!X75)))</f>
        <v>0.2310333567967815</v>
      </c>
      <c r="Z75" s="11">
        <f>'OddsRatio_working_3-way'!X75^(1/3)*COS('OddsRatio_working_3-way'!Y75/3)</f>
        <v>0.52168937264266513</v>
      </c>
      <c r="AA75" s="11">
        <f>'OddsRatio_working_3-way'!X75^(1/3)*COS(('OddsRatio_working_3-way'!Y75+2*PI())/3)</f>
        <v>-0.29570696768526844</v>
      </c>
      <c r="AB75" s="11">
        <f>'OddsRatio_working_3-way'!X75^(1/3)*COS(('OddsRatio_working_3-way'!Y75+4*PI())/3)</f>
        <v>-0.22598240495739655</v>
      </c>
      <c r="AC75" s="11">
        <f>'OddsRatio_working_3-way'!X75^(1/3)*SIN('OddsRatio_working_3-way'!Y75/3)</f>
        <v>4.025549506006576E-2</v>
      </c>
      <c r="AD75" s="11">
        <f>'OddsRatio_working_3-way'!X75^(1/3)*SIN(('OddsRatio_working_3-way'!Y75+2*PI())/3)</f>
        <v>0.43166850206288165</v>
      </c>
      <c r="AE75" s="11">
        <f>'OddsRatio_working_3-way'!X75^(1/3)*SIN(('OddsRatio_working_3-way'!Y75+4*PI())/3)</f>
        <v>-0.47192399712294747</v>
      </c>
      <c r="AF75" s="11">
        <f>-'OddsRatio_working_3-way'!U75/(3*'OddsRatio_working_3-way'!X75^(1/3))*COS(('OddsRatio_working_3-way'!Y75)/3)</f>
        <v>0.52168937264266513</v>
      </c>
      <c r="AG75" s="11">
        <f>-'OddsRatio_working_3-way'!U75/(3*'OddsRatio_working_3-way'!X75^(1/3))*COS(('OddsRatio_working_3-way'!Y75+2*PI())/3)</f>
        <v>-0.29570696768526844</v>
      </c>
      <c r="AH75" s="11">
        <f>-'OddsRatio_working_3-way'!U75/(3*'OddsRatio_working_3-way'!X75^(1/3))*COS(('OddsRatio_working_3-way'!Y75+4*PI())/3)</f>
        <v>-0.22598240495739655</v>
      </c>
      <c r="AI75" s="11">
        <f>'OddsRatio_working_3-way'!U75/(3*'OddsRatio_working_3-way'!X75^(1/3))*SIN(('OddsRatio_working_3-way'!Y75)/3)</f>
        <v>-4.025549506006576E-2</v>
      </c>
      <c r="AJ75" s="11">
        <f>'OddsRatio_working_3-way'!U75/(3*'OddsRatio_working_3-way'!X75^(1/3))*SIN(('OddsRatio_working_3-way'!Y75+2*PI())/3)</f>
        <v>-0.43166850206288165</v>
      </c>
      <c r="AK75" s="11">
        <f>'OddsRatio_working_3-way'!U75/(3*'OddsRatio_working_3-way'!X75^(1/3))*SIN(('OddsRatio_working_3-way'!Y75+4*PI())/3)</f>
        <v>0.47192399712294747</v>
      </c>
      <c r="AL75" s="11">
        <f>'OddsRatio_working_3-way'!Z75+'OddsRatio_working_3-way'!AF75</f>
        <v>1.0433787452853303</v>
      </c>
      <c r="AM75" s="11">
        <f>'OddsRatio_working_3-way'!AA75+'OddsRatio_working_3-way'!AG75</f>
        <v>-0.59141393537053688</v>
      </c>
      <c r="AN75" s="11">
        <f>'OddsRatio_working_3-way'!AB75+'OddsRatio_working_3-way'!AH75</f>
        <v>-0.4519648099147931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1.0433787452853303</v>
      </c>
      <c r="AS75" s="11">
        <f>IF(('OddsRatio_working_3-way'!X75=0),IF(Q75&gt;0,-Q75^(1/3),(-Q75)^(1/3)),'OddsRatio_working_3-way'!AM75-'OddsRatio_working_3-way'!R75/3)</f>
        <v>-0.59141393537053688</v>
      </c>
      <c r="AT75" s="11">
        <f>IF(('OddsRatio_working_3-way'!X75=0),IF(Q75&gt;0,-Q75^(1/3),(-Q75)^(1/3)),'OddsRatio_working_3-way'!AN75-'OddsRatio_working_3-way'!R75/3)</f>
        <v>-0.4519648099147931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4.05</v>
      </c>
      <c r="B76" s="4">
        <f>IF('True_Odds_Calculator_3-way'!B75="","",'True_Odds_Calculator_3-way'!B75)</f>
        <v>4.04</v>
      </c>
      <c r="C76" s="4">
        <f>IF('True_Odds_Calculator_3-way'!C75="","",'True_Odds_Calculator_3-way'!C75)</f>
        <v>1.87</v>
      </c>
      <c r="D76" s="9">
        <f t="shared" si="26"/>
        <v>0.23821839520934007</v>
      </c>
      <c r="E76" s="9">
        <f t="shared" si="27"/>
        <v>0.23881486988089984</v>
      </c>
      <c r="F76" s="9">
        <f t="shared" si="28"/>
        <v>0.52296673490976009</v>
      </c>
      <c r="G76" s="9">
        <f t="shared" si="29"/>
        <v>1.0484684038258894</v>
      </c>
      <c r="H76" s="9">
        <f t="shared" si="30"/>
        <v>4.1978286316689619</v>
      </c>
      <c r="I76" s="9">
        <f t="shared" si="31"/>
        <v>4.1873439476307039</v>
      </c>
      <c r="J76" s="9">
        <f t="shared" si="32"/>
        <v>1.9121675113285241</v>
      </c>
      <c r="K76" s="11">
        <f t="shared" si="33"/>
        <v>0.24691358024691359</v>
      </c>
      <c r="L76" s="11">
        <f t="shared" si="34"/>
        <v>0.24752475247524752</v>
      </c>
      <c r="M76" s="11">
        <f t="shared" si="35"/>
        <v>0.53475935828876997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-0.2636420504795578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0.22747372776493335</v>
      </c>
      <c r="Q76" s="11">
        <f>2*'OddsRatio_working_3-way'!K76*'OddsRatio_working_3-way'!L76*'OddsRatio_working_3-way'!M76</f>
        <v>6.5366013725555561E-2</v>
      </c>
      <c r="R76" s="11">
        <f t="shared" si="36"/>
        <v>0</v>
      </c>
      <c r="S76" s="11">
        <f t="shared" si="37"/>
        <v>-0.86281276962899034</v>
      </c>
      <c r="T76" s="11">
        <f t="shared" si="38"/>
        <v>-0.24793470391637654</v>
      </c>
      <c r="U76" s="11">
        <f>'OddsRatio_working_3-way'!S76-'OddsRatio_working_3-way'!R76^2/3</f>
        <v>-0.86281276962899034</v>
      </c>
      <c r="V76" s="11">
        <f>'OddsRatio_working_3-way'!S76*'OddsRatio_working_3-way'!R76/3-2*'OddsRatio_working_3-way'!R76^3/27-'OddsRatio_working_3-way'!T76</f>
        <v>0.24793470391637654</v>
      </c>
      <c r="W76" s="11">
        <f>'OddsRatio_working_3-way'!V76^2+4*'OddsRatio_working_3-way'!U76^3/27</f>
        <v>-3.3686517056538787E-2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0.15423856072869721</v>
      </c>
      <c r="Y76" s="11">
        <f>IF('OddsRatio_working_3-way'!W76&gt;=0,IF('OddsRatio_working_3-way'!V76+SQRT('OddsRatio_working_3-way'!W76)&gt;0,0,PI()),ACOS('OddsRatio_working_3-way'!V76/(2*'OddsRatio_working_3-way'!X76)))</f>
        <v>0.6372454151139515</v>
      </c>
      <c r="Z76" s="11">
        <f>'OddsRatio_working_3-way'!X76^(1/3)*COS('OddsRatio_working_3-way'!Y76/3)</f>
        <v>0.52423420191294479</v>
      </c>
      <c r="AA76" s="11">
        <f>'OddsRatio_working_3-way'!X76^(1/3)*COS(('OddsRatio_working_3-way'!Y76+2*PI())/3)</f>
        <v>-0.36003067798116795</v>
      </c>
      <c r="AB76" s="11">
        <f>'OddsRatio_working_3-way'!X76^(1/3)*COS(('OddsRatio_working_3-way'!Y76+4*PI())/3)</f>
        <v>-0.16420352393177653</v>
      </c>
      <c r="AC76" s="11">
        <f>'OddsRatio_working_3-way'!X76^(1/3)*SIN('OddsRatio_working_3-way'!Y76/3)</f>
        <v>0.11306086010505442</v>
      </c>
      <c r="AD76" s="11">
        <f>'OddsRatio_working_3-way'!X76^(1/3)*SIN(('OddsRatio_working_3-way'!Y76+2*PI())/3)</f>
        <v>0.39746970633674389</v>
      </c>
      <c r="AE76" s="11">
        <f>'OddsRatio_working_3-way'!X76^(1/3)*SIN(('OddsRatio_working_3-way'!Y76+4*PI())/3)</f>
        <v>-0.51053056644179817</v>
      </c>
      <c r="AF76" s="11">
        <f>-'OddsRatio_working_3-way'!U76/(3*'OddsRatio_working_3-way'!X76^(1/3))*COS(('OddsRatio_working_3-way'!Y76)/3)</f>
        <v>0.52423420191294468</v>
      </c>
      <c r="AG76" s="11">
        <f>-'OddsRatio_working_3-way'!U76/(3*'OddsRatio_working_3-way'!X76^(1/3))*COS(('OddsRatio_working_3-way'!Y76+2*PI())/3)</f>
        <v>-0.36003067798116783</v>
      </c>
      <c r="AH76" s="11">
        <f>-'OddsRatio_working_3-way'!U76/(3*'OddsRatio_working_3-way'!X76^(1/3))*COS(('OddsRatio_working_3-way'!Y76+4*PI())/3)</f>
        <v>-0.16420352393177648</v>
      </c>
      <c r="AI76" s="11">
        <f>'OddsRatio_working_3-way'!U76/(3*'OddsRatio_working_3-way'!X76^(1/3))*SIN(('OddsRatio_working_3-way'!Y76)/3)</f>
        <v>-0.11306086010505441</v>
      </c>
      <c r="AJ76" s="11">
        <f>'OddsRatio_working_3-way'!U76/(3*'OddsRatio_working_3-way'!X76^(1/3))*SIN(('OddsRatio_working_3-way'!Y76+2*PI())/3)</f>
        <v>-0.39746970633674378</v>
      </c>
      <c r="AK76" s="11">
        <f>'OddsRatio_working_3-way'!U76/(3*'OddsRatio_working_3-way'!X76^(1/3))*SIN(('OddsRatio_working_3-way'!Y76+4*PI())/3)</f>
        <v>0.51053056644179806</v>
      </c>
      <c r="AL76" s="11">
        <f>'OddsRatio_working_3-way'!Z76+'OddsRatio_working_3-way'!AF76</f>
        <v>1.0484684038258894</v>
      </c>
      <c r="AM76" s="11">
        <f>'OddsRatio_working_3-way'!AA76+'OddsRatio_working_3-way'!AG76</f>
        <v>-0.72006135596233578</v>
      </c>
      <c r="AN76" s="11">
        <f>'OddsRatio_working_3-way'!AB76+'OddsRatio_working_3-way'!AH76</f>
        <v>-0.32840704786355301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1.0484684038258894</v>
      </c>
      <c r="AS76" s="11">
        <f>IF(('OddsRatio_working_3-way'!X76=0),IF(Q76&gt;0,-Q76^(1/3),(-Q76)^(1/3)),'OddsRatio_working_3-way'!AM76-'OddsRatio_working_3-way'!R76/3)</f>
        <v>-0.72006135596233578</v>
      </c>
      <c r="AT76" s="11">
        <f>IF(('OddsRatio_working_3-way'!X76=0),IF(Q76&gt;0,-Q76^(1/3),(-Q76)^(1/3)),'OddsRatio_working_3-way'!AN76-'OddsRatio_working_3-way'!R76/3)</f>
        <v>-0.32840704786355301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1.31</v>
      </c>
      <c r="B77" s="4">
        <f>IF('True_Odds_Calculator_3-way'!B76="","",'True_Odds_Calculator_3-way'!B76)</f>
        <v>5.71</v>
      </c>
      <c r="C77" s="4">
        <f>IF('True_Odds_Calculator_3-way'!C76="","",'True_Odds_Calculator_3-way'!C76)</f>
        <v>10.43</v>
      </c>
      <c r="D77" s="9">
        <f t="shared" si="26"/>
        <v>0.74784369688226993</v>
      </c>
      <c r="E77" s="9">
        <f t="shared" si="27"/>
        <v>0.16332057017940968</v>
      </c>
      <c r="F77" s="9">
        <f t="shared" si="28"/>
        <v>8.8835732938320131E-2</v>
      </c>
      <c r="G77" s="9">
        <f t="shared" si="29"/>
        <v>1.0876703685584226</v>
      </c>
      <c r="H77" s="9">
        <f t="shared" si="30"/>
        <v>1.3371778142531112</v>
      </c>
      <c r="I77" s="9">
        <f t="shared" si="31"/>
        <v>6.1229274359101709</v>
      </c>
      <c r="J77" s="9">
        <f t="shared" si="32"/>
        <v>11.256731575505926</v>
      </c>
      <c r="K77" s="11">
        <f t="shared" si="33"/>
        <v>0.76335877862595414</v>
      </c>
      <c r="L77" s="11">
        <f t="shared" si="34"/>
        <v>0.17513134851138354</v>
      </c>
      <c r="M77" s="11">
        <f t="shared" si="35"/>
        <v>9.5877277085330781E-2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-0.17648287960424436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0.18521499096041893</v>
      </c>
      <c r="Q77" s="11">
        <f>2*'OddsRatio_working_3-way'!K77*'OddsRatio_working_3-way'!L77*'OddsRatio_working_3-way'!M77</f>
        <v>2.5635292866493967E-2</v>
      </c>
      <c r="R77" s="11">
        <f t="shared" si="36"/>
        <v>0</v>
      </c>
      <c r="S77" s="11">
        <f t="shared" si="37"/>
        <v>-1.0494785181189019</v>
      </c>
      <c r="T77" s="11">
        <f t="shared" si="38"/>
        <v>-0.145256542300194</v>
      </c>
      <c r="U77" s="11">
        <f>'OddsRatio_working_3-way'!S77-'OddsRatio_working_3-way'!R77^2/3</f>
        <v>-1.0494785181189019</v>
      </c>
      <c r="V77" s="11">
        <f>'OddsRatio_working_3-way'!S77*'OddsRatio_working_3-way'!R77/3-2*'OddsRatio_working_3-way'!R77^3/27-'OddsRatio_working_3-way'!T77</f>
        <v>0.145256542300194</v>
      </c>
      <c r="W77" s="11">
        <f>'OddsRatio_working_3-way'!V77^2+4*'OddsRatio_working_3-way'!U77^3/27</f>
        <v>-0.15014513768314225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0.20690855514221149</v>
      </c>
      <c r="Y77" s="11">
        <f>IF('OddsRatio_working_3-way'!W77&gt;=0,IF('OddsRatio_working_3-way'!V77+SQRT('OddsRatio_working_3-way'!W77)&gt;0,0,PI()),ACOS('OddsRatio_working_3-way'!V77/(2*'OddsRatio_working_3-way'!X77)))</f>
        <v>1.2121401036042057</v>
      </c>
      <c r="Z77" s="11">
        <f>'OddsRatio_working_3-way'!X77^(1/3)*COS('OddsRatio_working_3-way'!Y77/3)</f>
        <v>0.54383518427921129</v>
      </c>
      <c r="AA77" s="11">
        <f>'OddsRatio_working_3-way'!X77^(1/3)*COS(('OddsRatio_working_3-way'!Y77+2*PI())/3)</f>
        <v>-0.47329310898493299</v>
      </c>
      <c r="AB77" s="11">
        <f>'OddsRatio_working_3-way'!X77^(1/3)*COS(('OddsRatio_working_3-way'!Y77+4*PI())/3)</f>
        <v>-7.0542075294278458E-2</v>
      </c>
      <c r="AC77" s="11">
        <f>'OddsRatio_working_3-way'!X77^(1/3)*SIN('OddsRatio_working_3-way'!Y77/3)</f>
        <v>0.23252841771769961</v>
      </c>
      <c r="AD77" s="11">
        <f>'OddsRatio_working_3-way'!X77^(1/3)*SIN(('OddsRatio_working_3-way'!Y77+2*PI())/3)</f>
        <v>0.35471087619873881</v>
      </c>
      <c r="AE77" s="11">
        <f>'OddsRatio_working_3-way'!X77^(1/3)*SIN(('OddsRatio_working_3-way'!Y77+4*PI())/3)</f>
        <v>-0.58723929391643837</v>
      </c>
      <c r="AF77" s="11">
        <f>-'OddsRatio_working_3-way'!U77/(3*'OddsRatio_working_3-way'!X77^(1/3))*COS(('OddsRatio_working_3-way'!Y77)/3)</f>
        <v>0.54383518427921118</v>
      </c>
      <c r="AG77" s="11">
        <f>-'OddsRatio_working_3-way'!U77/(3*'OddsRatio_working_3-way'!X77^(1/3))*COS(('OddsRatio_working_3-way'!Y77+2*PI())/3)</f>
        <v>-0.47329310898493288</v>
      </c>
      <c r="AH77" s="11">
        <f>-'OddsRatio_working_3-way'!U77/(3*'OddsRatio_working_3-way'!X77^(1/3))*COS(('OddsRatio_working_3-way'!Y77+4*PI())/3)</f>
        <v>-7.0542075294278445E-2</v>
      </c>
      <c r="AI77" s="11">
        <f>'OddsRatio_working_3-way'!U77/(3*'OddsRatio_working_3-way'!X77^(1/3))*SIN(('OddsRatio_working_3-way'!Y77)/3)</f>
        <v>-0.23252841771769958</v>
      </c>
      <c r="AJ77" s="11">
        <f>'OddsRatio_working_3-way'!U77/(3*'OddsRatio_working_3-way'!X77^(1/3))*SIN(('OddsRatio_working_3-way'!Y77+2*PI())/3)</f>
        <v>-0.35471087619873876</v>
      </c>
      <c r="AK77" s="11">
        <f>'OddsRatio_working_3-way'!U77/(3*'OddsRatio_working_3-way'!X77^(1/3))*SIN(('OddsRatio_working_3-way'!Y77+4*PI())/3)</f>
        <v>0.58723929391643825</v>
      </c>
      <c r="AL77" s="11">
        <f>'OddsRatio_working_3-way'!Z77+'OddsRatio_working_3-way'!AF77</f>
        <v>1.0876703685584226</v>
      </c>
      <c r="AM77" s="11">
        <f>'OddsRatio_working_3-way'!AA77+'OddsRatio_working_3-way'!AG77</f>
        <v>-0.94658621796986586</v>
      </c>
      <c r="AN77" s="11">
        <f>'OddsRatio_working_3-way'!AB77+'OddsRatio_working_3-way'!AH77</f>
        <v>-0.14108415058855689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1.0876703685584226</v>
      </c>
      <c r="AS77" s="11">
        <f>IF(('OddsRatio_working_3-way'!X77=0),IF(Q77&gt;0,-Q77^(1/3),(-Q77)^(1/3)),'OddsRatio_working_3-way'!AM77-'OddsRatio_working_3-way'!R77/3)</f>
        <v>-0.94658621796986586</v>
      </c>
      <c r="AT77" s="11">
        <f>IF(('OddsRatio_working_3-way'!X77=0),IF(Q77&gt;0,-Q77^(1/3),(-Q77)^(1/3)),'OddsRatio_working_3-way'!AN77-'OddsRatio_working_3-way'!R77/3)</f>
        <v>-0.14108415058855689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1.37</v>
      </c>
      <c r="B78" s="4">
        <f>IF('True_Odds_Calculator_3-way'!B77="","",'True_Odds_Calculator_3-way'!B77)</f>
        <v>5.88</v>
      </c>
      <c r="C78" s="4">
        <f>IF('True_Odds_Calculator_3-way'!C77="","",'True_Odds_Calculator_3-way'!C77)</f>
        <v>7.68</v>
      </c>
      <c r="D78" s="9">
        <f t="shared" si="26"/>
        <v>0.71645225024112269</v>
      </c>
      <c r="E78" s="9">
        <f t="shared" si="27"/>
        <v>0.16077588312139401</v>
      </c>
      <c r="F78" s="9">
        <f t="shared" si="28"/>
        <v>0.12277186663748338</v>
      </c>
      <c r="G78" s="9">
        <f t="shared" si="29"/>
        <v>1.0696390015673385</v>
      </c>
      <c r="H78" s="9">
        <f t="shared" si="30"/>
        <v>1.3957664305799151</v>
      </c>
      <c r="I78" s="9">
        <f t="shared" si="31"/>
        <v>6.2198383276486116</v>
      </c>
      <c r="J78" s="9">
        <f t="shared" si="32"/>
        <v>8.1451885304698202</v>
      </c>
      <c r="K78" s="11">
        <f t="shared" si="33"/>
        <v>0.72992700729927007</v>
      </c>
      <c r="L78" s="11">
        <f t="shared" si="34"/>
        <v>0.17006802721088435</v>
      </c>
      <c r="M78" s="11">
        <f t="shared" si="35"/>
        <v>0.13020833333333334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-0.19495702782329483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0.19283298781799824</v>
      </c>
      <c r="Q78" s="11">
        <f>2*'OddsRatio_working_3-way'!K78*'OddsRatio_working_3-way'!L78*'OddsRatio_working_3-way'!M78</f>
        <v>3.2327407848784281E-2</v>
      </c>
      <c r="R78" s="11">
        <f t="shared" si="36"/>
        <v>0</v>
      </c>
      <c r="S78" s="11">
        <f t="shared" si="37"/>
        <v>-0.98910508623868754</v>
      </c>
      <c r="T78" s="11">
        <f t="shared" si="38"/>
        <v>-0.1658181200735436</v>
      </c>
      <c r="U78" s="11">
        <f>'OddsRatio_working_3-way'!S78-'OddsRatio_working_3-way'!R78^2/3</f>
        <v>-0.98910508623868754</v>
      </c>
      <c r="V78" s="11">
        <f>'OddsRatio_working_3-way'!S78*'OddsRatio_working_3-way'!R78/3-2*'OddsRatio_working_3-way'!R78^3/27-'OddsRatio_working_3-way'!T78</f>
        <v>0.1658181200735436</v>
      </c>
      <c r="W78" s="11">
        <f>'OddsRatio_working_3-way'!V78^2+4*'OddsRatio_working_3-way'!U78^3/27</f>
        <v>-0.11586287889775057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0.18931358102528903</v>
      </c>
      <c r="Y78" s="11">
        <f>IF('OddsRatio_working_3-way'!W78&gt;=0,IF('OddsRatio_working_3-way'!V78+SQRT('OddsRatio_working_3-way'!W78)&gt;0,0,PI()),ACOS('OddsRatio_working_3-way'!V78/(2*'OddsRatio_working_3-way'!X78)))</f>
        <v>1.1174840708527576</v>
      </c>
      <c r="Z78" s="11">
        <f>'OddsRatio_working_3-way'!X78^(1/3)*COS('OddsRatio_working_3-way'!Y78/3)</f>
        <v>0.53481950078366924</v>
      </c>
      <c r="AA78" s="11">
        <f>'OddsRatio_working_3-way'!X78^(1/3)*COS(('OddsRatio_working_3-way'!Y78+2*PI())/3)</f>
        <v>-0.44838584755884164</v>
      </c>
      <c r="AB78" s="11">
        <f>'OddsRatio_working_3-way'!X78^(1/3)*COS(('OddsRatio_working_3-way'!Y78+4*PI())/3)</f>
        <v>-8.6433653224827711E-2</v>
      </c>
      <c r="AC78" s="11">
        <f>'OddsRatio_working_3-way'!X78^(1/3)*SIN('OddsRatio_working_3-way'!Y78/3)</f>
        <v>0.20897319683251891</v>
      </c>
      <c r="AD78" s="11">
        <f>'OddsRatio_working_3-way'!X78^(1/3)*SIN(('OddsRatio_working_3-way'!Y78+2*PI())/3)</f>
        <v>0.35868067570170969</v>
      </c>
      <c r="AE78" s="11">
        <f>'OddsRatio_working_3-way'!X78^(1/3)*SIN(('OddsRatio_working_3-way'!Y78+4*PI())/3)</f>
        <v>-0.5676538725342285</v>
      </c>
      <c r="AF78" s="11">
        <f>-'OddsRatio_working_3-way'!U78/(3*'OddsRatio_working_3-way'!X78^(1/3))*COS(('OddsRatio_working_3-way'!Y78)/3)</f>
        <v>0.53481950078366924</v>
      </c>
      <c r="AG78" s="11">
        <f>-'OddsRatio_working_3-way'!U78/(3*'OddsRatio_working_3-way'!X78^(1/3))*COS(('OddsRatio_working_3-way'!Y78+2*PI())/3)</f>
        <v>-0.44838584755884164</v>
      </c>
      <c r="AH78" s="11">
        <f>-'OddsRatio_working_3-way'!U78/(3*'OddsRatio_working_3-way'!X78^(1/3))*COS(('OddsRatio_working_3-way'!Y78+4*PI())/3)</f>
        <v>-8.6433653224827711E-2</v>
      </c>
      <c r="AI78" s="11">
        <f>'OddsRatio_working_3-way'!U78/(3*'OddsRatio_working_3-way'!X78^(1/3))*SIN(('OddsRatio_working_3-way'!Y78)/3)</f>
        <v>-0.20897319683251891</v>
      </c>
      <c r="AJ78" s="11">
        <f>'OddsRatio_working_3-way'!U78/(3*'OddsRatio_working_3-way'!X78^(1/3))*SIN(('OddsRatio_working_3-way'!Y78+2*PI())/3)</f>
        <v>-0.35868067570170969</v>
      </c>
      <c r="AK78" s="11">
        <f>'OddsRatio_working_3-way'!U78/(3*'OddsRatio_working_3-way'!X78^(1/3))*SIN(('OddsRatio_working_3-way'!Y78+4*PI())/3)</f>
        <v>0.5676538725342285</v>
      </c>
      <c r="AL78" s="11">
        <f>'OddsRatio_working_3-way'!Z78+'OddsRatio_working_3-way'!AF78</f>
        <v>1.0696390015673385</v>
      </c>
      <c r="AM78" s="11">
        <f>'OddsRatio_working_3-way'!AA78+'OddsRatio_working_3-way'!AG78</f>
        <v>-0.89677169511768329</v>
      </c>
      <c r="AN78" s="11">
        <f>'OddsRatio_working_3-way'!AB78+'OddsRatio_working_3-way'!AH78</f>
        <v>-0.17286730644965542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1.0696390015673385</v>
      </c>
      <c r="AS78" s="11">
        <f>IF(('OddsRatio_working_3-way'!X78=0),IF(Q78&gt;0,-Q78^(1/3),(-Q78)^(1/3)),'OddsRatio_working_3-way'!AM78-'OddsRatio_working_3-way'!R78/3)</f>
        <v>-0.89677169511768329</v>
      </c>
      <c r="AT78" s="11">
        <f>IF(('OddsRatio_working_3-way'!X78=0),IF(Q78&gt;0,-Q78^(1/3),(-Q78)^(1/3)),'OddsRatio_working_3-way'!AN78-'OddsRatio_working_3-way'!R78/3)</f>
        <v>-0.17286730644965542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1.66</v>
      </c>
      <c r="B79" s="4">
        <f>IF('True_Odds_Calculator_3-way'!B78="","",'True_Odds_Calculator_3-way'!B78)</f>
        <v>4.2</v>
      </c>
      <c r="C79" s="4">
        <f>IF('True_Odds_Calculator_3-way'!C78="","",'True_Odds_Calculator_3-way'!C78)</f>
        <v>5.21</v>
      </c>
      <c r="D79" s="9">
        <f t="shared" si="26"/>
        <v>0.58874763477774184</v>
      </c>
      <c r="E79" s="9">
        <f t="shared" si="27"/>
        <v>0.22795832946989</v>
      </c>
      <c r="F79" s="9">
        <f t="shared" si="28"/>
        <v>0.18329403575236849</v>
      </c>
      <c r="G79" s="9">
        <f t="shared" si="29"/>
        <v>1.058364581815058</v>
      </c>
      <c r="H79" s="9">
        <f t="shared" si="30"/>
        <v>1.6985206239979378</v>
      </c>
      <c r="I79" s="9">
        <f t="shared" si="31"/>
        <v>4.3867666618081858</v>
      </c>
      <c r="J79" s="9">
        <f t="shared" si="32"/>
        <v>5.4557148894413938</v>
      </c>
      <c r="K79" s="11">
        <f t="shared" si="33"/>
        <v>0.60240963855421692</v>
      </c>
      <c r="L79" s="11">
        <f t="shared" si="34"/>
        <v>0.23809523809523808</v>
      </c>
      <c r="M79" s="11">
        <f t="shared" si="35"/>
        <v>0.19193857965451055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-0.24478280547470943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0.22216642825758753</v>
      </c>
      <c r="Q79" s="11">
        <f>2*'OddsRatio_working_3-way'!K79*'OddsRatio_working_3-way'!L79*'OddsRatio_working_3-way'!M79</f>
        <v>5.505983352108737E-2</v>
      </c>
      <c r="R79" s="11">
        <f t="shared" si="36"/>
        <v>0</v>
      </c>
      <c r="S79" s="11">
        <f t="shared" si="37"/>
        <v>-0.90760634852083766</v>
      </c>
      <c r="T79" s="11">
        <f t="shared" si="38"/>
        <v>-0.22493341970776645</v>
      </c>
      <c r="U79" s="11">
        <f>'OddsRatio_working_3-way'!S79-'OddsRatio_working_3-way'!R79^2/3</f>
        <v>-0.90760634852083766</v>
      </c>
      <c r="V79" s="11">
        <f>'OddsRatio_working_3-way'!S79*'OddsRatio_working_3-way'!R79/3-2*'OddsRatio_working_3-way'!R79^3/27-'OddsRatio_working_3-way'!T79</f>
        <v>0.22493341970776645</v>
      </c>
      <c r="W79" s="11">
        <f>'OddsRatio_working_3-way'!V79^2+4*'OddsRatio_working_3-way'!U79^3/27</f>
        <v>-6.0166449977790748E-2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0.1664042467000324</v>
      </c>
      <c r="Y79" s="11">
        <f>IF('OddsRatio_working_3-way'!W79&gt;=0,IF('OddsRatio_working_3-way'!V79+SQRT('OddsRatio_working_3-way'!W79)&gt;0,0,PI()),ACOS('OddsRatio_working_3-way'!V79/(2*'OddsRatio_working_3-way'!X79)))</f>
        <v>0.82865940419084683</v>
      </c>
      <c r="Z79" s="11">
        <f>'OddsRatio_working_3-way'!X79^(1/3)*COS('OddsRatio_working_3-way'!Y79/3)</f>
        <v>0.52918229090752911</v>
      </c>
      <c r="AA79" s="11">
        <f>'OddsRatio_working_3-way'!X79^(1/3)*COS(('OddsRatio_working_3-way'!Y79+2*PI())/3)</f>
        <v>-0.39449943761636602</v>
      </c>
      <c r="AB79" s="11">
        <f>'OddsRatio_working_3-way'!X79^(1/3)*COS(('OddsRatio_working_3-way'!Y79+4*PI())/3)</f>
        <v>-0.1346828532911632</v>
      </c>
      <c r="AC79" s="11">
        <f>'OddsRatio_working_3-way'!X79^(1/3)*SIN('OddsRatio_working_3-way'!Y79/3)</f>
        <v>0.15000517490008514</v>
      </c>
      <c r="AD79" s="11">
        <f>'OddsRatio_working_3-way'!X79^(1/3)*SIN(('OddsRatio_working_3-way'!Y79+2*PI())/3)</f>
        <v>0.38328271970872468</v>
      </c>
      <c r="AE79" s="11">
        <f>'OddsRatio_working_3-way'!X79^(1/3)*SIN(('OddsRatio_working_3-way'!Y79+4*PI())/3)</f>
        <v>-0.53328789460880965</v>
      </c>
      <c r="AF79" s="11">
        <f>-'OddsRatio_working_3-way'!U79/(3*'OddsRatio_working_3-way'!X79^(1/3))*COS(('OddsRatio_working_3-way'!Y79)/3)</f>
        <v>0.529182290907529</v>
      </c>
      <c r="AG79" s="11">
        <f>-'OddsRatio_working_3-way'!U79/(3*'OddsRatio_working_3-way'!X79^(1/3))*COS(('OddsRatio_working_3-way'!Y79+2*PI())/3)</f>
        <v>-0.39449943761636597</v>
      </c>
      <c r="AH79" s="11">
        <f>-'OddsRatio_working_3-way'!U79/(3*'OddsRatio_working_3-way'!X79^(1/3))*COS(('OddsRatio_working_3-way'!Y79+4*PI())/3)</f>
        <v>-0.13468285329116317</v>
      </c>
      <c r="AI79" s="11">
        <f>'OddsRatio_working_3-way'!U79/(3*'OddsRatio_working_3-way'!X79^(1/3))*SIN(('OddsRatio_working_3-way'!Y79)/3)</f>
        <v>-0.15000517490008511</v>
      </c>
      <c r="AJ79" s="11">
        <f>'OddsRatio_working_3-way'!U79/(3*'OddsRatio_working_3-way'!X79^(1/3))*SIN(('OddsRatio_working_3-way'!Y79+2*PI())/3)</f>
        <v>-0.38328271970872457</v>
      </c>
      <c r="AK79" s="11">
        <f>'OddsRatio_working_3-way'!U79/(3*'OddsRatio_working_3-way'!X79^(1/3))*SIN(('OddsRatio_working_3-way'!Y79+4*PI())/3)</f>
        <v>0.53328789460880954</v>
      </c>
      <c r="AL79" s="11">
        <f>'OddsRatio_working_3-way'!Z79+'OddsRatio_working_3-way'!AF79</f>
        <v>1.058364581815058</v>
      </c>
      <c r="AM79" s="11">
        <f>'OddsRatio_working_3-way'!AA79+'OddsRatio_working_3-way'!AG79</f>
        <v>-0.78899887523273193</v>
      </c>
      <c r="AN79" s="11">
        <f>'OddsRatio_working_3-way'!AB79+'OddsRatio_working_3-way'!AH79</f>
        <v>-0.26936570658232639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1.058364581815058</v>
      </c>
      <c r="AS79" s="11">
        <f>IF(('OddsRatio_working_3-way'!X79=0),IF(Q79&gt;0,-Q79^(1/3),(-Q79)^(1/3)),'OddsRatio_working_3-way'!AM79-'OddsRatio_working_3-way'!R79/3)</f>
        <v>-0.78899887523273193</v>
      </c>
      <c r="AT79" s="11">
        <f>IF(('OddsRatio_working_3-way'!X79=0),IF(Q79&gt;0,-Q79^(1/3),(-Q79)^(1/3)),'OddsRatio_working_3-way'!AN79-'OddsRatio_working_3-way'!R79/3)</f>
        <v>-0.26936570658232639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1.42</v>
      </c>
      <c r="B80" s="4">
        <f>IF('True_Odds_Calculator_3-way'!B79="","",'True_Odds_Calculator_3-way'!B79)</f>
        <v>5.27</v>
      </c>
      <c r="C80" s="4">
        <f>IF('True_Odds_Calculator_3-way'!C79="","",'True_Odds_Calculator_3-way'!C79)</f>
        <v>7.27</v>
      </c>
      <c r="D80" s="9">
        <f t="shared" si="26"/>
        <v>0.69028811943027157</v>
      </c>
      <c r="E80" s="9">
        <f t="shared" si="27"/>
        <v>0.17980815873820349</v>
      </c>
      <c r="F80" s="9">
        <f t="shared" si="28"/>
        <v>0.12990372183152496</v>
      </c>
      <c r="G80" s="9">
        <f t="shared" si="29"/>
        <v>1.0682629741047176</v>
      </c>
      <c r="H80" s="9">
        <f t="shared" si="30"/>
        <v>1.4486704491239815</v>
      </c>
      <c r="I80" s="9">
        <f t="shared" si="31"/>
        <v>5.5614828994271432</v>
      </c>
      <c r="J80" s="9">
        <f t="shared" si="32"/>
        <v>7.6980088476365776</v>
      </c>
      <c r="K80" s="11">
        <f t="shared" si="33"/>
        <v>0.70422535211267612</v>
      </c>
      <c r="L80" s="11">
        <f t="shared" si="34"/>
        <v>0.18975332068311196</v>
      </c>
      <c r="M80" s="11">
        <f t="shared" si="35"/>
        <v>0.13755158184319122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-0.20668613105305356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0.20145459777659563</v>
      </c>
      <c r="Q80" s="11">
        <f>2*'OddsRatio_working_3-way'!K80*'OddsRatio_working_3-way'!L80*'OddsRatio_working_3-way'!M80</f>
        <v>3.6761787915437161E-2</v>
      </c>
      <c r="R80" s="11">
        <f t="shared" si="36"/>
        <v>0</v>
      </c>
      <c r="S80" s="11">
        <f t="shared" si="37"/>
        <v>-0.9746885132069405</v>
      </c>
      <c r="T80" s="11">
        <f t="shared" si="38"/>
        <v>-0.1778628673735293</v>
      </c>
      <c r="U80" s="11">
        <f>'OddsRatio_working_3-way'!S80-'OddsRatio_working_3-way'!R80^2/3</f>
        <v>-0.9746885132069405</v>
      </c>
      <c r="V80" s="11">
        <f>'OddsRatio_working_3-way'!S80*'OddsRatio_working_3-way'!R80/3-2*'OddsRatio_working_3-way'!R80^3/27-'OddsRatio_working_3-way'!T80</f>
        <v>0.1778628673735293</v>
      </c>
      <c r="W80" s="11">
        <f>'OddsRatio_working_3-way'!V80^2+4*'OddsRatio_working_3-way'!U80^3/27</f>
        <v>-0.10554573927886438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0.18518972627362326</v>
      </c>
      <c r="Y80" s="11">
        <f>IF('OddsRatio_working_3-way'!W80&gt;=0,IF('OddsRatio_working_3-way'!V80+SQRT('OddsRatio_working_3-way'!W80)&gt;0,0,PI()),ACOS('OddsRatio_working_3-way'!V80/(2*'OddsRatio_working_3-way'!X80)))</f>
        <v>1.069893137572361</v>
      </c>
      <c r="Z80" s="11">
        <f>'OddsRatio_working_3-way'!X80^(1/3)*COS('OddsRatio_working_3-way'!Y80/3)</f>
        <v>0.5341314870523588</v>
      </c>
      <c r="AA80" s="11">
        <f>'OddsRatio_working_3-way'!X80^(1/3)*COS(('OddsRatio_working_3-way'!Y80+2*PI())/3)</f>
        <v>-0.43940202585280402</v>
      </c>
      <c r="AB80" s="11">
        <f>'OddsRatio_working_3-way'!X80^(1/3)*COS(('OddsRatio_working_3-way'!Y80+4*PI())/3)</f>
        <v>-9.4729461199554929E-2</v>
      </c>
      <c r="AC80" s="11">
        <f>'OddsRatio_working_3-way'!X80^(1/3)*SIN('OddsRatio_working_3-way'!Y80/3)</f>
        <v>0.19899679798483211</v>
      </c>
      <c r="AD80" s="11">
        <f>'OddsRatio_working_3-way'!X80^(1/3)*SIN(('OddsRatio_working_3-way'!Y80+2*PI())/3)</f>
        <v>0.36307303775608563</v>
      </c>
      <c r="AE80" s="11">
        <f>'OddsRatio_working_3-way'!X80^(1/3)*SIN(('OddsRatio_working_3-way'!Y80+4*PI())/3)</f>
        <v>-0.56206983574091773</v>
      </c>
      <c r="AF80" s="11">
        <f>-'OddsRatio_working_3-way'!U80/(3*'OddsRatio_working_3-way'!X80^(1/3))*COS(('OddsRatio_working_3-way'!Y80)/3)</f>
        <v>0.53413148705235869</v>
      </c>
      <c r="AG80" s="11">
        <f>-'OddsRatio_working_3-way'!U80/(3*'OddsRatio_working_3-way'!X80^(1/3))*COS(('OddsRatio_working_3-way'!Y80+2*PI())/3)</f>
        <v>-0.43940202585280391</v>
      </c>
      <c r="AH80" s="11">
        <f>-'OddsRatio_working_3-way'!U80/(3*'OddsRatio_working_3-way'!X80^(1/3))*COS(('OddsRatio_working_3-way'!Y80+4*PI())/3)</f>
        <v>-9.4729461199554915E-2</v>
      </c>
      <c r="AI80" s="11">
        <f>'OddsRatio_working_3-way'!U80/(3*'OddsRatio_working_3-way'!X80^(1/3))*SIN(('OddsRatio_working_3-way'!Y80)/3)</f>
        <v>-0.19899679798483208</v>
      </c>
      <c r="AJ80" s="11">
        <f>'OddsRatio_working_3-way'!U80/(3*'OddsRatio_working_3-way'!X80^(1/3))*SIN(('OddsRatio_working_3-way'!Y80+2*PI())/3)</f>
        <v>-0.36307303775608557</v>
      </c>
      <c r="AK80" s="11">
        <f>'OddsRatio_working_3-way'!U80/(3*'OddsRatio_working_3-way'!X80^(1/3))*SIN(('OddsRatio_working_3-way'!Y80+4*PI())/3)</f>
        <v>0.56206983574091762</v>
      </c>
      <c r="AL80" s="11">
        <f>'OddsRatio_working_3-way'!Z80+'OddsRatio_working_3-way'!AF80</f>
        <v>1.0682629741047176</v>
      </c>
      <c r="AM80" s="11">
        <f>'OddsRatio_working_3-way'!AA80+'OddsRatio_working_3-way'!AG80</f>
        <v>-0.87880405170560794</v>
      </c>
      <c r="AN80" s="11">
        <f>'OddsRatio_working_3-way'!AB80+'OddsRatio_working_3-way'!AH80</f>
        <v>-0.18945892239910983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1.0682629741047176</v>
      </c>
      <c r="AS80" s="11">
        <f>IF(('OddsRatio_working_3-way'!X80=0),IF(Q80&gt;0,-Q80^(1/3),(-Q80)^(1/3)),'OddsRatio_working_3-way'!AM80-'OddsRatio_working_3-way'!R80/3)</f>
        <v>-0.87880405170560794</v>
      </c>
      <c r="AT80" s="11">
        <f>IF(('OddsRatio_working_3-way'!X80=0),IF(Q80&gt;0,-Q80^(1/3),(-Q80)^(1/3)),'OddsRatio_working_3-way'!AN80-'OddsRatio_working_3-way'!R80/3)</f>
        <v>-0.18945892239910983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2.2200000000000002</v>
      </c>
      <c r="B81" s="4">
        <f>IF('True_Odds_Calculator_3-way'!B80="","",'True_Odds_Calculator_3-way'!B80)</f>
        <v>3.3</v>
      </c>
      <c r="C81" s="4">
        <f>IF('True_Odds_Calculator_3-way'!C80="","",'True_Odds_Calculator_3-way'!C80)</f>
        <v>3.5</v>
      </c>
      <c r="D81" s="9">
        <f t="shared" si="26"/>
        <v>0.43572764324963242</v>
      </c>
      <c r="E81" s="9">
        <f t="shared" si="27"/>
        <v>0.29057812094273971</v>
      </c>
      <c r="F81" s="9">
        <f t="shared" si="28"/>
        <v>0.27369423580762769</v>
      </c>
      <c r="G81" s="9">
        <f t="shared" si="29"/>
        <v>1.0614849261244552</v>
      </c>
      <c r="H81" s="9">
        <f t="shared" si="30"/>
        <v>2.2950116098718363</v>
      </c>
      <c r="I81" s="9">
        <f t="shared" si="31"/>
        <v>3.4414153300862469</v>
      </c>
      <c r="J81" s="9">
        <f t="shared" si="32"/>
        <v>3.6537123153111382</v>
      </c>
      <c r="K81" s="11">
        <f t="shared" si="33"/>
        <v>0.4504504504504504</v>
      </c>
      <c r="L81" s="11">
        <f t="shared" si="34"/>
        <v>0.30303030303030304</v>
      </c>
      <c r="M81" s="11">
        <f t="shared" si="35"/>
        <v>0.2857142857142857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-0.27358527358527363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0.2347802347802348</v>
      </c>
      <c r="Q81" s="11">
        <f>2*'OddsRatio_working_3-way'!K81*'OddsRatio_working_3-way'!L81*'OddsRatio_working_3-way'!M81</f>
        <v>7.800007800007798E-2</v>
      </c>
      <c r="R81" s="11">
        <f t="shared" si="36"/>
        <v>0</v>
      </c>
      <c r="S81" s="11">
        <f t="shared" si="37"/>
        <v>-0.85816108339272978</v>
      </c>
      <c r="T81" s="11">
        <f t="shared" si="38"/>
        <v>-0.28510334996436199</v>
      </c>
      <c r="U81" s="11">
        <f>'OddsRatio_working_3-way'!S81-'OddsRatio_working_3-way'!R81^2/3</f>
        <v>-0.85816108339272978</v>
      </c>
      <c r="V81" s="11">
        <f>'OddsRatio_working_3-way'!S81*'OddsRatio_working_3-way'!R81/3-2*'OddsRatio_working_3-way'!R81^3/27-'OddsRatio_working_3-way'!T81</f>
        <v>0.28510334996436199</v>
      </c>
      <c r="W81" s="11">
        <f>'OddsRatio_working_3-way'!V81^2+4*'OddsRatio_working_3-way'!U81^3/27</f>
        <v>-1.2343417643268378E-2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0.15299292287894387</v>
      </c>
      <c r="Y81" s="11">
        <f>IF('OddsRatio_working_3-way'!W81&gt;=0,IF('OddsRatio_working_3-way'!V81+SQRT('OddsRatio_working_3-way'!W81)&gt;0,0,PI()),ACOS('OddsRatio_working_3-way'!V81/(2*'OddsRatio_working_3-way'!X81)))</f>
        <v>0.3715839572300268</v>
      </c>
      <c r="Z81" s="11">
        <f>'OddsRatio_working_3-way'!X81^(1/3)*COS('OddsRatio_working_3-way'!Y81/3)</f>
        <v>0.53074246306222761</v>
      </c>
      <c r="AA81" s="11">
        <f>'OddsRatio_working_3-way'!X81^(1/3)*COS(('OddsRatio_working_3-way'!Y81+2*PI())/3)</f>
        <v>-0.32259534598614453</v>
      </c>
      <c r="AB81" s="11">
        <f>'OddsRatio_working_3-way'!X81^(1/3)*COS(('OddsRatio_working_3-way'!Y81+4*PI())/3)</f>
        <v>-0.20814711707608313</v>
      </c>
      <c r="AC81" s="11">
        <f>'OddsRatio_working_3-way'!X81^(1/3)*SIN('OddsRatio_working_3-way'!Y81/3)</f>
        <v>6.6076715769499861E-2</v>
      </c>
      <c r="AD81" s="11">
        <f>'OddsRatio_working_3-way'!X81^(1/3)*SIN(('OddsRatio_working_3-way'!Y81+2*PI())/3)</f>
        <v>0.42659809799426313</v>
      </c>
      <c r="AE81" s="11">
        <f>'OddsRatio_working_3-way'!X81^(1/3)*SIN(('OddsRatio_working_3-way'!Y81+4*PI())/3)</f>
        <v>-0.49267481376376304</v>
      </c>
      <c r="AF81" s="11">
        <f>-'OddsRatio_working_3-way'!U81/(3*'OddsRatio_working_3-way'!X81^(1/3))*COS(('OddsRatio_working_3-way'!Y81)/3)</f>
        <v>0.53074246306222761</v>
      </c>
      <c r="AG81" s="11">
        <f>-'OddsRatio_working_3-way'!U81/(3*'OddsRatio_working_3-way'!X81^(1/3))*COS(('OddsRatio_working_3-way'!Y81+2*PI())/3)</f>
        <v>-0.32259534598614453</v>
      </c>
      <c r="AH81" s="11">
        <f>-'OddsRatio_working_3-way'!U81/(3*'OddsRatio_working_3-way'!X81^(1/3))*COS(('OddsRatio_working_3-way'!Y81+4*PI())/3)</f>
        <v>-0.20814711707608313</v>
      </c>
      <c r="AI81" s="11">
        <f>'OddsRatio_working_3-way'!U81/(3*'OddsRatio_working_3-way'!X81^(1/3))*SIN(('OddsRatio_working_3-way'!Y81)/3)</f>
        <v>-6.6076715769499861E-2</v>
      </c>
      <c r="AJ81" s="11">
        <f>'OddsRatio_working_3-way'!U81/(3*'OddsRatio_working_3-way'!X81^(1/3))*SIN(('OddsRatio_working_3-way'!Y81+2*PI())/3)</f>
        <v>-0.42659809799426313</v>
      </c>
      <c r="AK81" s="11">
        <f>'OddsRatio_working_3-way'!U81/(3*'OddsRatio_working_3-way'!X81^(1/3))*SIN(('OddsRatio_working_3-way'!Y81+4*PI())/3)</f>
        <v>0.49267481376376304</v>
      </c>
      <c r="AL81" s="11">
        <f>'OddsRatio_working_3-way'!Z81+'OddsRatio_working_3-way'!AF81</f>
        <v>1.0614849261244552</v>
      </c>
      <c r="AM81" s="11">
        <f>'OddsRatio_working_3-way'!AA81+'OddsRatio_working_3-way'!AG81</f>
        <v>-0.64519069197228907</v>
      </c>
      <c r="AN81" s="11">
        <f>'OddsRatio_working_3-way'!AB81+'OddsRatio_working_3-way'!AH81</f>
        <v>-0.41629423415216626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1.0614849261244552</v>
      </c>
      <c r="AS81" s="11">
        <f>IF(('OddsRatio_working_3-way'!X81=0),IF(Q81&gt;0,-Q81^(1/3),(-Q81)^(1/3)),'OddsRatio_working_3-way'!AM81-'OddsRatio_working_3-way'!R81/3)</f>
        <v>-0.64519069197228907</v>
      </c>
      <c r="AT81" s="11">
        <f>IF(('OddsRatio_working_3-way'!X81=0),IF(Q81&gt;0,-Q81^(1/3),(-Q81)^(1/3)),'OddsRatio_working_3-way'!AN81-'OddsRatio_working_3-way'!R81/3)</f>
        <v>-0.41629423415216626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1.66</v>
      </c>
      <c r="B82" s="4">
        <f>IF('True_Odds_Calculator_3-way'!B81="","",'True_Odds_Calculator_3-way'!B81)</f>
        <v>3.84</v>
      </c>
      <c r="C82" s="4">
        <f>IF('True_Odds_Calculator_3-way'!C81="","",'True_Odds_Calculator_3-way'!C81)</f>
        <v>5.57</v>
      </c>
      <c r="D82" s="9">
        <f t="shared" si="26"/>
        <v>0.58461510141036621</v>
      </c>
      <c r="E82" s="9">
        <f t="shared" si="27"/>
        <v>0.24646204756235743</v>
      </c>
      <c r="F82" s="9">
        <f t="shared" si="28"/>
        <v>0.16892285102727653</v>
      </c>
      <c r="G82" s="9">
        <f t="shared" si="29"/>
        <v>1.0765562794235111</v>
      </c>
      <c r="H82" s="9">
        <f t="shared" si="30"/>
        <v>1.7105271444195169</v>
      </c>
      <c r="I82" s="9">
        <f t="shared" si="31"/>
        <v>4.0574198335627711</v>
      </c>
      <c r="J82" s="9">
        <f t="shared" si="32"/>
        <v>5.9198621969654459</v>
      </c>
      <c r="K82" s="11">
        <f t="shared" si="33"/>
        <v>0.60240963855421692</v>
      </c>
      <c r="L82" s="11">
        <f t="shared" si="34"/>
        <v>0.26041666666666669</v>
      </c>
      <c r="M82" s="11">
        <f t="shared" si="35"/>
        <v>0.17953321364452424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-0.24125924704202817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0.22728931885531356</v>
      </c>
      <c r="Q82" s="11">
        <f>2*'OddsRatio_working_3-way'!K82*'OddsRatio_working_3-way'!L82*'OddsRatio_working_3-way'!M82</f>
        <v>5.6329447052122325E-2</v>
      </c>
      <c r="R82" s="11">
        <f t="shared" si="36"/>
        <v>0</v>
      </c>
      <c r="S82" s="11">
        <f t="shared" si="37"/>
        <v>-0.94209578137213945</v>
      </c>
      <c r="T82" s="11">
        <f t="shared" si="38"/>
        <v>-0.23348098670932826</v>
      </c>
      <c r="U82" s="11">
        <f>'OddsRatio_working_3-way'!S82-'OddsRatio_working_3-way'!R82^2/3</f>
        <v>-0.94209578137213945</v>
      </c>
      <c r="V82" s="11">
        <f>'OddsRatio_working_3-way'!S82*'OddsRatio_working_3-way'!R82/3-2*'OddsRatio_working_3-way'!R82^3/27-'OddsRatio_working_3-way'!T82</f>
        <v>0.23348098670932826</v>
      </c>
      <c r="W82" s="11">
        <f>'OddsRatio_working_3-way'!V82^2+4*'OddsRatio_working_3-way'!U82^3/27</f>
        <v>-6.9360983326916342E-2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0.17597894368480413</v>
      </c>
      <c r="Y82" s="11">
        <f>IF('OddsRatio_working_3-way'!W82&gt;=0,IF('OddsRatio_working_3-way'!V82+SQRT('OddsRatio_working_3-way'!W82)&gt;0,0,PI()),ACOS('OddsRatio_working_3-way'!V82/(2*'OddsRatio_working_3-way'!X82)))</f>
        <v>0.84547272596605205</v>
      </c>
      <c r="Z82" s="11">
        <f>'OddsRatio_working_3-way'!X82^(1/3)*COS('OddsRatio_working_3-way'!Y82/3)</f>
        <v>0.53827813971175542</v>
      </c>
      <c r="AA82" s="11">
        <f>'OddsRatio_working_3-way'!X82^(1/3)*COS(('OddsRatio_working_3-way'!Y82+2*PI())/3)</f>
        <v>-0.40410732010153266</v>
      </c>
      <c r="AB82" s="11">
        <f>'OddsRatio_working_3-way'!X82^(1/3)*COS(('OddsRatio_working_3-way'!Y82+4*PI())/3)</f>
        <v>-0.13417081961022273</v>
      </c>
      <c r="AC82" s="11">
        <f>'OddsRatio_working_3-way'!X82^(1/3)*SIN('OddsRatio_working_3-way'!Y82/3)</f>
        <v>0.15584791122276334</v>
      </c>
      <c r="AD82" s="11">
        <f>'OddsRatio_working_3-way'!X82^(1/3)*SIN(('OddsRatio_working_3-way'!Y82+2*PI())/3)</f>
        <v>0.38823858768082786</v>
      </c>
      <c r="AE82" s="11">
        <f>'OddsRatio_working_3-way'!X82^(1/3)*SIN(('OddsRatio_working_3-way'!Y82+4*PI())/3)</f>
        <v>-0.54408649890359118</v>
      </c>
      <c r="AF82" s="11">
        <f>-'OddsRatio_working_3-way'!U82/(3*'OddsRatio_working_3-way'!X82^(1/3))*COS(('OddsRatio_working_3-way'!Y82)/3)</f>
        <v>0.53827813971175553</v>
      </c>
      <c r="AG82" s="11">
        <f>-'OddsRatio_working_3-way'!U82/(3*'OddsRatio_working_3-way'!X82^(1/3))*COS(('OddsRatio_working_3-way'!Y82+2*PI())/3)</f>
        <v>-0.40410732010153272</v>
      </c>
      <c r="AH82" s="11">
        <f>-'OddsRatio_working_3-way'!U82/(3*'OddsRatio_working_3-way'!X82^(1/3))*COS(('OddsRatio_working_3-way'!Y82+4*PI())/3)</f>
        <v>-0.13417081961022276</v>
      </c>
      <c r="AI82" s="11">
        <f>'OddsRatio_working_3-way'!U82/(3*'OddsRatio_working_3-way'!X82^(1/3))*SIN(('OddsRatio_working_3-way'!Y82)/3)</f>
        <v>-0.15584791122276337</v>
      </c>
      <c r="AJ82" s="11">
        <f>'OddsRatio_working_3-way'!U82/(3*'OddsRatio_working_3-way'!X82^(1/3))*SIN(('OddsRatio_working_3-way'!Y82+2*PI())/3)</f>
        <v>-0.38823858768082797</v>
      </c>
      <c r="AK82" s="11">
        <f>'OddsRatio_working_3-way'!U82/(3*'OddsRatio_working_3-way'!X82^(1/3))*SIN(('OddsRatio_working_3-way'!Y82+4*PI())/3)</f>
        <v>0.54408649890359129</v>
      </c>
      <c r="AL82" s="11">
        <f>'OddsRatio_working_3-way'!Z82+'OddsRatio_working_3-way'!AF82</f>
        <v>1.0765562794235111</v>
      </c>
      <c r="AM82" s="11">
        <f>'OddsRatio_working_3-way'!AA82+'OddsRatio_working_3-way'!AG82</f>
        <v>-0.80821464020306544</v>
      </c>
      <c r="AN82" s="11">
        <f>'OddsRatio_working_3-way'!AB82+'OddsRatio_working_3-way'!AH82</f>
        <v>-0.26834163922044552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1.0765562794235111</v>
      </c>
      <c r="AS82" s="11">
        <f>IF(('OddsRatio_working_3-way'!X82=0),IF(Q82&gt;0,-Q82^(1/3),(-Q82)^(1/3)),'OddsRatio_working_3-way'!AM82-'OddsRatio_working_3-way'!R82/3)</f>
        <v>-0.80821464020306544</v>
      </c>
      <c r="AT82" s="11">
        <f>IF(('OddsRatio_working_3-way'!X82=0),IF(Q82&gt;0,-Q82^(1/3),(-Q82)^(1/3)),'OddsRatio_working_3-way'!AN82-'OddsRatio_working_3-way'!R82/3)</f>
        <v>-0.26834163922044552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4.57</v>
      </c>
      <c r="B83" s="4">
        <f>IF('True_Odds_Calculator_3-way'!B82="","",'True_Odds_Calculator_3-way'!B82)</f>
        <v>3.07</v>
      </c>
      <c r="C83" s="4">
        <f>IF('True_Odds_Calculator_3-way'!C82="","",'True_Odds_Calculator_3-way'!C82)</f>
        <v>1.94</v>
      </c>
      <c r="D83" s="9">
        <f t="shared" si="26"/>
        <v>0.20302486300299485</v>
      </c>
      <c r="E83" s="9">
        <f t="shared" si="27"/>
        <v>0.30523789312474853</v>
      </c>
      <c r="F83" s="9">
        <f t="shared" si="28"/>
        <v>0.49173724387225676</v>
      </c>
      <c r="G83" s="9">
        <f t="shared" si="29"/>
        <v>1.0995812630593211</v>
      </c>
      <c r="H83" s="9">
        <f t="shared" si="30"/>
        <v>4.9255051091217767</v>
      </c>
      <c r="I83" s="9">
        <f t="shared" si="31"/>
        <v>3.2761332145327948</v>
      </c>
      <c r="J83" s="9">
        <f t="shared" si="32"/>
        <v>2.033606387275761</v>
      </c>
      <c r="K83" s="11">
        <f t="shared" si="33"/>
        <v>0.21881838074398249</v>
      </c>
      <c r="L83" s="11">
        <f t="shared" si="34"/>
        <v>0.32573289902280134</v>
      </c>
      <c r="M83" s="11">
        <f t="shared" si="35"/>
        <v>0.51546391752577325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-0.25521729990066133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0.24175172861671063</v>
      </c>
      <c r="Q83" s="11">
        <f>2*'OddsRatio_working_3-way'!K83*'OddsRatio_working_3-way'!L83*'OddsRatio_working_3-way'!M83</f>
        <v>7.3480768576507788E-2</v>
      </c>
      <c r="R83" s="11">
        <f t="shared" si="36"/>
        <v>0</v>
      </c>
      <c r="S83" s="11">
        <f t="shared" si="37"/>
        <v>-0.94723879890120333</v>
      </c>
      <c r="T83" s="11">
        <f t="shared" si="38"/>
        <v>-0.28791452854139915</v>
      </c>
      <c r="U83" s="11">
        <f>'OddsRatio_working_3-way'!S83-'OddsRatio_working_3-way'!R83^2/3</f>
        <v>-0.94723879890120333</v>
      </c>
      <c r="V83" s="11">
        <f>'OddsRatio_working_3-way'!S83*'OddsRatio_working_3-way'!R83/3-2*'OddsRatio_working_3-way'!R83^3/27-'OddsRatio_working_3-way'!T83</f>
        <v>0.28791452854139915</v>
      </c>
      <c r="W83" s="11">
        <f>'OddsRatio_working_3-way'!V83^2+4*'OddsRatio_working_3-way'!U83^3/27</f>
        <v>-4.3019410333712649E-2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0.17742194486514964</v>
      </c>
      <c r="Y83" s="11">
        <f>IF('OddsRatio_working_3-way'!W83&gt;=0,IF('OddsRatio_working_3-way'!V83+SQRT('OddsRatio_working_3-way'!W83)&gt;0,0,PI()),ACOS('OddsRatio_working_3-way'!V83/(2*'OddsRatio_working_3-way'!X83)))</f>
        <v>0.62428091464908864</v>
      </c>
      <c r="Z83" s="11">
        <f>'OddsRatio_working_3-way'!X83^(1/3)*COS('OddsRatio_working_3-way'!Y83/3)</f>
        <v>0.54979063152966068</v>
      </c>
      <c r="AA83" s="11">
        <f>'OddsRatio_working_3-way'!X83^(1/3)*COS(('OddsRatio_working_3-way'!Y83+2*PI())/3)</f>
        <v>-0.3754308609066534</v>
      </c>
      <c r="AB83" s="11">
        <f>'OddsRatio_working_3-way'!X83^(1/3)*COS(('OddsRatio_working_3-way'!Y83+4*PI())/3)</f>
        <v>-0.17435977062300742</v>
      </c>
      <c r="AC83" s="11">
        <f>'OddsRatio_working_3-way'!X83^(1/3)*SIN('OddsRatio_working_3-way'!Y83/3)</f>
        <v>0.11608844810151457</v>
      </c>
      <c r="AD83" s="11">
        <f>'OddsRatio_working_3-way'!X83^(1/3)*SIN(('OddsRatio_working_3-way'!Y83+2*PI())/3)</f>
        <v>0.41808842961661857</v>
      </c>
      <c r="AE83" s="11">
        <f>'OddsRatio_working_3-way'!X83^(1/3)*SIN(('OddsRatio_working_3-way'!Y83+4*PI())/3)</f>
        <v>-0.53417687771813316</v>
      </c>
      <c r="AF83" s="11">
        <f>-'OddsRatio_working_3-way'!U83/(3*'OddsRatio_working_3-way'!X83^(1/3))*COS(('OddsRatio_working_3-way'!Y83)/3)</f>
        <v>0.54979063152966057</v>
      </c>
      <c r="AG83" s="11">
        <f>-'OddsRatio_working_3-way'!U83/(3*'OddsRatio_working_3-way'!X83^(1/3))*COS(('OddsRatio_working_3-way'!Y83+2*PI())/3)</f>
        <v>-0.37543086090665334</v>
      </c>
      <c r="AH83" s="11">
        <f>-'OddsRatio_working_3-way'!U83/(3*'OddsRatio_working_3-way'!X83^(1/3))*COS(('OddsRatio_working_3-way'!Y83+4*PI())/3)</f>
        <v>-0.17435977062300739</v>
      </c>
      <c r="AI83" s="11">
        <f>'OddsRatio_working_3-way'!U83/(3*'OddsRatio_working_3-way'!X83^(1/3))*SIN(('OddsRatio_working_3-way'!Y83)/3)</f>
        <v>-0.11608844810151454</v>
      </c>
      <c r="AJ83" s="11">
        <f>'OddsRatio_working_3-way'!U83/(3*'OddsRatio_working_3-way'!X83^(1/3))*SIN(('OddsRatio_working_3-way'!Y83+2*PI())/3)</f>
        <v>-0.41808842961661852</v>
      </c>
      <c r="AK83" s="11">
        <f>'OddsRatio_working_3-way'!U83/(3*'OddsRatio_working_3-way'!X83^(1/3))*SIN(('OddsRatio_working_3-way'!Y83+4*PI())/3)</f>
        <v>0.53417687771813305</v>
      </c>
      <c r="AL83" s="11">
        <f>'OddsRatio_working_3-way'!Z83+'OddsRatio_working_3-way'!AF83</f>
        <v>1.0995812630593211</v>
      </c>
      <c r="AM83" s="11">
        <f>'OddsRatio_working_3-way'!AA83+'OddsRatio_working_3-way'!AG83</f>
        <v>-0.75086172181330668</v>
      </c>
      <c r="AN83" s="11">
        <f>'OddsRatio_working_3-way'!AB83+'OddsRatio_working_3-way'!AH83</f>
        <v>-0.34871954124601479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1.0995812630593211</v>
      </c>
      <c r="AS83" s="11">
        <f>IF(('OddsRatio_working_3-way'!X83=0),IF(Q83&gt;0,-Q83^(1/3),(-Q83)^(1/3)),'OddsRatio_working_3-way'!AM83-'OddsRatio_working_3-way'!R83/3)</f>
        <v>-0.75086172181330668</v>
      </c>
      <c r="AT83" s="11">
        <f>IF(('OddsRatio_working_3-way'!X83=0),IF(Q83&gt;0,-Q83^(1/3),(-Q83)^(1/3)),'OddsRatio_working_3-way'!AN83-'OddsRatio_working_3-way'!R83/3)</f>
        <v>-0.34871954124601479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4.54</v>
      </c>
      <c r="B84" s="4">
        <f>IF('True_Odds_Calculator_3-way'!B83="","",'True_Odds_Calculator_3-way'!B83)</f>
        <v>3.2</v>
      </c>
      <c r="C84" s="4">
        <f>IF('True_Odds_Calculator_3-way'!C83="","",'True_Odds_Calculator_3-way'!C83)</f>
        <v>1.9</v>
      </c>
      <c r="D84" s="9">
        <f t="shared" si="26"/>
        <v>0.20453079191820314</v>
      </c>
      <c r="E84" s="9">
        <f t="shared" si="27"/>
        <v>0.29265082811233295</v>
      </c>
      <c r="F84" s="9">
        <f t="shared" si="28"/>
        <v>0.50281837996946399</v>
      </c>
      <c r="G84" s="9">
        <f t="shared" si="29"/>
        <v>1.0986551889564971</v>
      </c>
      <c r="H84" s="9">
        <f t="shared" si="30"/>
        <v>4.8892393689060007</v>
      </c>
      <c r="I84" s="9">
        <f t="shared" si="31"/>
        <v>3.4170414157042934</v>
      </c>
      <c r="J84" s="9">
        <f t="shared" si="32"/>
        <v>1.9887896700608472</v>
      </c>
      <c r="K84" s="11">
        <f t="shared" si="33"/>
        <v>0.22026431718061673</v>
      </c>
      <c r="L84" s="11">
        <f t="shared" si="34"/>
        <v>0.3125</v>
      </c>
      <c r="M84" s="11">
        <f t="shared" si="35"/>
        <v>0.52631578947368418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-0.25392708091815452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0.24055182007883144</v>
      </c>
      <c r="Q84" s="11">
        <f>2*'OddsRatio_working_3-way'!K84*'OddsRatio_working_3-way'!L84*'OddsRatio_working_3-way'!M84</f>
        <v>7.2455367493623912E-2</v>
      </c>
      <c r="R84" s="11">
        <f t="shared" si="36"/>
        <v>0</v>
      </c>
      <c r="S84" s="11">
        <f t="shared" si="37"/>
        <v>-0.94732637105518425</v>
      </c>
      <c r="T84" s="11">
        <f t="shared" si="38"/>
        <v>-0.28533926839011564</v>
      </c>
      <c r="U84" s="11">
        <f>'OddsRatio_working_3-way'!S84-'OddsRatio_working_3-way'!R84^2/3</f>
        <v>-0.94732637105518425</v>
      </c>
      <c r="V84" s="11">
        <f>'OddsRatio_working_3-way'!S84*'OddsRatio_working_3-way'!R84/3-2*'OddsRatio_working_3-way'!R84^3/27-'OddsRatio_working_3-way'!T84</f>
        <v>0.28533926839011564</v>
      </c>
      <c r="W84" s="11">
        <f>'OddsRatio_working_3-way'!V84^2+4*'OddsRatio_working_3-way'!U84^3/27</f>
        <v>-4.4530613492589841E-2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0.17744654940150026</v>
      </c>
      <c r="Y84" s="11">
        <f>IF('OddsRatio_working_3-way'!W84&gt;=0,IF('OddsRatio_working_3-way'!V84+SQRT('OddsRatio_working_3-way'!W84)&gt;0,0,PI()),ACOS('OddsRatio_working_3-way'!V84/(2*'OddsRatio_working_3-way'!X84)))</f>
        <v>0.63677977395877772</v>
      </c>
      <c r="Z84" s="11">
        <f>'OddsRatio_working_3-way'!X84^(1/3)*COS('OddsRatio_working_3-way'!Y84/3)</f>
        <v>0.54932759447824853</v>
      </c>
      <c r="AA84" s="11">
        <f>'OddsRatio_working_3-way'!X84^(1/3)*COS(('OddsRatio_working_3-way'!Y84+2*PI())/3)</f>
        <v>-0.3771869079135074</v>
      </c>
      <c r="AB84" s="11">
        <f>'OddsRatio_working_3-way'!X84^(1/3)*COS(('OddsRatio_working_3-way'!Y84+4*PI())/3)</f>
        <v>-0.17214068656474124</v>
      </c>
      <c r="AC84" s="11">
        <f>'OddsRatio_working_3-way'!X84^(1/3)*SIN('OddsRatio_working_3-way'!Y84/3)</f>
        <v>0.11838349109202574</v>
      </c>
      <c r="AD84" s="11">
        <f>'OddsRatio_working_3-way'!X84^(1/3)*SIN(('OddsRatio_working_3-way'!Y84+2*PI())/3)</f>
        <v>0.41653990627194665</v>
      </c>
      <c r="AE84" s="11">
        <f>'OddsRatio_working_3-way'!X84^(1/3)*SIN(('OddsRatio_working_3-way'!Y84+4*PI())/3)</f>
        <v>-0.53492339736397232</v>
      </c>
      <c r="AF84" s="11">
        <f>-'OddsRatio_working_3-way'!U84/(3*'OddsRatio_working_3-way'!X84^(1/3))*COS(('OddsRatio_working_3-way'!Y84)/3)</f>
        <v>0.54932759447824842</v>
      </c>
      <c r="AG84" s="11">
        <f>-'OddsRatio_working_3-way'!U84/(3*'OddsRatio_working_3-way'!X84^(1/3))*COS(('OddsRatio_working_3-way'!Y84+2*PI())/3)</f>
        <v>-0.37718690791350734</v>
      </c>
      <c r="AH84" s="11">
        <f>-'OddsRatio_working_3-way'!U84/(3*'OddsRatio_working_3-way'!X84^(1/3))*COS(('OddsRatio_working_3-way'!Y84+4*PI())/3)</f>
        <v>-0.17214068656474121</v>
      </c>
      <c r="AI84" s="11">
        <f>'OddsRatio_working_3-way'!U84/(3*'OddsRatio_working_3-way'!X84^(1/3))*SIN(('OddsRatio_working_3-way'!Y84)/3)</f>
        <v>-0.11838349109202571</v>
      </c>
      <c r="AJ84" s="11">
        <f>'OddsRatio_working_3-way'!U84/(3*'OddsRatio_working_3-way'!X84^(1/3))*SIN(('OddsRatio_working_3-way'!Y84+2*PI())/3)</f>
        <v>-0.41653990627194659</v>
      </c>
      <c r="AK84" s="11">
        <f>'OddsRatio_working_3-way'!U84/(3*'OddsRatio_working_3-way'!X84^(1/3))*SIN(('OddsRatio_working_3-way'!Y84+4*PI())/3)</f>
        <v>0.53492339736397232</v>
      </c>
      <c r="AL84" s="11">
        <f>'OddsRatio_working_3-way'!Z84+'OddsRatio_working_3-way'!AF84</f>
        <v>1.0986551889564971</v>
      </c>
      <c r="AM84" s="11">
        <f>'OddsRatio_working_3-way'!AA84+'OddsRatio_working_3-way'!AG84</f>
        <v>-0.75437381582701479</v>
      </c>
      <c r="AN84" s="11">
        <f>'OddsRatio_working_3-way'!AB84+'OddsRatio_working_3-way'!AH84</f>
        <v>-0.34428137312948248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1.0986551889564971</v>
      </c>
      <c r="AS84" s="11">
        <f>IF(('OddsRatio_working_3-way'!X84=0),IF(Q84&gt;0,-Q84^(1/3),(-Q84)^(1/3)),'OddsRatio_working_3-way'!AM84-'OddsRatio_working_3-way'!R84/3)</f>
        <v>-0.75437381582701479</v>
      </c>
      <c r="AT84" s="11">
        <f>IF(('OddsRatio_working_3-way'!X84=0),IF(Q84&gt;0,-Q84^(1/3),(-Q84)^(1/3)),'OddsRatio_working_3-way'!AN84-'OddsRatio_working_3-way'!R84/3)</f>
        <v>-0.34428137312948248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3.7</v>
      </c>
      <c r="B85" s="4">
        <f>IF('True_Odds_Calculator_3-way'!B84="","",'True_Odds_Calculator_3-way'!B84)</f>
        <v>3.28</v>
      </c>
      <c r="C85" s="4">
        <f>IF('True_Odds_Calculator_3-way'!C84="","",'True_Odds_Calculator_3-way'!C84)</f>
        <v>2.08</v>
      </c>
      <c r="D85" s="9">
        <f t="shared" si="26"/>
        <v>0.25365906371638336</v>
      </c>
      <c r="E85" s="9">
        <f t="shared" si="27"/>
        <v>0.28697628718485402</v>
      </c>
      <c r="F85" s="9">
        <f t="shared" si="28"/>
        <v>0.45936464909876268</v>
      </c>
      <c r="G85" s="9">
        <f t="shared" si="29"/>
        <v>1.0897405554685822</v>
      </c>
      <c r="H85" s="9">
        <f t="shared" si="30"/>
        <v>3.9422994997651721</v>
      </c>
      <c r="I85" s="9">
        <f t="shared" si="31"/>
        <v>3.4846084664683676</v>
      </c>
      <c r="J85" s="9">
        <f t="shared" si="32"/>
        <v>2.1769197999060688</v>
      </c>
      <c r="K85" s="11">
        <f t="shared" si="33"/>
        <v>0.27027027027027023</v>
      </c>
      <c r="L85" s="11">
        <f t="shared" si="34"/>
        <v>0.3048780487804878</v>
      </c>
      <c r="M85" s="11">
        <f t="shared" si="35"/>
        <v>0.48076923076923073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-0.26338040667308971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0.24006769433598699</v>
      </c>
      <c r="Q85" s="11">
        <f>2*'OddsRatio_working_3-way'!K85*'OddsRatio_working_3-way'!L85*'OddsRatio_working_3-way'!M85</f>
        <v>7.9230262157091405E-2</v>
      </c>
      <c r="R85" s="11">
        <f t="shared" si="36"/>
        <v>0</v>
      </c>
      <c r="S85" s="11">
        <f t="shared" si="37"/>
        <v>-0.91148653526821122</v>
      </c>
      <c r="T85" s="11">
        <f t="shared" si="38"/>
        <v>-0.30082063870237991</v>
      </c>
      <c r="U85" s="11">
        <f>'OddsRatio_working_3-way'!S85-'OddsRatio_working_3-way'!R85^2/3</f>
        <v>-0.91148653526821122</v>
      </c>
      <c r="V85" s="11">
        <f>'OddsRatio_working_3-way'!S85*'OddsRatio_working_3-way'!R85/3-2*'OddsRatio_working_3-way'!R85^3/27-'OddsRatio_working_3-way'!T85</f>
        <v>0.30082063870237991</v>
      </c>
      <c r="W85" s="11">
        <f>'OddsRatio_working_3-way'!V85^2+4*'OddsRatio_working_3-way'!U85^3/27</f>
        <v>-2.1695096748549469E-2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0.16747250029322519</v>
      </c>
      <c r="Y85" s="11">
        <f>IF('OddsRatio_working_3-way'!W85&gt;=0,IF('OddsRatio_working_3-way'!V85+SQRT('OddsRatio_working_3-way'!W85)&gt;0,0,PI()),ACOS('OddsRatio_working_3-way'!V85/(2*'OddsRatio_working_3-way'!X85)))</f>
        <v>0.45532192731402588</v>
      </c>
      <c r="Z85" s="11">
        <f>'OddsRatio_working_3-way'!X85^(1/3)*COS('OddsRatio_working_3-way'!Y85/3)</f>
        <v>0.54487027773429098</v>
      </c>
      <c r="AA85" s="11">
        <f>'OddsRatio_working_3-way'!X85^(1/3)*COS(('OddsRatio_working_3-way'!Y85+2*PI())/3)</f>
        <v>-0.34460798104736046</v>
      </c>
      <c r="AB85" s="11">
        <f>'OddsRatio_working_3-way'!X85^(1/3)*COS(('OddsRatio_working_3-way'!Y85+4*PI())/3)</f>
        <v>-0.20026229668693066</v>
      </c>
      <c r="AC85" s="11">
        <f>'OddsRatio_working_3-way'!X85^(1/3)*SIN('OddsRatio_working_3-way'!Y85/3)</f>
        <v>8.3338019721854881E-2</v>
      </c>
      <c r="AD85" s="11">
        <f>'OddsRatio_working_3-way'!X85^(1/3)*SIN(('OddsRatio_working_3-way'!Y85+2*PI())/3)</f>
        <v>0.43020249242405112</v>
      </c>
      <c r="AE85" s="11">
        <f>'OddsRatio_working_3-way'!X85^(1/3)*SIN(('OddsRatio_working_3-way'!Y85+4*PI())/3)</f>
        <v>-0.51354051214590601</v>
      </c>
      <c r="AF85" s="11">
        <f>-'OddsRatio_working_3-way'!U85/(3*'OddsRatio_working_3-way'!X85^(1/3))*COS(('OddsRatio_working_3-way'!Y85)/3)</f>
        <v>0.54487027773429109</v>
      </c>
      <c r="AG85" s="11">
        <f>-'OddsRatio_working_3-way'!U85/(3*'OddsRatio_working_3-way'!X85^(1/3))*COS(('OddsRatio_working_3-way'!Y85+2*PI())/3)</f>
        <v>-0.34460798104736051</v>
      </c>
      <c r="AH85" s="11">
        <f>-'OddsRatio_working_3-way'!U85/(3*'OddsRatio_working_3-way'!X85^(1/3))*COS(('OddsRatio_working_3-way'!Y85+4*PI())/3)</f>
        <v>-0.20026229668693069</v>
      </c>
      <c r="AI85" s="11">
        <f>'OddsRatio_working_3-way'!U85/(3*'OddsRatio_working_3-way'!X85^(1/3))*SIN(('OddsRatio_working_3-way'!Y85)/3)</f>
        <v>-8.3338019721854895E-2</v>
      </c>
      <c r="AJ85" s="11">
        <f>'OddsRatio_working_3-way'!U85/(3*'OddsRatio_working_3-way'!X85^(1/3))*SIN(('OddsRatio_working_3-way'!Y85+2*PI())/3)</f>
        <v>-0.43020249242405117</v>
      </c>
      <c r="AK85" s="11">
        <f>'OddsRatio_working_3-way'!U85/(3*'OddsRatio_working_3-way'!X85^(1/3))*SIN(('OddsRatio_working_3-way'!Y85+4*PI())/3)</f>
        <v>0.51354051214590613</v>
      </c>
      <c r="AL85" s="11">
        <f>'OddsRatio_working_3-way'!Z85+'OddsRatio_working_3-way'!AF85</f>
        <v>1.0897405554685822</v>
      </c>
      <c r="AM85" s="11">
        <f>'OddsRatio_working_3-way'!AA85+'OddsRatio_working_3-way'!AG85</f>
        <v>-0.68921596209472091</v>
      </c>
      <c r="AN85" s="11">
        <f>'OddsRatio_working_3-way'!AB85+'OddsRatio_working_3-way'!AH85</f>
        <v>-0.40052459337386137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1.0897405554685822</v>
      </c>
      <c r="AS85" s="11">
        <f>IF(('OddsRatio_working_3-way'!X85=0),IF(Q85&gt;0,-Q85^(1/3),(-Q85)^(1/3)),'OddsRatio_working_3-way'!AM85-'OddsRatio_working_3-way'!R85/3)</f>
        <v>-0.68921596209472091</v>
      </c>
      <c r="AT85" s="11">
        <f>IF(('OddsRatio_working_3-way'!X85=0),IF(Q85&gt;0,-Q85^(1/3),(-Q85)^(1/3)),'OddsRatio_working_3-way'!AN85-'OddsRatio_working_3-way'!R85/3)</f>
        <v>-0.40052459337386137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1.76</v>
      </c>
      <c r="B86" s="4">
        <f>IF('True_Odds_Calculator_3-way'!B85="","",'True_Odds_Calculator_3-way'!B85)</f>
        <v>3.89</v>
      </c>
      <c r="C86" s="4">
        <f>IF('True_Odds_Calculator_3-way'!C85="","",'True_Odds_Calculator_3-way'!C85)</f>
        <v>4.5</v>
      </c>
      <c r="D86" s="9">
        <f t="shared" si="26"/>
        <v>0.54876844558095195</v>
      </c>
      <c r="E86" s="9">
        <f t="shared" si="27"/>
        <v>0.24232083792559406</v>
      </c>
      <c r="F86" s="9">
        <f t="shared" si="28"/>
        <v>0.20891071649345369</v>
      </c>
      <c r="G86" s="9">
        <f t="shared" si="29"/>
        <v>1.0819239595130177</v>
      </c>
      <c r="H86" s="9">
        <f t="shared" si="30"/>
        <v>1.8222622092298935</v>
      </c>
      <c r="I86" s="9">
        <f t="shared" si="31"/>
        <v>4.1267602429926207</v>
      </c>
      <c r="J86" s="9">
        <f t="shared" si="32"/>
        <v>4.7867338582955625</v>
      </c>
      <c r="K86" s="11">
        <f t="shared" si="33"/>
        <v>0.56818181818181823</v>
      </c>
      <c r="L86" s="11">
        <f t="shared" si="34"/>
        <v>0.25706940874035988</v>
      </c>
      <c r="M86" s="11">
        <f t="shared" si="35"/>
        <v>0.22222222222222221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-0.24951961777154563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0.23207654955726942</v>
      </c>
      <c r="Q86" s="11">
        <f>2*'OddsRatio_working_3-way'!K86*'OddsRatio_working_3-way'!L86*'OddsRatio_working_3-way'!M86</f>
        <v>6.4916517358676748E-2</v>
      </c>
      <c r="R86" s="11">
        <f t="shared" si="36"/>
        <v>0</v>
      </c>
      <c r="S86" s="11">
        <f t="shared" si="37"/>
        <v>-0.93009339958893855</v>
      </c>
      <c r="T86" s="11">
        <f t="shared" si="38"/>
        <v>-0.26016598589900375</v>
      </c>
      <c r="U86" s="11">
        <f>'OddsRatio_working_3-way'!S86-'OddsRatio_working_3-way'!R86^2/3</f>
        <v>-0.93009339958893855</v>
      </c>
      <c r="V86" s="11">
        <f>'OddsRatio_working_3-way'!S86*'OddsRatio_working_3-way'!R86/3-2*'OddsRatio_working_3-way'!R86^3/27-'OddsRatio_working_3-way'!T86</f>
        <v>0.26016598589900375</v>
      </c>
      <c r="W86" s="11">
        <f>'OddsRatio_working_3-way'!V86^2+4*'OddsRatio_working_3-way'!U86^3/27</f>
        <v>-5.1513566189014467E-2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0.17262669724568611</v>
      </c>
      <c r="Y86" s="11">
        <f>IF('OddsRatio_working_3-way'!W86&gt;=0,IF('OddsRatio_working_3-way'!V86+SQRT('OddsRatio_working_3-way'!W86)&gt;0,0,PI()),ACOS('OddsRatio_working_3-way'!V86/(2*'OddsRatio_working_3-way'!X86)))</f>
        <v>0.71734941487840498</v>
      </c>
      <c r="Z86" s="11">
        <f>'OddsRatio_working_3-way'!X86^(1/3)*COS('OddsRatio_working_3-way'!Y86/3)</f>
        <v>0.54096197975650884</v>
      </c>
      <c r="AA86" s="11">
        <f>'OddsRatio_working_3-way'!X86^(1/3)*COS(('OddsRatio_working_3-way'!Y86+2*PI())/3)</f>
        <v>-0.38468892410645766</v>
      </c>
      <c r="AB86" s="11">
        <f>'OddsRatio_working_3-way'!X86^(1/3)*COS(('OddsRatio_working_3-way'!Y86+4*PI())/3)</f>
        <v>-0.15627305565005109</v>
      </c>
      <c r="AC86" s="11">
        <f>'OddsRatio_working_3-way'!X86^(1/3)*SIN('OddsRatio_working_3-way'!Y86/3)</f>
        <v>0.13187596314048844</v>
      </c>
      <c r="AD86" s="11">
        <f>'OddsRatio_working_3-way'!X86^(1/3)*SIN(('OddsRatio_working_3-way'!Y86+2*PI())/3)</f>
        <v>0.40254883538041569</v>
      </c>
      <c r="AE86" s="11">
        <f>'OddsRatio_working_3-way'!X86^(1/3)*SIN(('OddsRatio_working_3-way'!Y86+4*PI())/3)</f>
        <v>-0.53442479852090408</v>
      </c>
      <c r="AF86" s="11">
        <f>-'OddsRatio_working_3-way'!U86/(3*'OddsRatio_working_3-way'!X86^(1/3))*COS(('OddsRatio_working_3-way'!Y86)/3)</f>
        <v>0.54096197975650873</v>
      </c>
      <c r="AG86" s="11">
        <f>-'OddsRatio_working_3-way'!U86/(3*'OddsRatio_working_3-way'!X86^(1/3))*COS(('OddsRatio_working_3-way'!Y86+2*PI())/3)</f>
        <v>-0.38468892410645755</v>
      </c>
      <c r="AH86" s="11">
        <f>-'OddsRatio_working_3-way'!U86/(3*'OddsRatio_working_3-way'!X86^(1/3))*COS(('OddsRatio_working_3-way'!Y86+4*PI())/3)</f>
        <v>-0.15627305565005106</v>
      </c>
      <c r="AI86" s="11">
        <f>'OddsRatio_working_3-way'!U86/(3*'OddsRatio_working_3-way'!X86^(1/3))*SIN(('OddsRatio_working_3-way'!Y86)/3)</f>
        <v>-0.13187596314048841</v>
      </c>
      <c r="AJ86" s="11">
        <f>'OddsRatio_working_3-way'!U86/(3*'OddsRatio_working_3-way'!X86^(1/3))*SIN(('OddsRatio_working_3-way'!Y86+2*PI())/3)</f>
        <v>-0.40254883538041564</v>
      </c>
      <c r="AK86" s="11">
        <f>'OddsRatio_working_3-way'!U86/(3*'OddsRatio_working_3-way'!X86^(1/3))*SIN(('OddsRatio_working_3-way'!Y86+4*PI())/3)</f>
        <v>0.53442479852090397</v>
      </c>
      <c r="AL86" s="11">
        <f>'OddsRatio_working_3-way'!Z86+'OddsRatio_working_3-way'!AF86</f>
        <v>1.0819239595130177</v>
      </c>
      <c r="AM86" s="11">
        <f>'OddsRatio_working_3-way'!AA86+'OddsRatio_working_3-way'!AG86</f>
        <v>-0.76937784821291522</v>
      </c>
      <c r="AN86" s="11">
        <f>'OddsRatio_working_3-way'!AB86+'OddsRatio_working_3-way'!AH86</f>
        <v>-0.31254611130010213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1.0819239595130177</v>
      </c>
      <c r="AS86" s="11">
        <f>IF(('OddsRatio_working_3-way'!X86=0),IF(Q86&gt;0,-Q86^(1/3),(-Q86)^(1/3)),'OddsRatio_working_3-way'!AM86-'OddsRatio_working_3-way'!R86/3)</f>
        <v>-0.76937784821291522</v>
      </c>
      <c r="AT86" s="11">
        <f>IF(('OddsRatio_working_3-way'!X86=0),IF(Q86&gt;0,-Q86^(1/3),(-Q86)^(1/3)),'OddsRatio_working_3-way'!AN86-'OddsRatio_working_3-way'!R86/3)</f>
        <v>-0.31254611130010213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1.1499999999999999</v>
      </c>
      <c r="B87" s="4">
        <f>IF('True_Odds_Calculator_3-way'!B86="","",'True_Odds_Calculator_3-way'!B86)</f>
        <v>8.2200000000000006</v>
      </c>
      <c r="C87" s="4">
        <f>IF('True_Odds_Calculator_3-way'!C86="","",'True_Odds_Calculator_3-way'!C86)</f>
        <v>17.489999999999998</v>
      </c>
      <c r="D87" s="9">
        <f t="shared" si="26"/>
        <v>0.84792075039148596</v>
      </c>
      <c r="E87" s="9">
        <f t="shared" si="27"/>
        <v>0.1038100571029683</v>
      </c>
      <c r="F87" s="9">
        <f t="shared" si="28"/>
        <v>4.8269192505545795E-2</v>
      </c>
      <c r="G87" s="9">
        <f t="shared" si="29"/>
        <v>1.1957033291008163</v>
      </c>
      <c r="H87" s="9">
        <f t="shared" si="30"/>
        <v>1.1793554993651221</v>
      </c>
      <c r="I87" s="9">
        <f t="shared" si="31"/>
        <v>9.6329780361078949</v>
      </c>
      <c r="J87" s="9">
        <f t="shared" si="32"/>
        <v>20.717147896872461</v>
      </c>
      <c r="K87" s="11">
        <f t="shared" si="33"/>
        <v>0.86956521739130443</v>
      </c>
      <c r="L87" s="11">
        <f t="shared" si="34"/>
        <v>0.121654501216545</v>
      </c>
      <c r="M87" s="11">
        <f t="shared" si="35"/>
        <v>5.7175528873642086E-2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-0.10801638656826873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0.14431483327251668</v>
      </c>
      <c r="Q87" s="11">
        <f>2*'OddsRatio_working_3-way'!K87*'OddsRatio_working_3-way'!L87*'OddsRatio_working_3-way'!M87</f>
        <v>1.2096800777243646E-2</v>
      </c>
      <c r="R87" s="11">
        <f t="shared" si="36"/>
        <v>0</v>
      </c>
      <c r="S87" s="11">
        <f t="shared" si="37"/>
        <v>-1.3360457413682001</v>
      </c>
      <c r="T87" s="11">
        <f t="shared" si="38"/>
        <v>-0.11199042257906121</v>
      </c>
      <c r="U87" s="11">
        <f>'OddsRatio_working_3-way'!S87-'OddsRatio_working_3-way'!R87^2/3</f>
        <v>-1.3360457413682001</v>
      </c>
      <c r="V87" s="11">
        <f>'OddsRatio_working_3-way'!S87*'OddsRatio_working_3-way'!R87/3-2*'OddsRatio_working_3-way'!R87^3/27-'OddsRatio_working_3-way'!T87</f>
        <v>0.11199042257906121</v>
      </c>
      <c r="W87" s="11">
        <f>'OddsRatio_working_3-way'!V87^2+4*'OddsRatio_working_3-way'!U87^3/27</f>
        <v>-0.3407716260122417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0.29720089197446836</v>
      </c>
      <c r="Y87" s="11">
        <f>IF('OddsRatio_working_3-way'!W87&gt;=0,IF('OddsRatio_working_3-way'!V87+SQRT('OddsRatio_working_3-way'!W87)&gt;0,0,PI()),ACOS('OddsRatio_working_3-way'!V87/(2*'OddsRatio_working_3-way'!X87)))</f>
        <v>1.3812548284140196</v>
      </c>
      <c r="Z87" s="11">
        <f>'OddsRatio_working_3-way'!X87^(1/3)*COS('OddsRatio_working_3-way'!Y87/3)</f>
        <v>0.59785166455040817</v>
      </c>
      <c r="AA87" s="11">
        <f>'OddsRatio_working_3-way'!X87^(1/3)*COS(('OddsRatio_working_3-way'!Y87+2*PI())/3)</f>
        <v>-0.55571655589617053</v>
      </c>
      <c r="AB87" s="11">
        <f>'OddsRatio_working_3-way'!X87^(1/3)*COS(('OddsRatio_working_3-way'!Y87+4*PI())/3)</f>
        <v>-4.2135108654237273E-2</v>
      </c>
      <c r="AC87" s="11">
        <f>'OddsRatio_working_3-way'!X87^(1/3)*SIN('OddsRatio_working_3-way'!Y87/3)</f>
        <v>0.29651638681592768</v>
      </c>
      <c r="AD87" s="11">
        <f>'OddsRatio_working_3-way'!X87^(1/3)*SIN(('OddsRatio_working_3-way'!Y87+2*PI())/3)</f>
        <v>0.3694965357875023</v>
      </c>
      <c r="AE87" s="11">
        <f>'OddsRatio_working_3-way'!X87^(1/3)*SIN(('OddsRatio_working_3-way'!Y87+4*PI())/3)</f>
        <v>-0.66601292260342992</v>
      </c>
      <c r="AF87" s="11">
        <f>-'OddsRatio_working_3-way'!U87/(3*'OddsRatio_working_3-way'!X87^(1/3))*COS(('OddsRatio_working_3-way'!Y87)/3)</f>
        <v>0.59785166455040828</v>
      </c>
      <c r="AG87" s="11">
        <f>-'OddsRatio_working_3-way'!U87/(3*'OddsRatio_working_3-way'!X87^(1/3))*COS(('OddsRatio_working_3-way'!Y87+2*PI())/3)</f>
        <v>-0.55571655589617064</v>
      </c>
      <c r="AH87" s="11">
        <f>-'OddsRatio_working_3-way'!U87/(3*'OddsRatio_working_3-way'!X87^(1/3))*COS(('OddsRatio_working_3-way'!Y87+4*PI())/3)</f>
        <v>-4.213510865423728E-2</v>
      </c>
      <c r="AI87" s="11">
        <f>'OddsRatio_working_3-way'!U87/(3*'OddsRatio_working_3-way'!X87^(1/3))*SIN(('OddsRatio_working_3-way'!Y87)/3)</f>
        <v>-0.29651638681592773</v>
      </c>
      <c r="AJ87" s="11">
        <f>'OddsRatio_working_3-way'!U87/(3*'OddsRatio_working_3-way'!X87^(1/3))*SIN(('OddsRatio_working_3-way'!Y87+2*PI())/3)</f>
        <v>-0.36949653578750236</v>
      </c>
      <c r="AK87" s="11">
        <f>'OddsRatio_working_3-way'!U87/(3*'OddsRatio_working_3-way'!X87^(1/3))*SIN(('OddsRatio_working_3-way'!Y87+4*PI())/3)</f>
        <v>0.66601292260343004</v>
      </c>
      <c r="AL87" s="11">
        <f>'OddsRatio_working_3-way'!Z87+'OddsRatio_working_3-way'!AF87</f>
        <v>1.1957033291008163</v>
      </c>
      <c r="AM87" s="11">
        <f>'OddsRatio_working_3-way'!AA87+'OddsRatio_working_3-way'!AG87</f>
        <v>-1.1114331117923411</v>
      </c>
      <c r="AN87" s="11">
        <f>'OddsRatio_working_3-way'!AB87+'OddsRatio_working_3-way'!AH87</f>
        <v>-8.427021730847456E-2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1.1957033291008163</v>
      </c>
      <c r="AS87" s="11">
        <f>IF(('OddsRatio_working_3-way'!X87=0),IF(Q87&gt;0,-Q87^(1/3),(-Q87)^(1/3)),'OddsRatio_working_3-way'!AM87-'OddsRatio_working_3-way'!R87/3)</f>
        <v>-1.1114331117923411</v>
      </c>
      <c r="AT87" s="11">
        <f>IF(('OddsRatio_working_3-way'!X87=0),IF(Q87&gt;0,-Q87^(1/3),(-Q87)^(1/3)),'OddsRatio_working_3-way'!AN87-'OddsRatio_working_3-way'!R87/3)</f>
        <v>-8.427021730847456E-2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1.82</v>
      </c>
      <c r="B88" s="4">
        <f>IF('True_Odds_Calculator_3-way'!B87="","",'True_Odds_Calculator_3-way'!B87)</f>
        <v>4.03</v>
      </c>
      <c r="C88" s="4">
        <f>IF('True_Odds_Calculator_3-way'!C87="","",'True_Odds_Calculator_3-way'!C87)</f>
        <v>3.99</v>
      </c>
      <c r="D88" s="9">
        <f t="shared" si="26"/>
        <v>0.5299886120128201</v>
      </c>
      <c r="E88" s="9">
        <f t="shared" si="27"/>
        <v>0.23381114618808393</v>
      </c>
      <c r="F88" s="9">
        <f t="shared" si="28"/>
        <v>0.23620024179909579</v>
      </c>
      <c r="G88" s="9">
        <f t="shared" si="29"/>
        <v>1.0815036521628045</v>
      </c>
      <c r="H88" s="9">
        <f t="shared" si="30"/>
        <v>1.8868329947735001</v>
      </c>
      <c r="I88" s="9">
        <f t="shared" si="31"/>
        <v>4.2769560660532981</v>
      </c>
      <c r="J88" s="9">
        <f t="shared" si="32"/>
        <v>4.2336959199667854</v>
      </c>
      <c r="K88" s="11">
        <f t="shared" si="33"/>
        <v>0.54945054945054939</v>
      </c>
      <c r="L88" s="11">
        <f t="shared" si="34"/>
        <v>0.24813895781637715</v>
      </c>
      <c r="M88" s="11">
        <f t="shared" si="35"/>
        <v>0.25062656641604009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-0.2538506848475317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0.23372586293536302</v>
      </c>
      <c r="Q88" s="11">
        <f>2*'OddsRatio_working_3-way'!K88*'OddsRatio_working_3-way'!L88*'OddsRatio_working_3-way'!M88</f>
        <v>6.8340895595135384E-2</v>
      </c>
      <c r="R88" s="11">
        <f t="shared" si="36"/>
        <v>0</v>
      </c>
      <c r="S88" s="11">
        <f t="shared" si="37"/>
        <v>-0.92072181359583061</v>
      </c>
      <c r="T88" s="11">
        <f t="shared" si="38"/>
        <v>-0.26921690456018438</v>
      </c>
      <c r="U88" s="11">
        <f>'OddsRatio_working_3-way'!S88-'OddsRatio_working_3-way'!R88^2/3</f>
        <v>-0.92072181359583061</v>
      </c>
      <c r="V88" s="11">
        <f>'OddsRatio_working_3-way'!S88*'OddsRatio_working_3-way'!R88/3-2*'OddsRatio_working_3-way'!R88^3/27-'OddsRatio_working_3-way'!T88</f>
        <v>0.26921690456018438</v>
      </c>
      <c r="W88" s="11">
        <f>'OddsRatio_working_3-way'!V88^2+4*'OddsRatio_working_3-way'!U88^3/27</f>
        <v>-4.3155186811572127E-2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0.17002421041761931</v>
      </c>
      <c r="Y88" s="11">
        <f>IF('OddsRatio_working_3-way'!W88&gt;=0,IF('OddsRatio_working_3-way'!V88+SQRT('OddsRatio_working_3-way'!W88)&gt;0,0,PI()),ACOS('OddsRatio_working_3-way'!V88/(2*'OddsRatio_working_3-way'!X88)))</f>
        <v>0.65720684897246873</v>
      </c>
      <c r="Z88" s="11">
        <f>'OddsRatio_working_3-way'!X88^(1/3)*COS('OddsRatio_working_3-way'!Y88/3)</f>
        <v>0.54075182608140226</v>
      </c>
      <c r="AA88" s="11">
        <f>'OddsRatio_working_3-way'!X88^(1/3)*COS(('OddsRatio_working_3-way'!Y88+2*PI())/3)</f>
        <v>-0.37464024222944775</v>
      </c>
      <c r="AB88" s="11">
        <f>'OddsRatio_working_3-way'!X88^(1/3)*COS(('OddsRatio_working_3-way'!Y88+4*PI())/3)</f>
        <v>-0.16611158385195463</v>
      </c>
      <c r="AC88" s="11">
        <f>'OddsRatio_working_3-way'!X88^(1/3)*SIN('OddsRatio_working_3-way'!Y88/3)</f>
        <v>0.12039407704799734</v>
      </c>
      <c r="AD88" s="11">
        <f>'OddsRatio_working_3-way'!X88^(1/3)*SIN(('OddsRatio_working_3-way'!Y88+2*PI())/3)</f>
        <v>0.40810778000532033</v>
      </c>
      <c r="AE88" s="11">
        <f>'OddsRatio_working_3-way'!X88^(1/3)*SIN(('OddsRatio_working_3-way'!Y88+4*PI())/3)</f>
        <v>-0.52850185705331754</v>
      </c>
      <c r="AF88" s="11">
        <f>-'OddsRatio_working_3-way'!U88/(3*'OddsRatio_working_3-way'!X88^(1/3))*COS(('OddsRatio_working_3-way'!Y88)/3)</f>
        <v>0.54075182608140226</v>
      </c>
      <c r="AG88" s="11">
        <f>-'OddsRatio_working_3-way'!U88/(3*'OddsRatio_working_3-way'!X88^(1/3))*COS(('OddsRatio_working_3-way'!Y88+2*PI())/3)</f>
        <v>-0.37464024222944775</v>
      </c>
      <c r="AH88" s="11">
        <f>-'OddsRatio_working_3-way'!U88/(3*'OddsRatio_working_3-way'!X88^(1/3))*COS(('OddsRatio_working_3-way'!Y88+4*PI())/3)</f>
        <v>-0.16611158385195463</v>
      </c>
      <c r="AI88" s="11">
        <f>'OddsRatio_working_3-way'!U88/(3*'OddsRatio_working_3-way'!X88^(1/3))*SIN(('OddsRatio_working_3-way'!Y88)/3)</f>
        <v>-0.12039407704799734</v>
      </c>
      <c r="AJ88" s="11">
        <f>'OddsRatio_working_3-way'!U88/(3*'OddsRatio_working_3-way'!X88^(1/3))*SIN(('OddsRatio_working_3-way'!Y88+2*PI())/3)</f>
        <v>-0.40810778000532033</v>
      </c>
      <c r="AK88" s="11">
        <f>'OddsRatio_working_3-way'!U88/(3*'OddsRatio_working_3-way'!X88^(1/3))*SIN(('OddsRatio_working_3-way'!Y88+4*PI())/3)</f>
        <v>0.52850185705331754</v>
      </c>
      <c r="AL88" s="11">
        <f>'OddsRatio_working_3-way'!Z88+'OddsRatio_working_3-way'!AF88</f>
        <v>1.0815036521628045</v>
      </c>
      <c r="AM88" s="11">
        <f>'OddsRatio_working_3-way'!AA88+'OddsRatio_working_3-way'!AG88</f>
        <v>-0.7492804844588955</v>
      </c>
      <c r="AN88" s="11">
        <f>'OddsRatio_working_3-way'!AB88+'OddsRatio_working_3-way'!AH88</f>
        <v>-0.33222316770390925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1.0815036521628045</v>
      </c>
      <c r="AS88" s="11">
        <f>IF(('OddsRatio_working_3-way'!X88=0),IF(Q88&gt;0,-Q88^(1/3),(-Q88)^(1/3)),'OddsRatio_working_3-way'!AM88-'OddsRatio_working_3-way'!R88/3)</f>
        <v>-0.7492804844588955</v>
      </c>
      <c r="AT88" s="11">
        <f>IF(('OddsRatio_working_3-way'!X88=0),IF(Q88&gt;0,-Q88^(1/3),(-Q88)^(1/3)),'OddsRatio_working_3-way'!AN88-'OddsRatio_working_3-way'!R88/3)</f>
        <v>-0.33222316770390925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5.0199999999999996</v>
      </c>
      <c r="B89" s="4">
        <f>IF('True_Odds_Calculator_3-way'!B88="","",'True_Odds_Calculator_3-way'!B88)</f>
        <v>3.73</v>
      </c>
      <c r="C89" s="4">
        <f>IF('True_Odds_Calculator_3-way'!C88="","",'True_Odds_Calculator_3-way'!C88)</f>
        <v>1.78</v>
      </c>
      <c r="D89" s="9">
        <f t="shared" si="26"/>
        <v>0.19155539542984229</v>
      </c>
      <c r="E89" s="9">
        <f t="shared" si="27"/>
        <v>0.25865809635875003</v>
      </c>
      <c r="F89" s="9">
        <f t="shared" si="28"/>
        <v>0.54978650821140773</v>
      </c>
      <c r="G89" s="9">
        <f t="shared" si="29"/>
        <v>1.0498562182293525</v>
      </c>
      <c r="H89" s="9">
        <f t="shared" si="30"/>
        <v>5.2204219972819965</v>
      </c>
      <c r="I89" s="9">
        <f t="shared" si="31"/>
        <v>3.8661074757661318</v>
      </c>
      <c r="J89" s="9">
        <f t="shared" si="32"/>
        <v>1.8188878502188945</v>
      </c>
      <c r="K89" s="11">
        <f t="shared" si="33"/>
        <v>0.19920318725099603</v>
      </c>
      <c r="L89" s="11">
        <f t="shared" si="34"/>
        <v>0.26809651474530832</v>
      </c>
      <c r="M89" s="11">
        <f t="shared" si="35"/>
        <v>0.5617977528089888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-0.25683295675328022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0.22592402927975422</v>
      </c>
      <c r="Q89" s="11">
        <f>2*'OddsRatio_working_3-way'!K89*'OddsRatio_working_3-way'!L89*'OddsRatio_working_3-way'!M89</f>
        <v>6.0006382278819187E-2</v>
      </c>
      <c r="R89" s="11">
        <f t="shared" si="36"/>
        <v>0</v>
      </c>
      <c r="S89" s="11">
        <f t="shared" si="37"/>
        <v>-0.87965357770179842</v>
      </c>
      <c r="T89" s="11">
        <f t="shared" si="38"/>
        <v>-0.23363972847325326</v>
      </c>
      <c r="U89" s="11">
        <f>'OddsRatio_working_3-way'!S89-'OddsRatio_working_3-way'!R89^2/3</f>
        <v>-0.87965357770179842</v>
      </c>
      <c r="V89" s="11">
        <f>'OddsRatio_working_3-way'!S89*'OddsRatio_working_3-way'!R89/3-2*'OddsRatio_working_3-way'!R89^3/27-'OddsRatio_working_3-way'!T89</f>
        <v>0.23363972847325326</v>
      </c>
      <c r="W89" s="11">
        <f>'OddsRatio_working_3-way'!V89^2+4*'OddsRatio_working_3-way'!U89^3/27</f>
        <v>-4.6252108167454613E-2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0.15877628198861293</v>
      </c>
      <c r="Y89" s="11">
        <f>IF('OddsRatio_working_3-way'!W89&gt;=0,IF('OddsRatio_working_3-way'!V89+SQRT('OddsRatio_working_3-way'!W89)&gt;0,0,PI()),ACOS('OddsRatio_working_3-way'!V89/(2*'OddsRatio_working_3-way'!X89)))</f>
        <v>0.74402089928642123</v>
      </c>
      <c r="Z89" s="11">
        <f>'OddsRatio_working_3-way'!X89^(1/3)*COS('OddsRatio_working_3-way'!Y89/3)</f>
        <v>0.52492810911467624</v>
      </c>
      <c r="AA89" s="11">
        <f>'OddsRatio_working_3-way'!X89^(1/3)*COS(('OddsRatio_working_3-way'!Y89+2*PI())/3)</f>
        <v>-0.37757814848774063</v>
      </c>
      <c r="AB89" s="11">
        <f>'OddsRatio_working_3-way'!X89^(1/3)*COS(('OddsRatio_working_3-way'!Y89+4*PI())/3)</f>
        <v>-0.14734996062693573</v>
      </c>
      <c r="AC89" s="11">
        <f>'OddsRatio_working_3-way'!X89^(1/3)*SIN('OddsRatio_working_3-way'!Y89/3)</f>
        <v>0.13292230623647547</v>
      </c>
      <c r="AD89" s="11">
        <f>'OddsRatio_working_3-way'!X89^(1/3)*SIN(('OddsRatio_working_3-way'!Y89+2*PI())/3)</f>
        <v>0.38813992453560164</v>
      </c>
      <c r="AE89" s="11">
        <f>'OddsRatio_working_3-way'!X89^(1/3)*SIN(('OddsRatio_working_3-way'!Y89+4*PI())/3)</f>
        <v>-0.52106223077207714</v>
      </c>
      <c r="AF89" s="11">
        <f>-'OddsRatio_working_3-way'!U89/(3*'OddsRatio_working_3-way'!X89^(1/3))*COS(('OddsRatio_working_3-way'!Y89)/3)</f>
        <v>0.52492810911467613</v>
      </c>
      <c r="AG89" s="11">
        <f>-'OddsRatio_working_3-way'!U89/(3*'OddsRatio_working_3-way'!X89^(1/3))*COS(('OddsRatio_working_3-way'!Y89+2*PI())/3)</f>
        <v>-0.37757814848774057</v>
      </c>
      <c r="AH89" s="11">
        <f>-'OddsRatio_working_3-way'!U89/(3*'OddsRatio_working_3-way'!X89^(1/3))*COS(('OddsRatio_working_3-way'!Y89+4*PI())/3)</f>
        <v>-0.1473499606269357</v>
      </c>
      <c r="AI89" s="11">
        <f>'OddsRatio_working_3-way'!U89/(3*'OddsRatio_working_3-way'!X89^(1/3))*SIN(('OddsRatio_working_3-way'!Y89)/3)</f>
        <v>-0.13292230623647544</v>
      </c>
      <c r="AJ89" s="11">
        <f>'OddsRatio_working_3-way'!U89/(3*'OddsRatio_working_3-way'!X89^(1/3))*SIN(('OddsRatio_working_3-way'!Y89+2*PI())/3)</f>
        <v>-0.38813992453560153</v>
      </c>
      <c r="AK89" s="11">
        <f>'OddsRatio_working_3-way'!U89/(3*'OddsRatio_working_3-way'!X89^(1/3))*SIN(('OddsRatio_working_3-way'!Y89+4*PI())/3)</f>
        <v>0.52106223077207703</v>
      </c>
      <c r="AL89" s="11">
        <f>'OddsRatio_working_3-way'!Z89+'OddsRatio_working_3-way'!AF89</f>
        <v>1.0498562182293525</v>
      </c>
      <c r="AM89" s="11">
        <f>'OddsRatio_working_3-way'!AA89+'OddsRatio_working_3-way'!AG89</f>
        <v>-0.75515629697548126</v>
      </c>
      <c r="AN89" s="11">
        <f>'OddsRatio_working_3-way'!AB89+'OddsRatio_working_3-way'!AH89</f>
        <v>-0.29469992125387146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1.0498562182293525</v>
      </c>
      <c r="AS89" s="11">
        <f>IF(('OddsRatio_working_3-way'!X89=0),IF(Q89&gt;0,-Q89^(1/3),(-Q89)^(1/3)),'OddsRatio_working_3-way'!AM89-'OddsRatio_working_3-way'!R89/3)</f>
        <v>-0.75515629697548126</v>
      </c>
      <c r="AT89" s="11">
        <f>IF(('OddsRatio_working_3-way'!X89=0),IF(Q89&gt;0,-Q89^(1/3),(-Q89)^(1/3)),'OddsRatio_working_3-way'!AN89-'OddsRatio_working_3-way'!R89/3)</f>
        <v>-0.29469992125387146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3.29</v>
      </c>
      <c r="B90" s="4">
        <f>IF('True_Odds_Calculator_3-way'!B89="","",'True_Odds_Calculator_3-way'!B89)</f>
        <v>3.92</v>
      </c>
      <c r="C90" s="4">
        <f>IF('True_Odds_Calculator_3-way'!C89="","",'True_Odds_Calculator_3-way'!C89)</f>
        <v>2.13</v>
      </c>
      <c r="D90" s="9">
        <f t="shared" si="26"/>
        <v>0.29469252092571796</v>
      </c>
      <c r="E90" s="9">
        <f t="shared" si="27"/>
        <v>0.24680360044110985</v>
      </c>
      <c r="F90" s="9">
        <f t="shared" si="28"/>
        <v>0.45850387863317216</v>
      </c>
      <c r="G90" s="9">
        <f t="shared" si="29"/>
        <v>1.0451386122027952</v>
      </c>
      <c r="H90" s="9">
        <f t="shared" si="30"/>
        <v>3.3933674219444012</v>
      </c>
      <c r="I90" s="9">
        <f t="shared" si="31"/>
        <v>4.0518047476321621</v>
      </c>
      <c r="J90" s="9">
        <f t="shared" si="32"/>
        <v>2.1810066317891588</v>
      </c>
      <c r="K90" s="11">
        <f t="shared" si="33"/>
        <v>0.303951367781155</v>
      </c>
      <c r="L90" s="11">
        <f t="shared" si="34"/>
        <v>0.25510204081632654</v>
      </c>
      <c r="M90" s="11">
        <f t="shared" si="35"/>
        <v>0.46948356807511737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-0.27506492129794247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0.23079568742604706</v>
      </c>
      <c r="Q90" s="11">
        <f>2*'OddsRatio_working_3-way'!K90*'OddsRatio_working_3-way'!L90*'OddsRatio_working_3-way'!M90</f>
        <v>7.2806210544494349E-2</v>
      </c>
      <c r="R90" s="11">
        <f t="shared" si="36"/>
        <v>0</v>
      </c>
      <c r="S90" s="11">
        <f t="shared" si="37"/>
        <v>-0.83905896228787302</v>
      </c>
      <c r="T90" s="11">
        <f t="shared" si="38"/>
        <v>-0.26468736980690005</v>
      </c>
      <c r="U90" s="11">
        <f>'OddsRatio_working_3-way'!S90-'OddsRatio_working_3-way'!R90^2/3</f>
        <v>-0.83905896228787302</v>
      </c>
      <c r="V90" s="11">
        <f>'OddsRatio_working_3-way'!S90*'OddsRatio_working_3-way'!R90/3-2*'OddsRatio_working_3-way'!R90^3/27-'OddsRatio_working_3-way'!T90</f>
        <v>0.26468736980690005</v>
      </c>
      <c r="W90" s="11">
        <f>'OddsRatio_working_3-way'!V90^2+4*'OddsRatio_working_3-way'!U90^3/27</f>
        <v>-1.7453817320795775E-2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0.14791316798724383</v>
      </c>
      <c r="Y90" s="11">
        <f>IF('OddsRatio_working_3-way'!W90&gt;=0,IF('OddsRatio_working_3-way'!V90+SQRT('OddsRatio_working_3-way'!W90)&gt;0,0,PI()),ACOS('OddsRatio_working_3-way'!V90/(2*'OddsRatio_working_3-way'!X90)))</f>
        <v>0.46294982196713153</v>
      </c>
      <c r="Z90" s="11">
        <f>'OddsRatio_working_3-way'!X90^(1/3)*COS('OddsRatio_working_3-way'!Y90/3)</f>
        <v>0.52256930610139762</v>
      </c>
      <c r="AA90" s="11">
        <f>'OddsRatio_working_3-way'!X90^(1/3)*COS(('OddsRatio_working_3-way'!Y90+2*PI())/3)</f>
        <v>-0.33168160477800096</v>
      </c>
      <c r="AB90" s="11">
        <f>'OddsRatio_working_3-way'!X90^(1/3)*COS(('OddsRatio_working_3-way'!Y90+4*PI())/3)</f>
        <v>-0.19088770132339705</v>
      </c>
      <c r="AC90" s="11">
        <f>'OddsRatio_working_3-way'!X90^(1/3)*SIN('OddsRatio_working_3-way'!Y90/3)</f>
        <v>8.1287398059773947E-2</v>
      </c>
      <c r="AD90" s="11">
        <f>'OddsRatio_working_3-way'!X90^(1/3)*SIN(('OddsRatio_working_3-way'!Y90+2*PI())/3)</f>
        <v>0.41191459529192992</v>
      </c>
      <c r="AE90" s="11">
        <f>'OddsRatio_working_3-way'!X90^(1/3)*SIN(('OddsRatio_working_3-way'!Y90+4*PI())/3)</f>
        <v>-0.49320199335170373</v>
      </c>
      <c r="AF90" s="11">
        <f>-'OddsRatio_working_3-way'!U90/(3*'OddsRatio_working_3-way'!X90^(1/3))*COS(('OddsRatio_working_3-way'!Y90)/3)</f>
        <v>0.52256930610139751</v>
      </c>
      <c r="AG90" s="11">
        <f>-'OddsRatio_working_3-way'!U90/(3*'OddsRatio_working_3-way'!X90^(1/3))*COS(('OddsRatio_working_3-way'!Y90+2*PI())/3)</f>
        <v>-0.3316816047780009</v>
      </c>
      <c r="AH90" s="11">
        <f>-'OddsRatio_working_3-way'!U90/(3*'OddsRatio_working_3-way'!X90^(1/3))*COS(('OddsRatio_working_3-way'!Y90+4*PI())/3)</f>
        <v>-0.190887701323397</v>
      </c>
      <c r="AI90" s="11">
        <f>'OddsRatio_working_3-way'!U90/(3*'OddsRatio_working_3-way'!X90^(1/3))*SIN(('OddsRatio_working_3-way'!Y90)/3)</f>
        <v>-8.1287398059773933E-2</v>
      </c>
      <c r="AJ90" s="11">
        <f>'OddsRatio_working_3-way'!U90/(3*'OddsRatio_working_3-way'!X90^(1/3))*SIN(('OddsRatio_working_3-way'!Y90+2*PI())/3)</f>
        <v>-0.41191459529192981</v>
      </c>
      <c r="AK90" s="11">
        <f>'OddsRatio_working_3-way'!U90/(3*'OddsRatio_working_3-way'!X90^(1/3))*SIN(('OddsRatio_working_3-way'!Y90+4*PI())/3)</f>
        <v>0.49320199335170362</v>
      </c>
      <c r="AL90" s="11">
        <f>'OddsRatio_working_3-way'!Z90+'OddsRatio_working_3-way'!AF90</f>
        <v>1.0451386122027952</v>
      </c>
      <c r="AM90" s="11">
        <f>'OddsRatio_working_3-way'!AA90+'OddsRatio_working_3-way'!AG90</f>
        <v>-0.66336320955600181</v>
      </c>
      <c r="AN90" s="11">
        <f>'OddsRatio_working_3-way'!AB90+'OddsRatio_working_3-way'!AH90</f>
        <v>-0.38177540264679405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1.0451386122027952</v>
      </c>
      <c r="AS90" s="11">
        <f>IF(('OddsRatio_working_3-way'!X90=0),IF(Q90&gt;0,-Q90^(1/3),(-Q90)^(1/3)),'OddsRatio_working_3-way'!AM90-'OddsRatio_working_3-way'!R90/3)</f>
        <v>-0.66336320955600181</v>
      </c>
      <c r="AT90" s="11">
        <f>IF(('OddsRatio_working_3-way'!X90=0),IF(Q90&gt;0,-Q90^(1/3),(-Q90)^(1/3)),'OddsRatio_working_3-way'!AN90-'OddsRatio_working_3-way'!R90/3)</f>
        <v>-0.38177540264679405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2.21</v>
      </c>
      <c r="B91" s="4">
        <f>IF('True_Odds_Calculator_3-way'!B90="","",'True_Odds_Calculator_3-way'!B90)</f>
        <v>3.58</v>
      </c>
      <c r="C91" s="4">
        <f>IF('True_Odds_Calculator_3-way'!C90="","",'True_Odds_Calculator_3-way'!C90)</f>
        <v>3.39</v>
      </c>
      <c r="D91" s="9">
        <f t="shared" si="26"/>
        <v>0.44233930885336586</v>
      </c>
      <c r="E91" s="9">
        <f t="shared" si="27"/>
        <v>0.27114076980432411</v>
      </c>
      <c r="F91" s="9">
        <f t="shared" si="28"/>
        <v>0.28651992134231002</v>
      </c>
      <c r="G91" s="9">
        <f t="shared" si="29"/>
        <v>1.0419074114125269</v>
      </c>
      <c r="H91" s="9">
        <f t="shared" si="30"/>
        <v>2.2607079678091573</v>
      </c>
      <c r="I91" s="9">
        <f t="shared" si="31"/>
        <v>3.6881211214443197</v>
      </c>
      <c r="J91" s="9">
        <f t="shared" si="32"/>
        <v>3.4901587132759389</v>
      </c>
      <c r="K91" s="11">
        <f t="shared" si="33"/>
        <v>0.45248868778280543</v>
      </c>
      <c r="L91" s="11">
        <f t="shared" si="34"/>
        <v>0.27932960893854747</v>
      </c>
      <c r="M91" s="11">
        <f t="shared" si="35"/>
        <v>0.29498525073746312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-0.27818132969081466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0.23041644752869411</v>
      </c>
      <c r="Q91" s="11">
        <f>2*'OddsRatio_working_3-way'!K91*'OddsRatio_working_3-way'!L91*'OddsRatio_working_3-way'!M91</f>
        <v>7.4568429620936613E-2</v>
      </c>
      <c r="R91" s="11">
        <f t="shared" si="36"/>
        <v>0</v>
      </c>
      <c r="S91" s="11">
        <f t="shared" si="37"/>
        <v>-0.82829587371945868</v>
      </c>
      <c r="T91" s="11">
        <f t="shared" si="38"/>
        <v>-0.26805691706131352</v>
      </c>
      <c r="U91" s="11">
        <f>'OddsRatio_working_3-way'!S91-'OddsRatio_working_3-way'!R91^2/3</f>
        <v>-0.82829587371945868</v>
      </c>
      <c r="V91" s="11">
        <f>'OddsRatio_working_3-way'!S91*'OddsRatio_working_3-way'!R91/3-2*'OddsRatio_working_3-way'!R91^3/27-'OddsRatio_working_3-way'!T91</f>
        <v>0.26805691706131352</v>
      </c>
      <c r="W91" s="11">
        <f>'OddsRatio_working_3-way'!V91^2+4*'OddsRatio_working_3-way'!U91^3/27</f>
        <v>-1.2333979340418119E-2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0.14507626453423905</v>
      </c>
      <c r="Y91" s="11">
        <f>IF('OddsRatio_working_3-way'!W91&gt;=0,IF('OddsRatio_working_3-way'!V91+SQRT('OddsRatio_working_3-way'!W91)&gt;0,0,PI()),ACOS('OddsRatio_working_3-way'!V91/(2*'OddsRatio_working_3-way'!X91)))</f>
        <v>0.39278072109436923</v>
      </c>
      <c r="Z91" s="11">
        <f>'OddsRatio_working_3-way'!X91^(1/3)*COS('OddsRatio_working_3-way'!Y91/3)</f>
        <v>0.52095370570626354</v>
      </c>
      <c r="AA91" s="11">
        <f>'OddsRatio_working_3-way'!X91^(1/3)*COS(('OddsRatio_working_3-way'!Y91+2*PI())/3)</f>
        <v>-0.31988557117837879</v>
      </c>
      <c r="AB91" s="11">
        <f>'OddsRatio_working_3-way'!X91^(1/3)*COS(('OddsRatio_working_3-way'!Y91+4*PI())/3)</f>
        <v>-0.20106813452788477</v>
      </c>
      <c r="AC91" s="11">
        <f>'OddsRatio_working_3-way'!X91^(1/3)*SIN('OddsRatio_working_3-way'!Y91/3)</f>
        <v>6.8599279034584057E-2</v>
      </c>
      <c r="AD91" s="11">
        <f>'OddsRatio_working_3-way'!X91^(1/3)*SIN(('OddsRatio_working_3-way'!Y91+2*PI())/3)</f>
        <v>0.41685950381997444</v>
      </c>
      <c r="AE91" s="11">
        <f>'OddsRatio_working_3-way'!X91^(1/3)*SIN(('OddsRatio_working_3-way'!Y91+4*PI())/3)</f>
        <v>-0.48545878285455846</v>
      </c>
      <c r="AF91" s="11">
        <f>-'OddsRatio_working_3-way'!U91/(3*'OddsRatio_working_3-way'!X91^(1/3))*COS(('OddsRatio_working_3-way'!Y91)/3)</f>
        <v>0.52095370570626343</v>
      </c>
      <c r="AG91" s="11">
        <f>-'OddsRatio_working_3-way'!U91/(3*'OddsRatio_working_3-way'!X91^(1/3))*COS(('OddsRatio_working_3-way'!Y91+2*PI())/3)</f>
        <v>-0.31988557117837874</v>
      </c>
      <c r="AH91" s="11">
        <f>-'OddsRatio_working_3-way'!U91/(3*'OddsRatio_working_3-way'!X91^(1/3))*COS(('OddsRatio_working_3-way'!Y91+4*PI())/3)</f>
        <v>-0.20106813452788475</v>
      </c>
      <c r="AI91" s="11">
        <f>'OddsRatio_working_3-way'!U91/(3*'OddsRatio_working_3-way'!X91^(1/3))*SIN(('OddsRatio_working_3-way'!Y91)/3)</f>
        <v>-6.8599279034584043E-2</v>
      </c>
      <c r="AJ91" s="11">
        <f>'OddsRatio_working_3-way'!U91/(3*'OddsRatio_working_3-way'!X91^(1/3))*SIN(('OddsRatio_working_3-way'!Y91+2*PI())/3)</f>
        <v>-0.41685950381997433</v>
      </c>
      <c r="AK91" s="11">
        <f>'OddsRatio_working_3-way'!U91/(3*'OddsRatio_working_3-way'!X91^(1/3))*SIN(('OddsRatio_working_3-way'!Y91+4*PI())/3)</f>
        <v>0.4854587828545584</v>
      </c>
      <c r="AL91" s="11">
        <f>'OddsRatio_working_3-way'!Z91+'OddsRatio_working_3-way'!AF91</f>
        <v>1.0419074114125269</v>
      </c>
      <c r="AM91" s="11">
        <f>'OddsRatio_working_3-way'!AA91+'OddsRatio_working_3-way'!AG91</f>
        <v>-0.63977114235675758</v>
      </c>
      <c r="AN91" s="11">
        <f>'OddsRatio_working_3-way'!AB91+'OddsRatio_working_3-way'!AH91</f>
        <v>-0.40213626905576949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1.0419074114125269</v>
      </c>
      <c r="AS91" s="11">
        <f>IF(('OddsRatio_working_3-way'!X91=0),IF(Q91&gt;0,-Q91^(1/3),(-Q91)^(1/3)),'OddsRatio_working_3-way'!AM91-'OddsRatio_working_3-way'!R91/3)</f>
        <v>-0.63977114235675758</v>
      </c>
      <c r="AT91" s="11">
        <f>IF(('OddsRatio_working_3-way'!X91=0),IF(Q91&gt;0,-Q91^(1/3),(-Q91)^(1/3)),'OddsRatio_working_3-way'!AN91-'OddsRatio_working_3-way'!R91/3)</f>
        <v>-0.40213626905576949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2.83</v>
      </c>
      <c r="B92" s="4">
        <f>IF('True_Odds_Calculator_3-way'!B91="","",'True_Odds_Calculator_3-way'!B91)</f>
        <v>3.7</v>
      </c>
      <c r="C92" s="4">
        <f>IF('True_Odds_Calculator_3-way'!C91="","",'True_Odds_Calculator_3-way'!C91)</f>
        <v>2.4700000000000002</v>
      </c>
      <c r="D92" s="9">
        <f t="shared" si="26"/>
        <v>0.34359126283070801</v>
      </c>
      <c r="E92" s="9">
        <f t="shared" si="27"/>
        <v>0.26187097592012504</v>
      </c>
      <c r="F92" s="9">
        <f t="shared" si="28"/>
        <v>0.39453776124916667</v>
      </c>
      <c r="G92" s="9">
        <f t="shared" si="29"/>
        <v>1.0439534930093552</v>
      </c>
      <c r="H92" s="9">
        <f t="shared" si="30"/>
        <v>2.9104348922071201</v>
      </c>
      <c r="I92" s="9">
        <f t="shared" si="31"/>
        <v>3.8186744311252596</v>
      </c>
      <c r="J92" s="9">
        <f t="shared" si="32"/>
        <v>2.5346116347237526</v>
      </c>
      <c r="K92" s="11">
        <f t="shared" si="33"/>
        <v>0.35335689045936397</v>
      </c>
      <c r="L92" s="11">
        <f t="shared" si="34"/>
        <v>0.27027027027027023</v>
      </c>
      <c r="M92" s="11">
        <f t="shared" si="35"/>
        <v>0.40485829959514169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-0.28083231226247773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0.23198832944044029</v>
      </c>
      <c r="Q92" s="11">
        <f>2*'OddsRatio_working_3-way'!K92*'OddsRatio_working_3-way'!L92*'OddsRatio_working_3-way'!M92</f>
        <v>7.732944314681342E-2</v>
      </c>
      <c r="R92" s="11">
        <f t="shared" si="36"/>
        <v>0</v>
      </c>
      <c r="S92" s="11">
        <f t="shared" si="37"/>
        <v>-0.82607420624594718</v>
      </c>
      <c r="T92" s="11">
        <f t="shared" si="38"/>
        <v>-0.27535806874864904</v>
      </c>
      <c r="U92" s="11">
        <f>'OddsRatio_working_3-way'!S92-'OddsRatio_working_3-way'!R92^2/3</f>
        <v>-0.82607420624594718</v>
      </c>
      <c r="V92" s="11">
        <f>'OddsRatio_working_3-way'!S92*'OddsRatio_working_3-way'!R92/3-2*'OddsRatio_working_3-way'!R92^3/27-'OddsRatio_working_3-way'!T92</f>
        <v>0.27535806874864904</v>
      </c>
      <c r="W92" s="11">
        <f>'OddsRatio_working_3-way'!V92^2+4*'OddsRatio_working_3-way'!U92^3/27</f>
        <v>-7.6908046517048106E-3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0.14449296754227395</v>
      </c>
      <c r="Y92" s="11">
        <f>IF('OddsRatio_working_3-way'!W92&gt;=0,IF('OddsRatio_working_3-way'!V92+SQRT('OddsRatio_working_3-way'!W92)&gt;0,0,PI()),ACOS('OddsRatio_working_3-way'!V92/(2*'OddsRatio_working_3-way'!X92)))</f>
        <v>0.30832746749244921</v>
      </c>
      <c r="Z92" s="11">
        <f>'OddsRatio_working_3-way'!X92^(1/3)*COS('OddsRatio_working_3-way'!Y92/3)</f>
        <v>0.52197674650467751</v>
      </c>
      <c r="AA92" s="11">
        <f>'OddsRatio_working_3-way'!X92^(1/3)*COS(('OddsRatio_working_3-way'!Y92+2*PI())/3)</f>
        <v>-0.30761195787193346</v>
      </c>
      <c r="AB92" s="11">
        <f>'OddsRatio_working_3-way'!X92^(1/3)*COS(('OddsRatio_working_3-way'!Y92+4*PI())/3)</f>
        <v>-0.21436478863274436</v>
      </c>
      <c r="AC92" s="11">
        <f>'OddsRatio_working_3-way'!X92^(1/3)*SIN('OddsRatio_working_3-way'!Y92/3)</f>
        <v>5.3836278261416598E-2</v>
      </c>
      <c r="AD92" s="11">
        <f>'OddsRatio_working_3-way'!X92^(1/3)*SIN(('OddsRatio_working_3-way'!Y92+2*PI())/3)</f>
        <v>0.42512698352709261</v>
      </c>
      <c r="AE92" s="11">
        <f>'OddsRatio_working_3-way'!X92^(1/3)*SIN(('OddsRatio_working_3-way'!Y92+4*PI())/3)</f>
        <v>-0.47896326178850906</v>
      </c>
      <c r="AF92" s="11">
        <f>-'OddsRatio_working_3-way'!U92/(3*'OddsRatio_working_3-way'!X92^(1/3))*COS(('OddsRatio_working_3-way'!Y92)/3)</f>
        <v>0.52197674650467762</v>
      </c>
      <c r="AG92" s="11">
        <f>-'OddsRatio_working_3-way'!U92/(3*'OddsRatio_working_3-way'!X92^(1/3))*COS(('OddsRatio_working_3-way'!Y92+2*PI())/3)</f>
        <v>-0.30761195787193352</v>
      </c>
      <c r="AH92" s="11">
        <f>-'OddsRatio_working_3-way'!U92/(3*'OddsRatio_working_3-way'!X92^(1/3))*COS(('OddsRatio_working_3-way'!Y92+4*PI())/3)</f>
        <v>-0.21436478863274441</v>
      </c>
      <c r="AI92" s="11">
        <f>'OddsRatio_working_3-way'!U92/(3*'OddsRatio_working_3-way'!X92^(1/3))*SIN(('OddsRatio_working_3-way'!Y92)/3)</f>
        <v>-5.3836278261416612E-2</v>
      </c>
      <c r="AJ92" s="11">
        <f>'OddsRatio_working_3-way'!U92/(3*'OddsRatio_working_3-way'!X92^(1/3))*SIN(('OddsRatio_working_3-way'!Y92+2*PI())/3)</f>
        <v>-0.42512698352709272</v>
      </c>
      <c r="AK92" s="11">
        <f>'OddsRatio_working_3-way'!U92/(3*'OddsRatio_working_3-way'!X92^(1/3))*SIN(('OddsRatio_working_3-way'!Y92+4*PI())/3)</f>
        <v>0.47896326178850918</v>
      </c>
      <c r="AL92" s="11">
        <f>'OddsRatio_working_3-way'!Z92+'OddsRatio_working_3-way'!AF92</f>
        <v>1.0439534930093552</v>
      </c>
      <c r="AM92" s="11">
        <f>'OddsRatio_working_3-way'!AA92+'OddsRatio_working_3-way'!AG92</f>
        <v>-0.61522391574386703</v>
      </c>
      <c r="AN92" s="11">
        <f>'OddsRatio_working_3-way'!AB92+'OddsRatio_working_3-way'!AH92</f>
        <v>-0.42872957726548877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1.0439534930093552</v>
      </c>
      <c r="AS92" s="11">
        <f>IF(('OddsRatio_working_3-way'!X92=0),IF(Q92&gt;0,-Q92^(1/3),(-Q92)^(1/3)),'OddsRatio_working_3-way'!AM92-'OddsRatio_working_3-way'!R92/3)</f>
        <v>-0.61522391574386703</v>
      </c>
      <c r="AT92" s="11">
        <f>IF(('OddsRatio_working_3-way'!X92=0),IF(Q92&gt;0,-Q92^(1/3),(-Q92)^(1/3)),'OddsRatio_working_3-way'!AN92-'OddsRatio_working_3-way'!R92/3)</f>
        <v>-0.42872957726548877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1.78</v>
      </c>
      <c r="B93" s="4">
        <f>IF('True_Odds_Calculator_3-way'!B92="","",'True_Odds_Calculator_3-way'!B92)</f>
        <v>4.24</v>
      </c>
      <c r="C93" s="4">
        <f>IF('True_Odds_Calculator_3-way'!C92="","",'True_Odds_Calculator_3-way'!C92)</f>
        <v>4.29</v>
      </c>
      <c r="D93" s="9">
        <f t="shared" si="26"/>
        <v>0.54916619479844664</v>
      </c>
      <c r="E93" s="9">
        <f t="shared" si="27"/>
        <v>0.22675385443893037</v>
      </c>
      <c r="F93" s="9">
        <f t="shared" si="28"/>
        <v>0.22407995076262308</v>
      </c>
      <c r="G93" s="9">
        <f t="shared" si="29"/>
        <v>1.0524902359709936</v>
      </c>
      <c r="H93" s="9">
        <f t="shared" si="30"/>
        <v>1.8209423840573746</v>
      </c>
      <c r="I93" s="9">
        <f t="shared" si="31"/>
        <v>4.4100683645460199</v>
      </c>
      <c r="J93" s="9">
        <f t="shared" si="32"/>
        <v>4.4626928763445699</v>
      </c>
      <c r="K93" s="11">
        <f t="shared" si="33"/>
        <v>0.5617977528089888</v>
      </c>
      <c r="L93" s="11">
        <f t="shared" si="34"/>
        <v>0.23584905660377356</v>
      </c>
      <c r="M93" s="11">
        <f t="shared" si="35"/>
        <v>0.23310023310023309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-0.25679842735174518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0.22577415517843755</v>
      </c>
      <c r="Q93" s="11">
        <f>2*'OddsRatio_working_3-way'!K93*'OddsRatio_working_3-way'!L93*'OddsRatio_working_3-way'!M93</f>
        <v>6.1771314686303015E-2</v>
      </c>
      <c r="R93" s="11">
        <f t="shared" si="36"/>
        <v>0</v>
      </c>
      <c r="S93" s="11">
        <f t="shared" si="37"/>
        <v>-0.87918823143409408</v>
      </c>
      <c r="T93" s="11">
        <f t="shared" si="38"/>
        <v>-0.24054397576856196</v>
      </c>
      <c r="U93" s="11">
        <f>'OddsRatio_working_3-way'!S93-'OddsRatio_working_3-way'!R93^2/3</f>
        <v>-0.87918823143409408</v>
      </c>
      <c r="V93" s="11">
        <f>'OddsRatio_working_3-way'!S93*'OddsRatio_working_3-way'!R93/3-2*'OddsRatio_working_3-way'!R93^3/27-'OddsRatio_working_3-way'!T93</f>
        <v>0.24054397576856196</v>
      </c>
      <c r="W93" s="11">
        <f>'OddsRatio_working_3-way'!V93^2+4*'OddsRatio_working_3-way'!U93^3/27</f>
        <v>-4.2818275485722784E-2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0.15865030709414757</v>
      </c>
      <c r="Y93" s="11">
        <f>IF('OddsRatio_working_3-way'!W93&gt;=0,IF('OddsRatio_working_3-way'!V93+SQRT('OddsRatio_working_3-way'!W93)&gt;0,0,PI()),ACOS('OddsRatio_working_3-way'!V93/(2*'OddsRatio_working_3-way'!X93)))</f>
        <v>0.71040948707628537</v>
      </c>
      <c r="Z93" s="11">
        <f>'OddsRatio_working_3-way'!X93^(1/3)*COS('OddsRatio_working_3-way'!Y93/3)</f>
        <v>0.52624511798549678</v>
      </c>
      <c r="AA93" s="11">
        <f>'OddsRatio_working_3-way'!X93^(1/3)*COS(('OddsRatio_working_3-way'!Y93+2*PI())/3)</f>
        <v>-0.37310717021562112</v>
      </c>
      <c r="AB93" s="11">
        <f>'OddsRatio_working_3-way'!X93^(1/3)*COS(('OddsRatio_working_3-way'!Y93+4*PI())/3)</f>
        <v>-0.1531379477698758</v>
      </c>
      <c r="AC93" s="11">
        <f>'OddsRatio_working_3-way'!X93^(1/3)*SIN('OddsRatio_working_3-way'!Y93/3)</f>
        <v>0.12699928979248373</v>
      </c>
      <c r="AD93" s="11">
        <f>'OddsRatio_working_3-way'!X93^(1/3)*SIN(('OddsRatio_working_3-way'!Y93+2*PI())/3)</f>
        <v>0.39224199589673753</v>
      </c>
      <c r="AE93" s="11">
        <f>'OddsRatio_working_3-way'!X93^(1/3)*SIN(('OddsRatio_working_3-way'!Y93+4*PI())/3)</f>
        <v>-0.51924128568922123</v>
      </c>
      <c r="AF93" s="11">
        <f>-'OddsRatio_working_3-way'!U93/(3*'OddsRatio_working_3-way'!X93^(1/3))*COS(('OddsRatio_working_3-way'!Y93)/3)</f>
        <v>0.52624511798549678</v>
      </c>
      <c r="AG93" s="11">
        <f>-'OddsRatio_working_3-way'!U93/(3*'OddsRatio_working_3-way'!X93^(1/3))*COS(('OddsRatio_working_3-way'!Y93+2*PI())/3)</f>
        <v>-0.37310717021562112</v>
      </c>
      <c r="AH93" s="11">
        <f>-'OddsRatio_working_3-way'!U93/(3*'OddsRatio_working_3-way'!X93^(1/3))*COS(('OddsRatio_working_3-way'!Y93+4*PI())/3)</f>
        <v>-0.1531379477698758</v>
      </c>
      <c r="AI93" s="11">
        <f>'OddsRatio_working_3-way'!U93/(3*'OddsRatio_working_3-way'!X93^(1/3))*SIN(('OddsRatio_working_3-way'!Y93)/3)</f>
        <v>-0.12699928979248373</v>
      </c>
      <c r="AJ93" s="11">
        <f>'OddsRatio_working_3-way'!U93/(3*'OddsRatio_working_3-way'!X93^(1/3))*SIN(('OddsRatio_working_3-way'!Y93+2*PI())/3)</f>
        <v>-0.39224199589673753</v>
      </c>
      <c r="AK93" s="11">
        <f>'OddsRatio_working_3-way'!U93/(3*'OddsRatio_working_3-way'!X93^(1/3))*SIN(('OddsRatio_working_3-way'!Y93+4*PI())/3)</f>
        <v>0.51924128568922123</v>
      </c>
      <c r="AL93" s="11">
        <f>'OddsRatio_working_3-way'!Z93+'OddsRatio_working_3-way'!AF93</f>
        <v>1.0524902359709936</v>
      </c>
      <c r="AM93" s="11">
        <f>'OddsRatio_working_3-way'!AA93+'OddsRatio_working_3-way'!AG93</f>
        <v>-0.74621434043124224</v>
      </c>
      <c r="AN93" s="11">
        <f>'OddsRatio_working_3-way'!AB93+'OddsRatio_working_3-way'!AH93</f>
        <v>-0.3062758955397516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1.0524902359709936</v>
      </c>
      <c r="AS93" s="11">
        <f>IF(('OddsRatio_working_3-way'!X93=0),IF(Q93&gt;0,-Q93^(1/3),(-Q93)^(1/3)),'OddsRatio_working_3-way'!AM93-'OddsRatio_working_3-way'!R93/3)</f>
        <v>-0.74621434043124224</v>
      </c>
      <c r="AT93" s="11">
        <f>IF(('OddsRatio_working_3-way'!X93=0),IF(Q93&gt;0,-Q93^(1/3),(-Q93)^(1/3)),'OddsRatio_working_3-way'!AN93-'OddsRatio_working_3-way'!R93/3)</f>
        <v>-0.3062758955397516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3.3</v>
      </c>
      <c r="B94" s="4">
        <f>IF('True_Odds_Calculator_3-way'!B93="","",'True_Odds_Calculator_3-way'!B93)</f>
        <v>3.54</v>
      </c>
      <c r="C94" s="4">
        <f>IF('True_Odds_Calculator_3-way'!C93="","",'True_Odds_Calculator_3-way'!C93)</f>
        <v>2.2599999999999998</v>
      </c>
      <c r="D94" s="9">
        <f t="shared" si="26"/>
        <v>0.29409738261133717</v>
      </c>
      <c r="E94" s="9">
        <f t="shared" si="27"/>
        <v>0.27392055770939383</v>
      </c>
      <c r="F94" s="9">
        <f t="shared" si="28"/>
        <v>0.431982059679269</v>
      </c>
      <c r="G94" s="9">
        <f t="shared" si="29"/>
        <v>1.043580118762677</v>
      </c>
      <c r="H94" s="9">
        <f t="shared" si="30"/>
        <v>3.4002342731541568</v>
      </c>
      <c r="I94" s="9">
        <f t="shared" si="31"/>
        <v>3.6506935016571997</v>
      </c>
      <c r="J94" s="9">
        <f t="shared" si="32"/>
        <v>2.3149109496409728</v>
      </c>
      <c r="K94" s="11">
        <f t="shared" si="33"/>
        <v>0.30303030303030304</v>
      </c>
      <c r="L94" s="11">
        <f t="shared" si="34"/>
        <v>0.2824858757062147</v>
      </c>
      <c r="M94" s="11">
        <f t="shared" si="35"/>
        <v>0.44247787610619471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-0.27880878683338561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0.23104905360792569</v>
      </c>
      <c r="Q94" s="11">
        <f>2*'OddsRatio_working_3-way'!K94*'OddsRatio_working_3-way'!L94*'OddsRatio_working_3-way'!M94</f>
        <v>7.5753788068172359E-2</v>
      </c>
      <c r="R94" s="11">
        <f t="shared" si="36"/>
        <v>0</v>
      </c>
      <c r="S94" s="11">
        <f t="shared" si="37"/>
        <v>-0.8287007602310581</v>
      </c>
      <c r="T94" s="11">
        <f t="shared" si="38"/>
        <v>-0.27170516728887151</v>
      </c>
      <c r="U94" s="11">
        <f>'OddsRatio_working_3-way'!S94-'OddsRatio_working_3-way'!R94^2/3</f>
        <v>-0.8287007602310581</v>
      </c>
      <c r="V94" s="11">
        <f>'OddsRatio_working_3-way'!S94*'OddsRatio_working_3-way'!R94/3-2*'OddsRatio_working_3-way'!R94^3/27-'OddsRatio_working_3-way'!T94</f>
        <v>0.27170516728887151</v>
      </c>
      <c r="W94" s="11">
        <f>'OddsRatio_working_3-way'!V94^2+4*'OddsRatio_working_3-way'!U94^3/27</f>
        <v>-1.0488311276834958E-2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0.14518265151896473</v>
      </c>
      <c r="Y94" s="11">
        <f>IF('OddsRatio_working_3-way'!W94&gt;=0,IF('OddsRatio_working_3-way'!V94+SQRT('OddsRatio_working_3-way'!W94)&gt;0,0,PI()),ACOS('OddsRatio_working_3-way'!V94/(2*'OddsRatio_working_3-way'!X94)))</f>
        <v>0.36045722888479426</v>
      </c>
      <c r="Z94" s="11">
        <f>'OddsRatio_working_3-way'!X94^(1/3)*COS('OddsRatio_working_3-way'!Y94/3)</f>
        <v>0.52179005938133838</v>
      </c>
      <c r="AA94" s="11">
        <f>'OddsRatio_working_3-way'!X94^(1/3)*COS(('OddsRatio_working_3-way'!Y94+2*PI())/3)</f>
        <v>-0.31545271023043342</v>
      </c>
      <c r="AB94" s="11">
        <f>'OddsRatio_working_3-way'!X94^(1/3)*COS(('OddsRatio_working_3-way'!Y94+4*PI())/3)</f>
        <v>-0.20633734915090512</v>
      </c>
      <c r="AC94" s="11">
        <f>'OddsRatio_working_3-way'!X94^(1/3)*SIN('OddsRatio_working_3-way'!Y94/3)</f>
        <v>6.2997783091989112E-2</v>
      </c>
      <c r="AD94" s="11">
        <f>'OddsRatio_working_3-way'!X94^(1/3)*SIN(('OddsRatio_working_3-way'!Y94+2*PI())/3)</f>
        <v>0.42038455532043534</v>
      </c>
      <c r="AE94" s="11">
        <f>'OddsRatio_working_3-way'!X94^(1/3)*SIN(('OddsRatio_working_3-way'!Y94+4*PI())/3)</f>
        <v>-0.48338233841242423</v>
      </c>
      <c r="AF94" s="11">
        <f>-'OddsRatio_working_3-way'!U94/(3*'OddsRatio_working_3-way'!X94^(1/3))*COS(('OddsRatio_working_3-way'!Y94)/3)</f>
        <v>0.52179005938133849</v>
      </c>
      <c r="AG94" s="11">
        <f>-'OddsRatio_working_3-way'!U94/(3*'OddsRatio_working_3-way'!X94^(1/3))*COS(('OddsRatio_working_3-way'!Y94+2*PI())/3)</f>
        <v>-0.31545271023043348</v>
      </c>
      <c r="AH94" s="11">
        <f>-'OddsRatio_working_3-way'!U94/(3*'OddsRatio_working_3-way'!X94^(1/3))*COS(('OddsRatio_working_3-way'!Y94+4*PI())/3)</f>
        <v>-0.20633734915090515</v>
      </c>
      <c r="AI94" s="11">
        <f>'OddsRatio_working_3-way'!U94/(3*'OddsRatio_working_3-way'!X94^(1/3))*SIN(('OddsRatio_working_3-way'!Y94)/3)</f>
        <v>-6.2997783091989126E-2</v>
      </c>
      <c r="AJ94" s="11">
        <f>'OddsRatio_working_3-way'!U94/(3*'OddsRatio_working_3-way'!X94^(1/3))*SIN(('OddsRatio_working_3-way'!Y94+2*PI())/3)</f>
        <v>-0.42038455532043545</v>
      </c>
      <c r="AK94" s="11">
        <f>'OddsRatio_working_3-way'!U94/(3*'OddsRatio_working_3-way'!X94^(1/3))*SIN(('OddsRatio_working_3-way'!Y94+4*PI())/3)</f>
        <v>0.48338233841242434</v>
      </c>
      <c r="AL94" s="11">
        <f>'OddsRatio_working_3-way'!Z94+'OddsRatio_working_3-way'!AF94</f>
        <v>1.043580118762677</v>
      </c>
      <c r="AM94" s="11">
        <f>'OddsRatio_working_3-way'!AA94+'OddsRatio_working_3-way'!AG94</f>
        <v>-0.63090542046086684</v>
      </c>
      <c r="AN94" s="11">
        <f>'OddsRatio_working_3-way'!AB94+'OddsRatio_working_3-way'!AH94</f>
        <v>-0.41267469830181025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1.043580118762677</v>
      </c>
      <c r="AS94" s="11">
        <f>IF(('OddsRatio_working_3-way'!X94=0),IF(Q94&gt;0,-Q94^(1/3),(-Q94)^(1/3)),'OddsRatio_working_3-way'!AM94-'OddsRatio_working_3-way'!R94/3)</f>
        <v>-0.63090542046086684</v>
      </c>
      <c r="AT94" s="11">
        <f>IF(('OddsRatio_working_3-way'!X94=0),IF(Q94&gt;0,-Q94^(1/3),(-Q94)^(1/3)),'OddsRatio_working_3-way'!AN94-'OddsRatio_working_3-way'!R94/3)</f>
        <v>-0.41267469830181025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2.4</v>
      </c>
      <c r="B95" s="4">
        <f>IF('True_Odds_Calculator_3-way'!B94="","",'True_Odds_Calculator_3-way'!B94)</f>
        <v>4.0599999999999996</v>
      </c>
      <c r="C95" s="4">
        <f>IF('True_Odds_Calculator_3-way'!C94="","",'True_Odds_Calculator_3-way'!C94)</f>
        <v>2.74</v>
      </c>
      <c r="D95" s="9">
        <f t="shared" si="26"/>
        <v>0.40635739628653461</v>
      </c>
      <c r="E95" s="9">
        <f t="shared" si="27"/>
        <v>0.23848797355867024</v>
      </c>
      <c r="F95" s="9">
        <f t="shared" si="28"/>
        <v>0.35515463015479526</v>
      </c>
      <c r="G95" s="9">
        <f t="shared" si="29"/>
        <v>1.0434913578511744</v>
      </c>
      <c r="H95" s="9">
        <f t="shared" si="30"/>
        <v>2.4608879009916445</v>
      </c>
      <c r="I95" s="9">
        <f t="shared" si="31"/>
        <v>4.1930835550245922</v>
      </c>
      <c r="J95" s="9">
        <f t="shared" si="32"/>
        <v>2.8156749626610438</v>
      </c>
      <c r="K95" s="11">
        <f t="shared" si="33"/>
        <v>0.41666666666666669</v>
      </c>
      <c r="L95" s="11">
        <f t="shared" si="34"/>
        <v>0.24630541871921185</v>
      </c>
      <c r="M95" s="11">
        <f t="shared" si="35"/>
        <v>0.36496350364963503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-0.27919708029197088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0.23222226217443939</v>
      </c>
      <c r="Q95" s="11">
        <f>2*'OddsRatio_working_3-way'!K95*'OddsRatio_working_3-way'!L95*'OddsRatio_working_3-way'!M95</f>
        <v>7.4910407153044964E-2</v>
      </c>
      <c r="R95" s="11">
        <f t="shared" si="36"/>
        <v>0</v>
      </c>
      <c r="S95" s="11">
        <f t="shared" si="37"/>
        <v>-0.83175032465093302</v>
      </c>
      <c r="T95" s="11">
        <f t="shared" si="38"/>
        <v>-0.26830655633901063</v>
      </c>
      <c r="U95" s="11">
        <f>'OddsRatio_working_3-way'!S95-'OddsRatio_working_3-way'!R95^2/3</f>
        <v>-0.83175032465093302</v>
      </c>
      <c r="V95" s="11">
        <f>'OddsRatio_working_3-way'!S95*'OddsRatio_working_3-way'!R95/3-2*'OddsRatio_working_3-way'!R95^3/27-'OddsRatio_working_3-way'!T95</f>
        <v>0.26830655633901063</v>
      </c>
      <c r="W95" s="11">
        <f>'OddsRatio_working_3-way'!V95^2+4*'OddsRatio_working_3-way'!U95^3/27</f>
        <v>-1.3257818458543819E-2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0.14598478228315656</v>
      </c>
      <c r="Y95" s="11">
        <f>IF('OddsRatio_working_3-way'!W95&gt;=0,IF('OddsRatio_working_3-way'!V95+SQRT('OddsRatio_working_3-way'!W95)&gt;0,0,PI()),ACOS('OddsRatio_working_3-way'!V95/(2*'OddsRatio_working_3-way'!X95)))</f>
        <v>0.40537683189566986</v>
      </c>
      <c r="Z95" s="11">
        <f>'OddsRatio_working_3-way'!X95^(1/3)*COS('OddsRatio_working_3-way'!Y95/3)</f>
        <v>0.52174567892558732</v>
      </c>
      <c r="AA95" s="11">
        <f>'OddsRatio_working_3-way'!X95^(1/3)*COS(('OddsRatio_working_3-way'!Y95+2*PI())/3)</f>
        <v>-0.32230301164708564</v>
      </c>
      <c r="AB95" s="11">
        <f>'OddsRatio_working_3-way'!X95^(1/3)*COS(('OddsRatio_working_3-way'!Y95+4*PI())/3)</f>
        <v>-0.19944266727850174</v>
      </c>
      <c r="AC95" s="11">
        <f>'OddsRatio_working_3-way'!X95^(1/3)*SIN('OddsRatio_working_3-way'!Y95/3)</f>
        <v>7.0933452893932034E-2</v>
      </c>
      <c r="AD95" s="11">
        <f>'OddsRatio_working_3-way'!X95^(1/3)*SIN(('OddsRatio_working_3-way'!Y95+2*PI())/3)</f>
        <v>0.41637828581735176</v>
      </c>
      <c r="AE95" s="11">
        <f>'OddsRatio_working_3-way'!X95^(1/3)*SIN(('OddsRatio_working_3-way'!Y95+4*PI())/3)</f>
        <v>-0.48731173871128386</v>
      </c>
      <c r="AF95" s="11">
        <f>-'OddsRatio_working_3-way'!U95/(3*'OddsRatio_working_3-way'!X95^(1/3))*COS(('OddsRatio_working_3-way'!Y95)/3)</f>
        <v>0.52174567892558721</v>
      </c>
      <c r="AG95" s="11">
        <f>-'OddsRatio_working_3-way'!U95/(3*'OddsRatio_working_3-way'!X95^(1/3))*COS(('OddsRatio_working_3-way'!Y95+2*PI())/3)</f>
        <v>-0.32230301164708558</v>
      </c>
      <c r="AH95" s="11">
        <f>-'OddsRatio_working_3-way'!U95/(3*'OddsRatio_working_3-way'!X95^(1/3))*COS(('OddsRatio_working_3-way'!Y95+4*PI())/3)</f>
        <v>-0.19944266727850171</v>
      </c>
      <c r="AI95" s="11">
        <f>'OddsRatio_working_3-way'!U95/(3*'OddsRatio_working_3-way'!X95^(1/3))*SIN(('OddsRatio_working_3-way'!Y95)/3)</f>
        <v>-7.093345289393202E-2</v>
      </c>
      <c r="AJ95" s="11">
        <f>'OddsRatio_working_3-way'!U95/(3*'OddsRatio_working_3-way'!X95^(1/3))*SIN(('OddsRatio_working_3-way'!Y95+2*PI())/3)</f>
        <v>-0.4163782858173517</v>
      </c>
      <c r="AK95" s="11">
        <f>'OddsRatio_working_3-way'!U95/(3*'OddsRatio_working_3-way'!X95^(1/3))*SIN(('OddsRatio_working_3-way'!Y95+4*PI())/3)</f>
        <v>0.48731173871128375</v>
      </c>
      <c r="AL95" s="11">
        <f>'OddsRatio_working_3-way'!Z95+'OddsRatio_working_3-way'!AF95</f>
        <v>1.0434913578511744</v>
      </c>
      <c r="AM95" s="11">
        <f>'OddsRatio_working_3-way'!AA95+'OddsRatio_working_3-way'!AG95</f>
        <v>-0.64460602329417127</v>
      </c>
      <c r="AN95" s="11">
        <f>'OddsRatio_working_3-way'!AB95+'OddsRatio_working_3-way'!AH95</f>
        <v>-0.39888533455700348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1.0434913578511744</v>
      </c>
      <c r="AS95" s="11">
        <f>IF(('OddsRatio_working_3-way'!X95=0),IF(Q95&gt;0,-Q95^(1/3),(-Q95)^(1/3)),'OddsRatio_working_3-way'!AM95-'OddsRatio_working_3-way'!R95/3)</f>
        <v>-0.64460602329417127</v>
      </c>
      <c r="AT95" s="11">
        <f>IF(('OddsRatio_working_3-way'!X95=0),IF(Q95&gt;0,-Q95^(1/3),(-Q95)^(1/3)),'OddsRatio_working_3-way'!AN95-'OddsRatio_working_3-way'!R95/3)</f>
        <v>-0.39888533455700348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2.14</v>
      </c>
      <c r="B96" s="4">
        <f>IF('True_Odds_Calculator_3-way'!B95="","",'True_Odds_Calculator_3-way'!B95)</f>
        <v>3.92</v>
      </c>
      <c r="C96" s="4">
        <f>IF('True_Odds_Calculator_3-way'!C95="","",'True_Odds_Calculator_3-way'!C95)</f>
        <v>3.26</v>
      </c>
      <c r="D96" s="9">
        <f t="shared" si="26"/>
        <v>0.45610047190539255</v>
      </c>
      <c r="E96" s="9">
        <f t="shared" si="27"/>
        <v>0.24664123438967225</v>
      </c>
      <c r="F96" s="9">
        <f t="shared" si="28"/>
        <v>0.29725829370493534</v>
      </c>
      <c r="G96" s="9">
        <f t="shared" si="29"/>
        <v>1.0460520841222902</v>
      </c>
      <c r="H96" s="9">
        <f t="shared" si="30"/>
        <v>2.1924993758994109</v>
      </c>
      <c r="I96" s="9">
        <f t="shared" si="31"/>
        <v>4.0544720856370864</v>
      </c>
      <c r="J96" s="9">
        <f t="shared" si="32"/>
        <v>3.3640777101163759</v>
      </c>
      <c r="K96" s="11">
        <f t="shared" si="33"/>
        <v>0.46728971962616822</v>
      </c>
      <c r="L96" s="11">
        <f t="shared" si="34"/>
        <v>0.25510204081632654</v>
      </c>
      <c r="M96" s="11">
        <f t="shared" si="35"/>
        <v>0.30674846625766872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-0.27509246918766361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0.23109983629940711</v>
      </c>
      <c r="Q96" s="11">
        <f>2*'OddsRatio_working_3-way'!K96*'OddsRatio_working_3-way'!L96*'OddsRatio_working_3-way'!M96</f>
        <v>7.3132859588419974E-2</v>
      </c>
      <c r="R96" s="11">
        <f t="shared" si="36"/>
        <v>0</v>
      </c>
      <c r="S96" s="11">
        <f t="shared" si="37"/>
        <v>-0.84008056266256625</v>
      </c>
      <c r="T96" s="11">
        <f t="shared" si="38"/>
        <v>-0.26584827932359689</v>
      </c>
      <c r="U96" s="11">
        <f>'OddsRatio_working_3-way'!S96-'OddsRatio_working_3-way'!R96^2/3</f>
        <v>-0.84008056266256625</v>
      </c>
      <c r="V96" s="11">
        <f>'OddsRatio_working_3-way'!S96*'OddsRatio_working_3-way'!R96/3-2*'OddsRatio_working_3-way'!R96^3/27-'OddsRatio_working_3-way'!T96</f>
        <v>0.26584827932359689</v>
      </c>
      <c r="W96" s="11">
        <f>'OddsRatio_working_3-way'!V96^2+4*'OddsRatio_working_3-way'!U96^3/27</f>
        <v>-1.7157959254802291E-2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0.14818338880768611</v>
      </c>
      <c r="Y96" s="11">
        <f>IF('OddsRatio_working_3-way'!W96&gt;=0,IF('OddsRatio_working_3-way'!V96+SQRT('OddsRatio_working_3-way'!W96)&gt;0,0,PI()),ACOS('OddsRatio_working_3-way'!V96/(2*'OddsRatio_working_3-way'!X96)))</f>
        <v>0.45780554469884316</v>
      </c>
      <c r="Z96" s="11">
        <f>'OddsRatio_working_3-way'!X96^(1/3)*COS('OddsRatio_working_3-way'!Y96/3)</f>
        <v>0.52302604206114522</v>
      </c>
      <c r="AA96" s="11">
        <f>'OddsRatio_working_3-way'!X96^(1/3)*COS(('OddsRatio_working_3-way'!Y96+2*PI())/3)</f>
        <v>-0.33117621188507929</v>
      </c>
      <c r="AB96" s="11">
        <f>'OddsRatio_working_3-way'!X96^(1/3)*COS(('OddsRatio_working_3-way'!Y96+4*PI())/3)</f>
        <v>-0.19184983017606613</v>
      </c>
      <c r="AC96" s="11">
        <f>'OddsRatio_working_3-way'!X96^(1/3)*SIN('OddsRatio_working_3-way'!Y96/3)</f>
        <v>8.0440123984915526E-2</v>
      </c>
      <c r="AD96" s="11">
        <f>'OddsRatio_working_3-way'!X96^(1/3)*SIN(('OddsRatio_working_3-way'!Y96+2*PI())/3)</f>
        <v>0.4127337772733225</v>
      </c>
      <c r="AE96" s="11">
        <f>'OddsRatio_working_3-way'!X96^(1/3)*SIN(('OddsRatio_working_3-way'!Y96+4*PI())/3)</f>
        <v>-0.49317390125823779</v>
      </c>
      <c r="AF96" s="11">
        <f>-'OddsRatio_working_3-way'!U96/(3*'OddsRatio_working_3-way'!X96^(1/3))*COS(('OddsRatio_working_3-way'!Y96)/3)</f>
        <v>0.523026042061145</v>
      </c>
      <c r="AG96" s="11">
        <f>-'OddsRatio_working_3-way'!U96/(3*'OddsRatio_working_3-way'!X96^(1/3))*COS(('OddsRatio_working_3-way'!Y96+2*PI())/3)</f>
        <v>-0.33117621188507917</v>
      </c>
      <c r="AH96" s="11">
        <f>-'OddsRatio_working_3-way'!U96/(3*'OddsRatio_working_3-way'!X96^(1/3))*COS(('OddsRatio_working_3-way'!Y96+4*PI())/3)</f>
        <v>-0.19184983017606605</v>
      </c>
      <c r="AI96" s="11">
        <f>'OddsRatio_working_3-way'!U96/(3*'OddsRatio_working_3-way'!X96^(1/3))*SIN(('OddsRatio_working_3-way'!Y96)/3)</f>
        <v>-8.0440123984915499E-2</v>
      </c>
      <c r="AJ96" s="11">
        <f>'OddsRatio_working_3-way'!U96/(3*'OddsRatio_working_3-way'!X96^(1/3))*SIN(('OddsRatio_working_3-way'!Y96+2*PI())/3)</f>
        <v>-0.41273377727332233</v>
      </c>
      <c r="AK96" s="11">
        <f>'OddsRatio_working_3-way'!U96/(3*'OddsRatio_working_3-way'!X96^(1/3))*SIN(('OddsRatio_working_3-way'!Y96+4*PI())/3)</f>
        <v>0.49317390125823757</v>
      </c>
      <c r="AL96" s="11">
        <f>'OddsRatio_working_3-way'!Z96+'OddsRatio_working_3-way'!AF96</f>
        <v>1.0460520841222902</v>
      </c>
      <c r="AM96" s="11">
        <f>'OddsRatio_working_3-way'!AA96+'OddsRatio_working_3-way'!AG96</f>
        <v>-0.66235242377015846</v>
      </c>
      <c r="AN96" s="11">
        <f>'OddsRatio_working_3-way'!AB96+'OddsRatio_working_3-way'!AH96</f>
        <v>-0.38369966035213221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1.0460520841222902</v>
      </c>
      <c r="AS96" s="11">
        <f>IF(('OddsRatio_working_3-way'!X96=0),IF(Q96&gt;0,-Q96^(1/3),(-Q96)^(1/3)),'OddsRatio_working_3-way'!AM96-'OddsRatio_working_3-way'!R96/3)</f>
        <v>-0.66235242377015846</v>
      </c>
      <c r="AT96" s="11">
        <f>IF(('OddsRatio_working_3-way'!X96=0),IF(Q96&gt;0,-Q96^(1/3),(-Q96)^(1/3)),'OddsRatio_working_3-way'!AN96-'OddsRatio_working_3-way'!R96/3)</f>
        <v>-0.38369966035213221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1.71</v>
      </c>
      <c r="B97" s="4">
        <f>IF('True_Odds_Calculator_3-way'!B96="","",'True_Odds_Calculator_3-way'!B96)</f>
        <v>4.46</v>
      </c>
      <c r="C97" s="4">
        <f>IF('True_Odds_Calculator_3-way'!C96="","",'True_Odds_Calculator_3-way'!C96)</f>
        <v>4.54</v>
      </c>
      <c r="D97" s="9">
        <f t="shared" si="26"/>
        <v>0.57258842829337775</v>
      </c>
      <c r="E97" s="9">
        <f t="shared" si="27"/>
        <v>0.21562623512270016</v>
      </c>
      <c r="F97" s="9">
        <f t="shared" si="28"/>
        <v>0.2117853365839224</v>
      </c>
      <c r="G97" s="9">
        <f t="shared" si="29"/>
        <v>1.0513452585105605</v>
      </c>
      <c r="H97" s="9">
        <f t="shared" si="30"/>
        <v>1.7464551335424978</v>
      </c>
      <c r="I97" s="9">
        <f t="shared" si="31"/>
        <v>4.6376545944465386</v>
      </c>
      <c r="J97" s="9">
        <f t="shared" si="32"/>
        <v>4.7217622151273835</v>
      </c>
      <c r="K97" s="11">
        <f t="shared" si="33"/>
        <v>0.58479532163742687</v>
      </c>
      <c r="L97" s="11">
        <f t="shared" si="34"/>
        <v>0.22421524663677131</v>
      </c>
      <c r="M97" s="11">
        <f t="shared" si="35"/>
        <v>0.22026431718061673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-0.25116023895498618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0.22267299785783379</v>
      </c>
      <c r="Q97" s="11">
        <f>2*'OddsRatio_working_3-way'!K97*'OddsRatio_working_3-way'!L97*'OddsRatio_working_3-way'!M97</f>
        <v>5.7762126551967254E-2</v>
      </c>
      <c r="R97" s="11">
        <f t="shared" si="36"/>
        <v>0</v>
      </c>
      <c r="S97" s="11">
        <f t="shared" si="37"/>
        <v>-0.88657742477200785</v>
      </c>
      <c r="T97" s="11">
        <f t="shared" si="38"/>
        <v>-0.22998117374111746</v>
      </c>
      <c r="U97" s="11">
        <f>'OddsRatio_working_3-way'!S97-'OddsRatio_working_3-way'!R97^2/3</f>
        <v>-0.88657742477200785</v>
      </c>
      <c r="V97" s="11">
        <f>'OddsRatio_working_3-way'!S97*'OddsRatio_working_3-way'!R97/3-2*'OddsRatio_working_3-way'!R97^3/27-'OddsRatio_working_3-way'!T97</f>
        <v>0.22998117374111746</v>
      </c>
      <c r="W97" s="11">
        <f>'OddsRatio_working_3-way'!V97^2+4*'OddsRatio_working_3-way'!U97^3/27</f>
        <v>-5.034824058838893E-2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0.16065458355096113</v>
      </c>
      <c r="Y97" s="11">
        <f>IF('OddsRatio_working_3-way'!W97&gt;=0,IF('OddsRatio_working_3-way'!V97+SQRT('OddsRatio_working_3-way'!W97)&gt;0,0,PI()),ACOS('OddsRatio_working_3-way'!V97/(2*'OddsRatio_working_3-way'!X97)))</f>
        <v>0.77308042188106318</v>
      </c>
      <c r="Z97" s="11">
        <f>'OddsRatio_working_3-way'!X97^(1/3)*COS('OddsRatio_working_3-way'!Y97/3)</f>
        <v>0.52567262925528035</v>
      </c>
      <c r="AA97" s="11">
        <f>'OddsRatio_working_3-way'!X97^(1/3)*COS(('OddsRatio_working_3-way'!Y97+2*PI())/3)</f>
        <v>-0.38281786042482679</v>
      </c>
      <c r="AB97" s="11">
        <f>'OddsRatio_working_3-way'!X97^(1/3)*COS(('OddsRatio_working_3-way'!Y97+4*PI())/3)</f>
        <v>-0.14285476883045348</v>
      </c>
      <c r="AC97" s="11">
        <f>'OddsRatio_working_3-way'!X97^(1/3)*SIN('OddsRatio_working_3-way'!Y97/3)</f>
        <v>0.13854275552758616</v>
      </c>
      <c r="AD97" s="11">
        <f>'OddsRatio_working_3-way'!X97^(1/3)*SIN(('OddsRatio_working_3-way'!Y97+2*PI())/3)</f>
        <v>0.38597447324543865</v>
      </c>
      <c r="AE97" s="11">
        <f>'OddsRatio_working_3-way'!X97^(1/3)*SIN(('OddsRatio_working_3-way'!Y97+4*PI())/3)</f>
        <v>-0.52451722877302487</v>
      </c>
      <c r="AF97" s="11">
        <f>-'OddsRatio_working_3-way'!U97/(3*'OddsRatio_working_3-way'!X97^(1/3))*COS(('OddsRatio_working_3-way'!Y97)/3)</f>
        <v>0.52567262925528024</v>
      </c>
      <c r="AG97" s="11">
        <f>-'OddsRatio_working_3-way'!U97/(3*'OddsRatio_working_3-way'!X97^(1/3))*COS(('OddsRatio_working_3-way'!Y97+2*PI())/3)</f>
        <v>-0.38281786042482668</v>
      </c>
      <c r="AH97" s="11">
        <f>-'OddsRatio_working_3-way'!U97/(3*'OddsRatio_working_3-way'!X97^(1/3))*COS(('OddsRatio_working_3-way'!Y97+4*PI())/3)</f>
        <v>-0.14285476883045345</v>
      </c>
      <c r="AI97" s="11">
        <f>'OddsRatio_working_3-way'!U97/(3*'OddsRatio_working_3-way'!X97^(1/3))*SIN(('OddsRatio_working_3-way'!Y97)/3)</f>
        <v>-0.13854275552758613</v>
      </c>
      <c r="AJ97" s="11">
        <f>'OddsRatio_working_3-way'!U97/(3*'OddsRatio_working_3-way'!X97^(1/3))*SIN(('OddsRatio_working_3-way'!Y97+2*PI())/3)</f>
        <v>-0.38597447324543854</v>
      </c>
      <c r="AK97" s="11">
        <f>'OddsRatio_working_3-way'!U97/(3*'OddsRatio_working_3-way'!X97^(1/3))*SIN(('OddsRatio_working_3-way'!Y97+4*PI())/3)</f>
        <v>0.52451722877302476</v>
      </c>
      <c r="AL97" s="11">
        <f>'OddsRatio_working_3-way'!Z97+'OddsRatio_working_3-way'!AF97</f>
        <v>1.0513452585105605</v>
      </c>
      <c r="AM97" s="11">
        <f>'OddsRatio_working_3-way'!AA97+'OddsRatio_working_3-way'!AG97</f>
        <v>-0.76563572084965348</v>
      </c>
      <c r="AN97" s="11">
        <f>'OddsRatio_working_3-way'!AB97+'OddsRatio_working_3-way'!AH97</f>
        <v>-0.2857095376609069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1.0513452585105605</v>
      </c>
      <c r="AS97" s="11">
        <f>IF(('OddsRatio_working_3-way'!X97=0),IF(Q97&gt;0,-Q97^(1/3),(-Q97)^(1/3)),'OddsRatio_working_3-way'!AM97-'OddsRatio_working_3-way'!R97/3)</f>
        <v>-0.76563572084965348</v>
      </c>
      <c r="AT97" s="11">
        <f>IF(('OddsRatio_working_3-way'!X97=0),IF(Q97&gt;0,-Q97^(1/3),(-Q97)^(1/3)),'OddsRatio_working_3-way'!AN97-'OddsRatio_working_3-way'!R97/3)</f>
        <v>-0.2857095376609069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1.63</v>
      </c>
      <c r="B98" s="4">
        <f>IF('True_Odds_Calculator_3-way'!B97="","",'True_Odds_Calculator_3-way'!B97)</f>
        <v>4.2300000000000004</v>
      </c>
      <c r="C98" s="4">
        <f>IF('True_Odds_Calculator_3-way'!C97="","",'True_Odds_Calculator_3-way'!C97)</f>
        <v>5.58</v>
      </c>
      <c r="D98" s="9">
        <f t="shared" si="26"/>
        <v>0.60112445065690734</v>
      </c>
      <c r="E98" s="9">
        <f t="shared" si="27"/>
        <v>0.22716919121809387</v>
      </c>
      <c r="F98" s="9">
        <f t="shared" si="28"/>
        <v>0.17170635812499885</v>
      </c>
      <c r="G98" s="9">
        <f t="shared" si="29"/>
        <v>1.0532524370223078</v>
      </c>
      <c r="H98" s="9">
        <f t="shared" si="30"/>
        <v>1.6635490353240538</v>
      </c>
      <c r="I98" s="9">
        <f t="shared" si="31"/>
        <v>4.402005371582054</v>
      </c>
      <c r="J98" s="9">
        <f t="shared" si="32"/>
        <v>5.8238961615621694</v>
      </c>
      <c r="K98" s="11">
        <f t="shared" si="33"/>
        <v>0.61349693251533743</v>
      </c>
      <c r="L98" s="11">
        <f t="shared" si="34"/>
        <v>0.23640661938534277</v>
      </c>
      <c r="M98" s="11">
        <f t="shared" si="35"/>
        <v>0.17921146953405018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-0.24224029074318132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0.2193715358986183</v>
      </c>
      <c r="Q98" s="11">
        <f>2*'OddsRatio_working_3-way'!K98*'OddsRatio_working_3-way'!L98*'OddsRatio_working_3-way'!M98</f>
        <v>5.1983776279293431E-2</v>
      </c>
      <c r="R98" s="11">
        <f t="shared" si="36"/>
        <v>0</v>
      </c>
      <c r="S98" s="11">
        <f t="shared" si="37"/>
        <v>-0.90559475149900615</v>
      </c>
      <c r="T98" s="11">
        <f t="shared" si="38"/>
        <v>-0.21459591267748959</v>
      </c>
      <c r="U98" s="11">
        <f>'OddsRatio_working_3-way'!S98-'OddsRatio_working_3-way'!R98^2/3</f>
        <v>-0.90559475149900615</v>
      </c>
      <c r="V98" s="11">
        <f>'OddsRatio_working_3-way'!S98*'OddsRatio_working_3-way'!R98/3-2*'OddsRatio_working_3-way'!R98^3/27-'OddsRatio_working_3-way'!T98</f>
        <v>0.21459591267748959</v>
      </c>
      <c r="W98" s="11">
        <f>'OddsRatio_working_3-way'!V98^2+4*'OddsRatio_working_3-way'!U98^3/27</f>
        <v>-6.397525124359299E-2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0.16585133175639391</v>
      </c>
      <c r="Y98" s="11">
        <f>IF('OddsRatio_working_3-way'!W98&gt;=0,IF('OddsRatio_working_3-way'!V98+SQRT('OddsRatio_working_3-way'!W98)&gt;0,0,PI()),ACOS('OddsRatio_working_3-way'!V98/(2*'OddsRatio_working_3-way'!X98)))</f>
        <v>0.86721508316838247</v>
      </c>
      <c r="Z98" s="11">
        <f>'OddsRatio_working_3-way'!X98^(1/3)*COS('OddsRatio_working_3-way'!Y98/3)</f>
        <v>0.52662621851115388</v>
      </c>
      <c r="AA98" s="11">
        <f>'OddsRatio_working_3-way'!X98^(1/3)*COS(('OddsRatio_working_3-way'!Y98+2*PI())/3)</f>
        <v>-0.39894978334202486</v>
      </c>
      <c r="AB98" s="11">
        <f>'OddsRatio_working_3-way'!X98^(1/3)*COS(('OddsRatio_working_3-way'!Y98+4*PI())/3)</f>
        <v>-0.12767643516912894</v>
      </c>
      <c r="AC98" s="11">
        <f>'OddsRatio_working_3-way'!X98^(1/3)*SIN('OddsRatio_working_3-way'!Y98/3)</f>
        <v>0.15661974059159256</v>
      </c>
      <c r="AD98" s="11">
        <f>'OddsRatio_working_3-way'!X98^(1/3)*SIN(('OddsRatio_working_3-way'!Y98+2*PI())/3)</f>
        <v>0.37776181323379787</v>
      </c>
      <c r="AE98" s="11">
        <f>'OddsRatio_working_3-way'!X98^(1/3)*SIN(('OddsRatio_working_3-way'!Y98+4*PI())/3)</f>
        <v>-0.53438155382539043</v>
      </c>
      <c r="AF98" s="11">
        <f>-'OddsRatio_working_3-way'!U98/(3*'OddsRatio_working_3-way'!X98^(1/3))*COS(('OddsRatio_working_3-way'!Y98)/3)</f>
        <v>0.52662621851115388</v>
      </c>
      <c r="AG98" s="11">
        <f>-'OddsRatio_working_3-way'!U98/(3*'OddsRatio_working_3-way'!X98^(1/3))*COS(('OddsRatio_working_3-way'!Y98+2*PI())/3)</f>
        <v>-0.39894978334202486</v>
      </c>
      <c r="AH98" s="11">
        <f>-'OddsRatio_working_3-way'!U98/(3*'OddsRatio_working_3-way'!X98^(1/3))*COS(('OddsRatio_working_3-way'!Y98+4*PI())/3)</f>
        <v>-0.12767643516912894</v>
      </c>
      <c r="AI98" s="11">
        <f>'OddsRatio_working_3-way'!U98/(3*'OddsRatio_working_3-way'!X98^(1/3))*SIN(('OddsRatio_working_3-way'!Y98)/3)</f>
        <v>-0.15661974059159256</v>
      </c>
      <c r="AJ98" s="11">
        <f>'OddsRatio_working_3-way'!U98/(3*'OddsRatio_working_3-way'!X98^(1/3))*SIN(('OddsRatio_working_3-way'!Y98+2*PI())/3)</f>
        <v>-0.37776181323379787</v>
      </c>
      <c r="AK98" s="11">
        <f>'OddsRatio_working_3-way'!U98/(3*'OddsRatio_working_3-way'!X98^(1/3))*SIN(('OddsRatio_working_3-way'!Y98+4*PI())/3)</f>
        <v>0.53438155382539043</v>
      </c>
      <c r="AL98" s="11">
        <f>'OddsRatio_working_3-way'!Z98+'OddsRatio_working_3-way'!AF98</f>
        <v>1.0532524370223078</v>
      </c>
      <c r="AM98" s="11">
        <f>'OddsRatio_working_3-way'!AA98+'OddsRatio_working_3-way'!AG98</f>
        <v>-0.79789956668404971</v>
      </c>
      <c r="AN98" s="11">
        <f>'OddsRatio_working_3-way'!AB98+'OddsRatio_working_3-way'!AH98</f>
        <v>-0.25535287033825788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1.0532524370223078</v>
      </c>
      <c r="AS98" s="11">
        <f>IF(('OddsRatio_working_3-way'!X98=0),IF(Q98&gt;0,-Q98^(1/3),(-Q98)^(1/3)),'OddsRatio_working_3-way'!AM98-'OddsRatio_working_3-way'!R98/3)</f>
        <v>-0.79789956668404971</v>
      </c>
      <c r="AT98" s="11">
        <f>IF(('OddsRatio_working_3-way'!X98=0),IF(Q98&gt;0,-Q98^(1/3),(-Q98)^(1/3)),'OddsRatio_working_3-way'!AN98-'OddsRatio_working_3-way'!R98/3)</f>
        <v>-0.25535287033825788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3.6</v>
      </c>
      <c r="B99" s="4">
        <f>IF('True_Odds_Calculator_3-way'!B98="","",'True_Odds_Calculator_3-way'!B98)</f>
        <v>4.62</v>
      </c>
      <c r="C99" s="4">
        <f>IF('True_Odds_Calculator_3-way'!C98="","",'True_Odds_Calculator_3-way'!C98)</f>
        <v>1.87</v>
      </c>
      <c r="D99" s="9">
        <f t="shared" si="26"/>
        <v>0.26842144131675938</v>
      </c>
      <c r="E99" s="9">
        <f t="shared" si="27"/>
        <v>0.20856303708978924</v>
      </c>
      <c r="F99" s="9">
        <f t="shared" si="28"/>
        <v>0.52301552159345177</v>
      </c>
      <c r="G99" s="9">
        <f t="shared" si="29"/>
        <v>1.0482633851603387</v>
      </c>
      <c r="H99" s="9">
        <f t="shared" si="30"/>
        <v>3.7254848014168798</v>
      </c>
      <c r="I99" s="9">
        <f t="shared" si="31"/>
        <v>4.7947134542804264</v>
      </c>
      <c r="J99" s="9">
        <f t="shared" si="32"/>
        <v>1.9119891450894946</v>
      </c>
      <c r="K99" s="11">
        <f t="shared" si="33"/>
        <v>0.27777777777777779</v>
      </c>
      <c r="L99" s="11">
        <f t="shared" si="34"/>
        <v>0.21645021645021645</v>
      </c>
      <c r="M99" s="11">
        <f t="shared" si="35"/>
        <v>0.53475935828876997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-0.26327831408045332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0.22796078945811563</v>
      </c>
      <c r="Q99" s="11">
        <f>2*'OddsRatio_working_3-way'!K99*'OddsRatio_working_3-way'!L99*'OddsRatio_working_3-way'!M99</f>
        <v>6.4304877139101727E-2</v>
      </c>
      <c r="R99" s="11">
        <f t="shared" si="36"/>
        <v>0</v>
      </c>
      <c r="S99" s="11">
        <f t="shared" si="37"/>
        <v>-0.8658547904118481</v>
      </c>
      <c r="T99" s="11">
        <f t="shared" si="38"/>
        <v>-0.24424676739403331</v>
      </c>
      <c r="U99" s="11">
        <f>'OddsRatio_working_3-way'!S99-'OddsRatio_working_3-way'!R99^2/3</f>
        <v>-0.8658547904118481</v>
      </c>
      <c r="V99" s="11">
        <f>'OddsRatio_working_3-way'!S99*'OddsRatio_working_3-way'!R99/3-2*'OddsRatio_working_3-way'!R99^3/27-'OddsRatio_working_3-way'!T99</f>
        <v>0.24424676739403331</v>
      </c>
      <c r="W99" s="11">
        <f>'OddsRatio_working_3-way'!V99^2+4*'OddsRatio_working_3-way'!U99^3/27</f>
        <v>-3.6511701561599663E-2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0.15505497810779462</v>
      </c>
      <c r="Y99" s="11">
        <f>IF('OddsRatio_working_3-way'!W99&gt;=0,IF('OddsRatio_working_3-way'!V99+SQRT('OddsRatio_working_3-way'!W99)&gt;0,0,PI()),ACOS('OddsRatio_working_3-way'!V99/(2*'OddsRatio_working_3-way'!X99)))</f>
        <v>0.66387020422903009</v>
      </c>
      <c r="Z99" s="11">
        <f>'OddsRatio_working_3-way'!X99^(1/3)*COS('OddsRatio_working_3-way'!Y99/3)</f>
        <v>0.52413169258016934</v>
      </c>
      <c r="AA99" s="11">
        <f>'OddsRatio_working_3-way'!X99^(1/3)*COS(('OddsRatio_working_3-way'!Y99+2*PI())/3)</f>
        <v>-0.36418427865049202</v>
      </c>
      <c r="AB99" s="11">
        <f>'OddsRatio_working_3-way'!X99^(1/3)*COS(('OddsRatio_working_3-way'!Y99+4*PI())/3)</f>
        <v>-0.15994741392967751</v>
      </c>
      <c r="AC99" s="11">
        <f>'OddsRatio_working_3-way'!X99^(1/3)*SIN('OddsRatio_working_3-way'!Y99/3)</f>
        <v>0.1179162088250076</v>
      </c>
      <c r="AD99" s="11">
        <f>'OddsRatio_working_3-way'!X99^(1/3)*SIN(('OddsRatio_working_3-way'!Y99+2*PI())/3)</f>
        <v>0.39495325629045874</v>
      </c>
      <c r="AE99" s="11">
        <f>'OddsRatio_working_3-way'!X99^(1/3)*SIN(('OddsRatio_working_3-way'!Y99+4*PI())/3)</f>
        <v>-0.51286946511546616</v>
      </c>
      <c r="AF99" s="11">
        <f>-'OddsRatio_working_3-way'!U99/(3*'OddsRatio_working_3-way'!X99^(1/3))*COS(('OddsRatio_working_3-way'!Y99)/3)</f>
        <v>0.52413169258016934</v>
      </c>
      <c r="AG99" s="11">
        <f>-'OddsRatio_working_3-way'!U99/(3*'OddsRatio_working_3-way'!X99^(1/3))*COS(('OddsRatio_working_3-way'!Y99+2*PI())/3)</f>
        <v>-0.36418427865049202</v>
      </c>
      <c r="AH99" s="11">
        <f>-'OddsRatio_working_3-way'!U99/(3*'OddsRatio_working_3-way'!X99^(1/3))*COS(('OddsRatio_working_3-way'!Y99+4*PI())/3)</f>
        <v>-0.15994741392967751</v>
      </c>
      <c r="AI99" s="11">
        <f>'OddsRatio_working_3-way'!U99/(3*'OddsRatio_working_3-way'!X99^(1/3))*SIN(('OddsRatio_working_3-way'!Y99)/3)</f>
        <v>-0.1179162088250076</v>
      </c>
      <c r="AJ99" s="11">
        <f>'OddsRatio_working_3-way'!U99/(3*'OddsRatio_working_3-way'!X99^(1/3))*SIN(('OddsRatio_working_3-way'!Y99+2*PI())/3)</f>
        <v>-0.39495325629045874</v>
      </c>
      <c r="AK99" s="11">
        <f>'OddsRatio_working_3-way'!U99/(3*'OddsRatio_working_3-way'!X99^(1/3))*SIN(('OddsRatio_working_3-way'!Y99+4*PI())/3)</f>
        <v>0.51286946511546616</v>
      </c>
      <c r="AL99" s="11">
        <f>'OddsRatio_working_3-way'!Z99+'OddsRatio_working_3-way'!AF99</f>
        <v>1.0482633851603387</v>
      </c>
      <c r="AM99" s="11">
        <f>'OddsRatio_working_3-way'!AA99+'OddsRatio_working_3-way'!AG99</f>
        <v>-0.72836855730098404</v>
      </c>
      <c r="AN99" s="11">
        <f>'OddsRatio_working_3-way'!AB99+'OddsRatio_working_3-way'!AH99</f>
        <v>-0.31989482785935502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1.0482633851603387</v>
      </c>
      <c r="AS99" s="11">
        <f>IF(('OddsRatio_working_3-way'!X99=0),IF(Q99&gt;0,-Q99^(1/3),(-Q99)^(1/3)),'OddsRatio_working_3-way'!AM99-'OddsRatio_working_3-way'!R99/3)</f>
        <v>-0.72836855730098404</v>
      </c>
      <c r="AT99" s="11">
        <f>IF(('OddsRatio_working_3-way'!X99=0),IF(Q99&gt;0,-Q99^(1/3),(-Q99)^(1/3)),'OddsRatio_working_3-way'!AN99-'OddsRatio_working_3-way'!R99/3)</f>
        <v>-0.31989482785935502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1.86</v>
      </c>
      <c r="B100" s="4">
        <f>IF('True_Odds_Calculator_3-way'!B99="","",'True_Odds_Calculator_3-way'!B99)</f>
        <v>4.09</v>
      </c>
      <c r="C100" s="4">
        <f>IF('True_Odds_Calculator_3-way'!C99="","",'True_Odds_Calculator_3-way'!C99)</f>
        <v>4.0199999999999996</v>
      </c>
      <c r="D100" s="9">
        <f t="shared" si="26"/>
        <v>0.52514532357007482</v>
      </c>
      <c r="E100" s="9">
        <f t="shared" si="27"/>
        <v>0.23535300220666322</v>
      </c>
      <c r="F100" s="9">
        <f t="shared" si="28"/>
        <v>0.23950167422326218</v>
      </c>
      <c r="G100" s="9">
        <f t="shared" si="29"/>
        <v>1.0514358135119788</v>
      </c>
      <c r="H100" s="9">
        <f t="shared" si="30"/>
        <v>1.904234799620302</v>
      </c>
      <c r="I100" s="9">
        <f t="shared" si="31"/>
        <v>4.2489366637520138</v>
      </c>
      <c r="J100" s="9">
        <f t="shared" si="32"/>
        <v>4.1753361568061749</v>
      </c>
      <c r="K100" s="11">
        <f t="shared" si="33"/>
        <v>0.5376344086021505</v>
      </c>
      <c r="L100" s="11">
        <f t="shared" si="34"/>
        <v>0.24449877750611249</v>
      </c>
      <c r="M100" s="11">
        <f t="shared" si="35"/>
        <v>0.24875621890547267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-0.26242280199287504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0.22791372160937301</v>
      </c>
      <c r="Q100" s="11">
        <f>2*'OddsRatio_working_3-way'!K100*'OddsRatio_working_3-way'!L100*'OddsRatio_working_3-way'!M100</f>
        <v>6.5398485397237596E-2</v>
      </c>
      <c r="R100" s="11">
        <f t="shared" si="36"/>
        <v>0</v>
      </c>
      <c r="S100" s="11">
        <f t="shared" si="37"/>
        <v>-0.86849816356873222</v>
      </c>
      <c r="T100" s="11">
        <f t="shared" si="38"/>
        <v>-0.24921037692072662</v>
      </c>
      <c r="U100" s="11">
        <f>'OddsRatio_working_3-way'!S100-'OddsRatio_working_3-way'!R100^2/3</f>
        <v>-0.86849816356873222</v>
      </c>
      <c r="V100" s="11">
        <f>'OddsRatio_working_3-way'!S100*'OddsRatio_working_3-way'!R100/3-2*'OddsRatio_working_3-way'!R100^3/27-'OddsRatio_working_3-way'!T100</f>
        <v>0.24921037692072662</v>
      </c>
      <c r="W100" s="11">
        <f>'OddsRatio_working_3-way'!V100^2+4*'OddsRatio_working_3-way'!U100^3/27</f>
        <v>-3.4945841889276505E-2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0.15576557213826739</v>
      </c>
      <c r="Y100" s="11">
        <f>IF('OddsRatio_working_3-way'!W100&gt;=0,IF('OddsRatio_working_3-way'!V100+SQRT('OddsRatio_working_3-way'!W100)&gt;0,0,PI()),ACOS('OddsRatio_working_3-way'!V100/(2*'OddsRatio_working_3-way'!X100)))</f>
        <v>0.64357888457372259</v>
      </c>
      <c r="Z100" s="11">
        <f>'OddsRatio_working_3-way'!X100^(1/3)*COS('OddsRatio_working_3-way'!Y100/3)</f>
        <v>0.52571790675598951</v>
      </c>
      <c r="AA100" s="11">
        <f>'OddsRatio_working_3-way'!X100^(1/3)*COS(('OddsRatio_working_3-way'!Y100+2*PI())/3)</f>
        <v>-0.36205599355187607</v>
      </c>
      <c r="AB100" s="11">
        <f>'OddsRatio_working_3-way'!X100^(1/3)*COS(('OddsRatio_working_3-way'!Y100+4*PI())/3)</f>
        <v>-0.1636619132041133</v>
      </c>
      <c r="AC100" s="11">
        <f>'OddsRatio_working_3-way'!X100^(1/3)*SIN('OddsRatio_working_3-way'!Y100/3)</f>
        <v>0.1145428756944091</v>
      </c>
      <c r="AD100" s="11">
        <f>'OddsRatio_working_3-way'!X100^(1/3)*SIN(('OddsRatio_working_3-way'!Y100+2*PI())/3)</f>
        <v>0.39801362462786116</v>
      </c>
      <c r="AE100" s="11">
        <f>'OddsRatio_working_3-way'!X100^(1/3)*SIN(('OddsRatio_working_3-way'!Y100+4*PI())/3)</f>
        <v>-0.51255650032227018</v>
      </c>
      <c r="AF100" s="11">
        <f>-'OddsRatio_working_3-way'!U100/(3*'OddsRatio_working_3-way'!X100^(1/3))*COS(('OddsRatio_working_3-way'!Y100)/3)</f>
        <v>0.52571790675598939</v>
      </c>
      <c r="AG100" s="11">
        <f>-'OddsRatio_working_3-way'!U100/(3*'OddsRatio_working_3-way'!X100^(1/3))*COS(('OddsRatio_working_3-way'!Y100+2*PI())/3)</f>
        <v>-0.36205599355187601</v>
      </c>
      <c r="AH100" s="11">
        <f>-'OddsRatio_working_3-way'!U100/(3*'OddsRatio_working_3-way'!X100^(1/3))*COS(('OddsRatio_working_3-way'!Y100+4*PI())/3)</f>
        <v>-0.16366191320411327</v>
      </c>
      <c r="AI100" s="11">
        <f>'OddsRatio_working_3-way'!U100/(3*'OddsRatio_working_3-way'!X100^(1/3))*SIN(('OddsRatio_working_3-way'!Y100)/3)</f>
        <v>-0.11454287569440907</v>
      </c>
      <c r="AJ100" s="11">
        <f>'OddsRatio_working_3-way'!U100/(3*'OddsRatio_working_3-way'!X100^(1/3))*SIN(('OddsRatio_working_3-way'!Y100+2*PI())/3)</f>
        <v>-0.39801362462786111</v>
      </c>
      <c r="AK100" s="11">
        <f>'OddsRatio_working_3-way'!U100/(3*'OddsRatio_working_3-way'!X100^(1/3))*SIN(('OddsRatio_working_3-way'!Y100+4*PI())/3)</f>
        <v>0.51255650032227007</v>
      </c>
      <c r="AL100" s="11">
        <f>'OddsRatio_working_3-way'!Z100+'OddsRatio_working_3-way'!AF100</f>
        <v>1.0514358135119788</v>
      </c>
      <c r="AM100" s="11">
        <f>'OddsRatio_working_3-way'!AA100+'OddsRatio_working_3-way'!AG100</f>
        <v>-0.72411198710375202</v>
      </c>
      <c r="AN100" s="11">
        <f>'OddsRatio_working_3-way'!AB100+'OddsRatio_working_3-way'!AH100</f>
        <v>-0.32732382640822655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1.0514358135119788</v>
      </c>
      <c r="AS100" s="11">
        <f>IF(('OddsRatio_working_3-way'!X100=0),IF(Q100&gt;0,-Q100^(1/3),(-Q100)^(1/3)),'OddsRatio_working_3-way'!AM100-'OddsRatio_working_3-way'!R100/3)</f>
        <v>-0.72411198710375202</v>
      </c>
      <c r="AT100" s="11">
        <f>IF(('OddsRatio_working_3-way'!X100=0),IF(Q100&gt;0,-Q100^(1/3),(-Q100)^(1/3)),'OddsRatio_working_3-way'!AN100-'OddsRatio_working_3-way'!R100/3)</f>
        <v>-0.32732382640822655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2.35</v>
      </c>
      <c r="B101" s="4">
        <f>IF('True_Odds_Calculator_3-way'!B100="","",'True_Odds_Calculator_3-way'!B100)</f>
        <v>3.81</v>
      </c>
      <c r="C101" s="4">
        <f>IF('True_Odds_Calculator_3-way'!C100="","",'True_Odds_Calculator_3-way'!C100)</f>
        <v>2.93</v>
      </c>
      <c r="D101" s="9">
        <f t="shared" si="26"/>
        <v>0.41469126153778707</v>
      </c>
      <c r="E101" s="9">
        <f t="shared" si="27"/>
        <v>0.25394434716694053</v>
      </c>
      <c r="F101" s="9">
        <f t="shared" si="28"/>
        <v>0.33136439129527256</v>
      </c>
      <c r="G101" s="9">
        <f t="shared" si="29"/>
        <v>1.0455055813878578</v>
      </c>
      <c r="H101" s="9">
        <f t="shared" si="30"/>
        <v>2.4114325348736076</v>
      </c>
      <c r="I101" s="9">
        <f t="shared" si="31"/>
        <v>3.9378706836998809</v>
      </c>
      <c r="J101" s="9">
        <f t="shared" si="32"/>
        <v>3.0178257720785662</v>
      </c>
      <c r="K101" s="11">
        <f t="shared" si="33"/>
        <v>0.42553191489361702</v>
      </c>
      <c r="L101" s="11">
        <f t="shared" si="34"/>
        <v>0.26246719160104987</v>
      </c>
      <c r="M101" s="11">
        <f t="shared" si="35"/>
        <v>0.34129692832764502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-0.27908528535087718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0.23214366376448969</v>
      </c>
      <c r="Q101" s="11">
        <f>2*'OddsRatio_working_3-way'!K101*'OddsRatio_working_3-way'!L101*'OddsRatio_working_3-way'!M101</f>
        <v>7.6237656408699395E-2</v>
      </c>
      <c r="R101" s="11">
        <f t="shared" si="36"/>
        <v>0</v>
      </c>
      <c r="S101" s="11">
        <f t="shared" si="37"/>
        <v>-0.83180187544688855</v>
      </c>
      <c r="T101" s="11">
        <f t="shared" si="38"/>
        <v>-0.27316974563116203</v>
      </c>
      <c r="U101" s="11">
        <f>'OddsRatio_working_3-way'!S101-'OddsRatio_working_3-way'!R101^2/3</f>
        <v>-0.83180187544688855</v>
      </c>
      <c r="V101" s="11">
        <f>'OddsRatio_working_3-way'!S101*'OddsRatio_working_3-way'!R101/3-2*'OddsRatio_working_3-way'!R101^3/27-'OddsRatio_working_3-way'!T101</f>
        <v>0.27316974563116203</v>
      </c>
      <c r="W101" s="11">
        <f>'OddsRatio_working_3-way'!V101^2+4*'OddsRatio_working_3-way'!U101^3/27</f>
        <v>-1.0640368035746514E-2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0.14599835441190792</v>
      </c>
      <c r="Y101" s="11">
        <f>IF('OddsRatio_working_3-way'!W101&gt;=0,IF('OddsRatio_working_3-way'!V101+SQRT('OddsRatio_working_3-way'!W101)&gt;0,0,PI()),ACOS('OddsRatio_working_3-way'!V101/(2*'OddsRatio_working_3-way'!X101)))</f>
        <v>0.361058628069437</v>
      </c>
      <c r="Z101" s="11">
        <f>'OddsRatio_working_3-way'!X101^(1/3)*COS('OddsRatio_working_3-way'!Y101/3)</f>
        <v>0.52275279069392899</v>
      </c>
      <c r="AA101" s="11">
        <f>'OddsRatio_working_3-way'!X101^(1/3)*COS(('OddsRatio_working_3-way'!Y101+2*PI())/3)</f>
        <v>-0.31612681751889021</v>
      </c>
      <c r="AB101" s="11">
        <f>'OddsRatio_working_3-way'!X101^(1/3)*COS(('OddsRatio_working_3-way'!Y101+4*PI())/3)</f>
        <v>-0.20662597317503886</v>
      </c>
      <c r="AC101" s="11">
        <f>'OddsRatio_working_3-way'!X101^(1/3)*SIN('OddsRatio_working_3-way'!Y101/3)</f>
        <v>6.3220341958413903E-2</v>
      </c>
      <c r="AD101" s="11">
        <f>'OddsRatio_working_3-way'!X101^(1/3)*SIN(('OddsRatio_working_3-way'!Y101+2*PI())/3)</f>
        <v>0.42110702566094504</v>
      </c>
      <c r="AE101" s="11">
        <f>'OddsRatio_working_3-way'!X101^(1/3)*SIN(('OddsRatio_working_3-way'!Y101+4*PI())/3)</f>
        <v>-0.48432736761935896</v>
      </c>
      <c r="AF101" s="11">
        <f>-'OddsRatio_working_3-way'!U101/(3*'OddsRatio_working_3-way'!X101^(1/3))*COS(('OddsRatio_working_3-way'!Y101)/3)</f>
        <v>0.52275279069392888</v>
      </c>
      <c r="AG101" s="11">
        <f>-'OddsRatio_working_3-way'!U101/(3*'OddsRatio_working_3-way'!X101^(1/3))*COS(('OddsRatio_working_3-way'!Y101+2*PI())/3)</f>
        <v>-0.31612681751889016</v>
      </c>
      <c r="AH101" s="11">
        <f>-'OddsRatio_working_3-way'!U101/(3*'OddsRatio_working_3-way'!X101^(1/3))*COS(('OddsRatio_working_3-way'!Y101+4*PI())/3)</f>
        <v>-0.20662597317503881</v>
      </c>
      <c r="AI101" s="11">
        <f>'OddsRatio_working_3-way'!U101/(3*'OddsRatio_working_3-way'!X101^(1/3))*SIN(('OddsRatio_working_3-way'!Y101)/3)</f>
        <v>-6.3220341958413889E-2</v>
      </c>
      <c r="AJ101" s="11">
        <f>'OddsRatio_working_3-way'!U101/(3*'OddsRatio_working_3-way'!X101^(1/3))*SIN(('OddsRatio_working_3-way'!Y101+2*PI())/3)</f>
        <v>-0.42110702566094499</v>
      </c>
      <c r="AK101" s="11">
        <f>'OddsRatio_working_3-way'!U101/(3*'OddsRatio_working_3-way'!X101^(1/3))*SIN(('OddsRatio_working_3-way'!Y101+4*PI())/3)</f>
        <v>0.48432736761935891</v>
      </c>
      <c r="AL101" s="11">
        <f>'OddsRatio_working_3-way'!Z101+'OddsRatio_working_3-way'!AF101</f>
        <v>1.0455055813878578</v>
      </c>
      <c r="AM101" s="11">
        <f>'OddsRatio_working_3-way'!AA101+'OddsRatio_working_3-way'!AG101</f>
        <v>-0.63225363503778031</v>
      </c>
      <c r="AN101" s="11">
        <f>'OddsRatio_working_3-way'!AB101+'OddsRatio_working_3-way'!AH101</f>
        <v>-0.41325194635007767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1.0455055813878578</v>
      </c>
      <c r="AS101" s="11">
        <f>IF(('OddsRatio_working_3-way'!X101=0),IF(Q101&gt;0,-Q101^(1/3),(-Q101)^(1/3)),'OddsRatio_working_3-way'!AM101-'OddsRatio_working_3-way'!R101/3)</f>
        <v>-0.63225363503778031</v>
      </c>
      <c r="AT101" s="11">
        <f>IF(('OddsRatio_working_3-way'!X101=0),IF(Q101&gt;0,-Q101^(1/3),(-Q101)^(1/3)),'OddsRatio_working_3-way'!AN101-'OddsRatio_working_3-way'!R101/3)</f>
        <v>-0.41325194635007767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3.5</v>
      </c>
      <c r="B102" s="4">
        <f>IF('True_Odds_Calculator_3-way'!B101="","",'True_Odds_Calculator_3-way'!B101)</f>
        <v>3.11</v>
      </c>
      <c r="C102" s="4">
        <f>IF('True_Odds_Calculator_3-way'!C101="","",'True_Odds_Calculator_3-way'!C101)</f>
        <v>2.29</v>
      </c>
      <c r="D102" s="9">
        <f t="shared" si="26"/>
        <v>0.27235432151667255</v>
      </c>
      <c r="E102" s="9">
        <f t="shared" si="27"/>
        <v>0.30722868726546465</v>
      </c>
      <c r="F102" s="9">
        <f t="shared" si="28"/>
        <v>0.42041699121786291</v>
      </c>
      <c r="G102" s="9">
        <f t="shared" si="29"/>
        <v>1.0686750618550891</v>
      </c>
      <c r="H102" s="9">
        <f t="shared" si="30"/>
        <v>3.671687654637724</v>
      </c>
      <c r="I102" s="9">
        <f t="shared" si="31"/>
        <v>3.2549043805142386</v>
      </c>
      <c r="J102" s="9">
        <f t="shared" si="32"/>
        <v>2.3785908297930645</v>
      </c>
      <c r="K102" s="11">
        <f t="shared" si="33"/>
        <v>0.2857142857142857</v>
      </c>
      <c r="L102" s="11">
        <f t="shared" si="34"/>
        <v>0.32154340836012862</v>
      </c>
      <c r="M102" s="11">
        <f t="shared" si="35"/>
        <v>0.4366812227074236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-0.27299095546332952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0.23669446155018828</v>
      </c>
      <c r="Q102" s="11">
        <f>2*'OddsRatio_working_3-way'!K102*'OddsRatio_working_3-way'!L102*'OddsRatio_working_3-way'!M102</f>
        <v>8.0235410694979067E-2</v>
      </c>
      <c r="R102" s="11">
        <f t="shared" si="36"/>
        <v>0</v>
      </c>
      <c r="S102" s="11">
        <f t="shared" si="37"/>
        <v>-0.86704140490098802</v>
      </c>
      <c r="T102" s="11">
        <f t="shared" si="38"/>
        <v>-0.29391234064440269</v>
      </c>
      <c r="U102" s="11">
        <f>'OddsRatio_working_3-way'!S102-'OddsRatio_working_3-way'!R102^2/3</f>
        <v>-0.86704140490098802</v>
      </c>
      <c r="V102" s="11">
        <f>'OddsRatio_working_3-way'!S102*'OddsRatio_working_3-way'!R102/3-2*'OddsRatio_working_3-way'!R102^3/27-'OddsRatio_working_3-way'!T102</f>
        <v>0.29391234064440269</v>
      </c>
      <c r="W102" s="11">
        <f>'OddsRatio_working_3-way'!V102^2+4*'OddsRatio_working_3-way'!U102^3/27</f>
        <v>-1.0179645392483089E-2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0.15537383094938678</v>
      </c>
      <c r="Y102" s="11">
        <f>IF('OddsRatio_working_3-way'!W102&gt;=0,IF('OddsRatio_working_3-way'!V102+SQRT('OddsRatio_working_3-way'!W102)&gt;0,0,PI()),ACOS('OddsRatio_working_3-way'!V102/(2*'OddsRatio_working_3-way'!X102)))</f>
        <v>0.33067568545078618</v>
      </c>
      <c r="Z102" s="11">
        <f>'OddsRatio_working_3-way'!X102^(1/3)*COS('OddsRatio_working_3-way'!Y102/3)</f>
        <v>0.53433753092754455</v>
      </c>
      <c r="AA102" s="11">
        <f>'OddsRatio_working_3-way'!X102^(1/3)*COS(('OddsRatio_working_3-way'!Y102+2*PI())/3)</f>
        <v>-0.3183830555295194</v>
      </c>
      <c r="AB102" s="11">
        <f>'OddsRatio_working_3-way'!X102^(1/3)*COS(('OddsRatio_working_3-way'!Y102+4*PI())/3)</f>
        <v>-0.21595447539802531</v>
      </c>
      <c r="AC102" s="11">
        <f>'OddsRatio_working_3-way'!X102^(1/3)*SIN('OddsRatio_working_3-way'!Y102/3)</f>
        <v>5.9137168311629427E-2</v>
      </c>
      <c r="AD102" s="11">
        <f>'OddsRatio_working_3-way'!X102^(1/3)*SIN(('OddsRatio_working_3-way'!Y102+2*PI())/3)</f>
        <v>0.43318129182289217</v>
      </c>
      <c r="AE102" s="11">
        <f>'OddsRatio_working_3-way'!X102^(1/3)*SIN(('OddsRatio_working_3-way'!Y102+4*PI())/3)</f>
        <v>-0.49231846013452141</v>
      </c>
      <c r="AF102" s="11">
        <f>-'OddsRatio_working_3-way'!U102/(3*'OddsRatio_working_3-way'!X102^(1/3))*COS(('OddsRatio_working_3-way'!Y102)/3)</f>
        <v>0.53433753092754455</v>
      </c>
      <c r="AG102" s="11">
        <f>-'OddsRatio_working_3-way'!U102/(3*'OddsRatio_working_3-way'!X102^(1/3))*COS(('OddsRatio_working_3-way'!Y102+2*PI())/3)</f>
        <v>-0.3183830555295194</v>
      </c>
      <c r="AH102" s="11">
        <f>-'OddsRatio_working_3-way'!U102/(3*'OddsRatio_working_3-way'!X102^(1/3))*COS(('OddsRatio_working_3-way'!Y102+4*PI())/3)</f>
        <v>-0.21595447539802531</v>
      </c>
      <c r="AI102" s="11">
        <f>'OddsRatio_working_3-way'!U102/(3*'OddsRatio_working_3-way'!X102^(1/3))*SIN(('OddsRatio_working_3-way'!Y102)/3)</f>
        <v>-5.9137168311629427E-2</v>
      </c>
      <c r="AJ102" s="11">
        <f>'OddsRatio_working_3-way'!U102/(3*'OddsRatio_working_3-way'!X102^(1/3))*SIN(('OddsRatio_working_3-way'!Y102+2*PI())/3)</f>
        <v>-0.43318129182289217</v>
      </c>
      <c r="AK102" s="11">
        <f>'OddsRatio_working_3-way'!U102/(3*'OddsRatio_working_3-way'!X102^(1/3))*SIN(('OddsRatio_working_3-way'!Y102+4*PI())/3)</f>
        <v>0.49231846013452141</v>
      </c>
      <c r="AL102" s="11">
        <f>'OddsRatio_working_3-way'!Z102+'OddsRatio_working_3-way'!AF102</f>
        <v>1.0686750618550891</v>
      </c>
      <c r="AM102" s="11">
        <f>'OddsRatio_working_3-way'!AA102+'OddsRatio_working_3-way'!AG102</f>
        <v>-0.6367661110590388</v>
      </c>
      <c r="AN102" s="11">
        <f>'OddsRatio_working_3-way'!AB102+'OddsRatio_working_3-way'!AH102</f>
        <v>-0.43190895079605063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1.0686750618550891</v>
      </c>
      <c r="AS102" s="11">
        <f>IF(('OddsRatio_working_3-way'!X102=0),IF(Q102&gt;0,-Q102^(1/3),(-Q102)^(1/3)),'OddsRatio_working_3-way'!AM102-'OddsRatio_working_3-way'!R102/3)</f>
        <v>-0.6367661110590388</v>
      </c>
      <c r="AT102" s="11">
        <f>IF(('OddsRatio_working_3-way'!X102=0),IF(Q102&gt;0,-Q102^(1/3),(-Q102)^(1/3)),'OddsRatio_working_3-way'!AN102-'OddsRatio_working_3-way'!R102/3)</f>
        <v>-0.43190895079605063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2.04</v>
      </c>
      <c r="B103" s="4">
        <f>IF('True_Odds_Calculator_3-way'!B102="","",'True_Odds_Calculator_3-way'!B102)</f>
        <v>3.38</v>
      </c>
      <c r="C103" s="4">
        <f>IF('True_Odds_Calculator_3-way'!C102="","",'True_Odds_Calculator_3-way'!C102)</f>
        <v>3.84</v>
      </c>
      <c r="D103" s="9">
        <f t="shared" si="26"/>
        <v>0.47218592142371635</v>
      </c>
      <c r="E103" s="9">
        <f t="shared" si="27"/>
        <v>0.28105164919494957</v>
      </c>
      <c r="F103" s="9">
        <f t="shared" si="28"/>
        <v>0.24676242938133414</v>
      </c>
      <c r="G103" s="9">
        <f t="shared" si="29"/>
        <v>1.0748171727830125</v>
      </c>
      <c r="H103" s="9">
        <f t="shared" si="30"/>
        <v>2.1178098596943329</v>
      </c>
      <c r="I103" s="9">
        <f t="shared" si="31"/>
        <v>3.5580648712235692</v>
      </c>
      <c r="J103" s="9">
        <f t="shared" si="32"/>
        <v>4.0524807707037551</v>
      </c>
      <c r="K103" s="11">
        <f t="shared" si="33"/>
        <v>0.49019607843137253</v>
      </c>
      <c r="L103" s="11">
        <f t="shared" si="34"/>
        <v>0.29585798816568049</v>
      </c>
      <c r="M103" s="11">
        <f t="shared" si="35"/>
        <v>0.26041666666666669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-0.26549145299145294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0.2364265479367289</v>
      </c>
      <c r="Q103" s="11">
        <f>2*'OddsRatio_working_3-way'!K103*'OddsRatio_working_3-way'!L103*'OddsRatio_working_3-way'!M103</f>
        <v>7.5535638318443746E-2</v>
      </c>
      <c r="R103" s="11">
        <f t="shared" si="36"/>
        <v>0</v>
      </c>
      <c r="S103" s="11">
        <f t="shared" si="37"/>
        <v>-0.89052414031701532</v>
      </c>
      <c r="T103" s="11">
        <f t="shared" si="38"/>
        <v>-0.28451250489361513</v>
      </c>
      <c r="U103" s="11">
        <f>'OddsRatio_working_3-way'!S103-'OddsRatio_working_3-way'!R103^2/3</f>
        <v>-0.89052414031701532</v>
      </c>
      <c r="V103" s="11">
        <f>'OddsRatio_working_3-way'!S103*'OddsRatio_working_3-way'!R103/3-2*'OddsRatio_working_3-way'!R103^3/27-'OddsRatio_working_3-way'!T103</f>
        <v>0.28451250489361513</v>
      </c>
      <c r="W103" s="11">
        <f>'OddsRatio_working_3-way'!V103^2+4*'OddsRatio_working_3-way'!U103^3/27</f>
        <v>-2.3677115787296782E-2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0.16172853893804284</v>
      </c>
      <c r="Y103" s="11">
        <f>IF('OddsRatio_working_3-way'!W103&gt;=0,IF('OddsRatio_working_3-way'!V103+SQRT('OddsRatio_working_3-way'!W103)&gt;0,0,PI()),ACOS('OddsRatio_working_3-way'!V103/(2*'OddsRatio_working_3-way'!X103)))</f>
        <v>0.49577783723450475</v>
      </c>
      <c r="Z103" s="11">
        <f>'OddsRatio_working_3-way'!X103^(1/3)*COS('OddsRatio_working_3-way'!Y103/3)</f>
        <v>0.53740858639150624</v>
      </c>
      <c r="AA103" s="11">
        <f>'OddsRatio_working_3-way'!X103^(1/3)*COS(('OddsRatio_working_3-way'!Y103+2*PI())/3)</f>
        <v>-0.34632544710218538</v>
      </c>
      <c r="AB103" s="11">
        <f>'OddsRatio_working_3-way'!X103^(1/3)*COS(('OddsRatio_working_3-way'!Y103+4*PI())/3)</f>
        <v>-0.19108313928932105</v>
      </c>
      <c r="AC103" s="11">
        <f>'OddsRatio_working_3-way'!X103^(1/3)*SIN('OddsRatio_working_3-way'!Y103/3)</f>
        <v>8.9629188205376048E-2</v>
      </c>
      <c r="AD103" s="11">
        <f>'OddsRatio_working_3-way'!X103^(1/3)*SIN(('OddsRatio_working_3-way'!Y103+2*PI())/3)</f>
        <v>0.4205948939242406</v>
      </c>
      <c r="AE103" s="11">
        <f>'OddsRatio_working_3-way'!X103^(1/3)*SIN(('OddsRatio_working_3-way'!Y103+4*PI())/3)</f>
        <v>-0.51022408212961656</v>
      </c>
      <c r="AF103" s="11">
        <f>-'OddsRatio_working_3-way'!U103/(3*'OddsRatio_working_3-way'!X103^(1/3))*COS(('OddsRatio_working_3-way'!Y103)/3)</f>
        <v>0.53740858639150624</v>
      </c>
      <c r="AG103" s="11">
        <f>-'OddsRatio_working_3-way'!U103/(3*'OddsRatio_working_3-way'!X103^(1/3))*COS(('OddsRatio_working_3-way'!Y103+2*PI())/3)</f>
        <v>-0.34632544710218538</v>
      </c>
      <c r="AH103" s="11">
        <f>-'OddsRatio_working_3-way'!U103/(3*'OddsRatio_working_3-way'!X103^(1/3))*COS(('OddsRatio_working_3-way'!Y103+4*PI())/3)</f>
        <v>-0.19108313928932105</v>
      </c>
      <c r="AI103" s="11">
        <f>'OddsRatio_working_3-way'!U103/(3*'OddsRatio_working_3-way'!X103^(1/3))*SIN(('OddsRatio_working_3-way'!Y103)/3)</f>
        <v>-8.9629188205376048E-2</v>
      </c>
      <c r="AJ103" s="11">
        <f>'OddsRatio_working_3-way'!U103/(3*'OddsRatio_working_3-way'!X103^(1/3))*SIN(('OddsRatio_working_3-way'!Y103+2*PI())/3)</f>
        <v>-0.4205948939242406</v>
      </c>
      <c r="AK103" s="11">
        <f>'OddsRatio_working_3-way'!U103/(3*'OddsRatio_working_3-way'!X103^(1/3))*SIN(('OddsRatio_working_3-way'!Y103+4*PI())/3)</f>
        <v>0.51022408212961656</v>
      </c>
      <c r="AL103" s="11">
        <f>'OddsRatio_working_3-way'!Z103+'OddsRatio_working_3-way'!AF103</f>
        <v>1.0748171727830125</v>
      </c>
      <c r="AM103" s="11">
        <f>'OddsRatio_working_3-way'!AA103+'OddsRatio_working_3-way'!AG103</f>
        <v>-0.69265089420437076</v>
      </c>
      <c r="AN103" s="11">
        <f>'OddsRatio_working_3-way'!AB103+'OddsRatio_working_3-way'!AH103</f>
        <v>-0.3821662785786421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1.0748171727830125</v>
      </c>
      <c r="AS103" s="11">
        <f>IF(('OddsRatio_working_3-way'!X103=0),IF(Q103&gt;0,-Q103^(1/3),(-Q103)^(1/3)),'OddsRatio_working_3-way'!AM103-'OddsRatio_working_3-way'!R103/3)</f>
        <v>-0.69265089420437076</v>
      </c>
      <c r="AT103" s="11">
        <f>IF(('OddsRatio_working_3-way'!X103=0),IF(Q103&gt;0,-Q103^(1/3),(-Q103)^(1/3)),'OddsRatio_working_3-way'!AN103-'OddsRatio_working_3-way'!R103/3)</f>
        <v>-0.3821662785786421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2.5299999999999998</v>
      </c>
      <c r="B104" s="4">
        <f>IF('True_Odds_Calculator_3-way'!B103="","",'True_Odds_Calculator_3-way'!B103)</f>
        <v>3.07</v>
      </c>
      <c r="C104" s="4">
        <f>IF('True_Odds_Calculator_3-way'!C103="","",'True_Odds_Calculator_3-way'!C103)</f>
        <v>3.1</v>
      </c>
      <c r="D104" s="9">
        <f t="shared" si="26"/>
        <v>0.37983202241814112</v>
      </c>
      <c r="E104" s="9">
        <f t="shared" si="27"/>
        <v>0.31162308431252278</v>
      </c>
      <c r="F104" s="9">
        <f t="shared" si="28"/>
        <v>0.30854489326933632</v>
      </c>
      <c r="G104" s="9">
        <f t="shared" si="29"/>
        <v>1.0671521186091661</v>
      </c>
      <c r="H104" s="9">
        <f t="shared" si="30"/>
        <v>2.6327427414720237</v>
      </c>
      <c r="I104" s="9">
        <f t="shared" si="31"/>
        <v>3.2090048855209741</v>
      </c>
      <c r="J104" s="9">
        <f t="shared" si="32"/>
        <v>3.2410194490792485</v>
      </c>
      <c r="K104" s="11">
        <f t="shared" si="33"/>
        <v>0.39525691699604748</v>
      </c>
      <c r="L104" s="11">
        <f t="shared" si="34"/>
        <v>0.32573289902280134</v>
      </c>
      <c r="M104" s="11">
        <f t="shared" si="35"/>
        <v>0.32258064516129031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-0.27622340882822138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0.23673052714904594</v>
      </c>
      <c r="Q104" s="11">
        <f>2*'OddsRatio_working_3-way'!K104*'OddsRatio_working_3-way'!L104*'OddsRatio_working_3-way'!M104</f>
        <v>8.3063342859314396E-2</v>
      </c>
      <c r="R104" s="11">
        <f t="shared" si="36"/>
        <v>0</v>
      </c>
      <c r="S104" s="11">
        <f t="shared" si="37"/>
        <v>-0.85702557995823081</v>
      </c>
      <c r="T104" s="11">
        <f t="shared" si="38"/>
        <v>-0.30071072980990565</v>
      </c>
      <c r="U104" s="11">
        <f>'OddsRatio_working_3-way'!S104-'OddsRatio_working_3-way'!R104^2/3</f>
        <v>-0.85702557995823081</v>
      </c>
      <c r="V104" s="11">
        <f>'OddsRatio_working_3-way'!S104*'OddsRatio_working_3-way'!R104/3-2*'OddsRatio_working_3-way'!R104^3/27-'OddsRatio_working_3-way'!T104</f>
        <v>0.30071072980990565</v>
      </c>
      <c r="W104" s="11">
        <f>'OddsRatio_working_3-way'!V104^2+4*'OddsRatio_working_3-way'!U104^3/27</f>
        <v>-2.8292282670514257E-3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0.15268936709039166</v>
      </c>
      <c r="Y104" s="11">
        <f>IF('OddsRatio_working_3-way'!W104&gt;=0,IF('OddsRatio_working_3-way'!V104+SQRT('OddsRatio_working_3-way'!W104)&gt;0,0,PI()),ACOS('OddsRatio_working_3-way'!V104/(2*'OddsRatio_working_3-way'!X104)))</f>
        <v>0.17507172200364374</v>
      </c>
      <c r="Z104" s="11">
        <f>'OddsRatio_working_3-way'!X104^(1/3)*COS('OddsRatio_working_3-way'!Y104/3)</f>
        <v>0.53357605930458307</v>
      </c>
      <c r="AA104" s="11">
        <f>'OddsRatio_working_3-way'!X104^(1/3)*COS(('OddsRatio_working_3-way'!Y104+2*PI())/3)</f>
        <v>-0.29378500526626983</v>
      </c>
      <c r="AB104" s="11">
        <f>'OddsRatio_working_3-way'!X104^(1/3)*COS(('OddsRatio_working_3-way'!Y104+4*PI())/3)</f>
        <v>-0.23979105403831338</v>
      </c>
      <c r="AC104" s="11">
        <f>'OddsRatio_working_3-way'!X104^(1/3)*SIN('OddsRatio_working_3-way'!Y104/3)</f>
        <v>3.1173422276072414E-2</v>
      </c>
      <c r="AD104" s="11">
        <f>'OddsRatio_working_3-way'!X104^(1/3)*SIN(('OddsRatio_working_3-way'!Y104+2*PI())/3)</f>
        <v>0.44650371107092501</v>
      </c>
      <c r="AE104" s="11">
        <f>'OddsRatio_working_3-way'!X104^(1/3)*SIN(('OddsRatio_working_3-way'!Y104+4*PI())/3)</f>
        <v>-0.47767713334699724</v>
      </c>
      <c r="AF104" s="11">
        <f>-'OddsRatio_working_3-way'!U104/(3*'OddsRatio_working_3-way'!X104^(1/3))*COS(('OddsRatio_working_3-way'!Y104)/3)</f>
        <v>0.53357605930458307</v>
      </c>
      <c r="AG104" s="11">
        <f>-'OddsRatio_working_3-way'!U104/(3*'OddsRatio_working_3-way'!X104^(1/3))*COS(('OddsRatio_working_3-way'!Y104+2*PI())/3)</f>
        <v>-0.29378500526626983</v>
      </c>
      <c r="AH104" s="11">
        <f>-'OddsRatio_working_3-way'!U104/(3*'OddsRatio_working_3-way'!X104^(1/3))*COS(('OddsRatio_working_3-way'!Y104+4*PI())/3)</f>
        <v>-0.23979105403831338</v>
      </c>
      <c r="AI104" s="11">
        <f>'OddsRatio_working_3-way'!U104/(3*'OddsRatio_working_3-way'!X104^(1/3))*SIN(('OddsRatio_working_3-way'!Y104)/3)</f>
        <v>-3.1173422276072414E-2</v>
      </c>
      <c r="AJ104" s="11">
        <f>'OddsRatio_working_3-way'!U104/(3*'OddsRatio_working_3-way'!X104^(1/3))*SIN(('OddsRatio_working_3-way'!Y104+2*PI())/3)</f>
        <v>-0.44650371107092501</v>
      </c>
      <c r="AK104" s="11">
        <f>'OddsRatio_working_3-way'!U104/(3*'OddsRatio_working_3-way'!X104^(1/3))*SIN(('OddsRatio_working_3-way'!Y104+4*PI())/3)</f>
        <v>0.47767713334699724</v>
      </c>
      <c r="AL104" s="11">
        <f>'OddsRatio_working_3-way'!Z104+'OddsRatio_working_3-way'!AF104</f>
        <v>1.0671521186091661</v>
      </c>
      <c r="AM104" s="11">
        <f>'OddsRatio_working_3-way'!AA104+'OddsRatio_working_3-way'!AG104</f>
        <v>-0.58757001053253965</v>
      </c>
      <c r="AN104" s="11">
        <f>'OddsRatio_working_3-way'!AB104+'OddsRatio_working_3-way'!AH104</f>
        <v>-0.47958210807662677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1.0671521186091661</v>
      </c>
      <c r="AS104" s="11">
        <f>IF(('OddsRatio_working_3-way'!X104=0),IF(Q104&gt;0,-Q104^(1/3),(-Q104)^(1/3)),'OddsRatio_working_3-way'!AM104-'OddsRatio_working_3-way'!R104/3)</f>
        <v>-0.58757001053253965</v>
      </c>
      <c r="AT104" s="11">
        <f>IF(('OddsRatio_working_3-way'!X104=0),IF(Q104&gt;0,-Q104^(1/3),(-Q104)^(1/3)),'OddsRatio_working_3-way'!AN104-'OddsRatio_working_3-way'!R104/3)</f>
        <v>-0.47958210807662677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1.91</v>
      </c>
      <c r="B105" s="4">
        <f>IF('True_Odds_Calculator_3-way'!B104="","",'True_Odds_Calculator_3-way'!B104)</f>
        <v>3.47</v>
      </c>
      <c r="C105" s="4">
        <f>IF('True_Odds_Calculator_3-way'!C104="","",'True_Odds_Calculator_3-way'!C104)</f>
        <v>4.2699999999999996</v>
      </c>
      <c r="D105" s="9">
        <f t="shared" si="26"/>
        <v>0.50527668794947855</v>
      </c>
      <c r="E105" s="9">
        <f t="shared" si="27"/>
        <v>0.27340375470924216</v>
      </c>
      <c r="F105" s="9">
        <f t="shared" si="28"/>
        <v>0.22131955734127906</v>
      </c>
      <c r="G105" s="9">
        <f t="shared" si="29"/>
        <v>1.075949087361552</v>
      </c>
      <c r="H105" s="9">
        <f t="shared" si="30"/>
        <v>1.9791136694990126</v>
      </c>
      <c r="I105" s="9">
        <f t="shared" si="31"/>
        <v>3.657594245783033</v>
      </c>
      <c r="J105" s="9">
        <f t="shared" si="32"/>
        <v>4.5183535156722758</v>
      </c>
      <c r="K105" s="11">
        <f t="shared" si="33"/>
        <v>0.52356020942408377</v>
      </c>
      <c r="L105" s="11">
        <f t="shared" si="34"/>
        <v>0.28818443804034583</v>
      </c>
      <c r="M105" s="11">
        <f t="shared" si="35"/>
        <v>0.23419203747072601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-0.25971401200673661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0.23498001556804438</v>
      </c>
      <c r="Q105" s="11">
        <f>2*'OddsRatio_working_3-way'!K105*'OddsRatio_working_3-way'!L105*'OddsRatio_working_3-way'!M105</f>
        <v>7.0670681373847938E-2</v>
      </c>
      <c r="R105" s="11">
        <f t="shared" si="36"/>
        <v>0</v>
      </c>
      <c r="S105" s="11">
        <f t="shared" si="37"/>
        <v>-0.90476448980330459</v>
      </c>
      <c r="T105" s="11">
        <f t="shared" si="38"/>
        <v>-0.27210962099347508</v>
      </c>
      <c r="U105" s="11">
        <f>'OddsRatio_working_3-way'!S105-'OddsRatio_working_3-way'!R105^2/3</f>
        <v>-0.90476448980330459</v>
      </c>
      <c r="V105" s="11">
        <f>'OddsRatio_working_3-way'!S105*'OddsRatio_working_3-way'!R105/3-2*'OddsRatio_working_3-way'!R105^3/27-'OddsRatio_working_3-way'!T105</f>
        <v>0.27210962099347508</v>
      </c>
      <c r="W105" s="11">
        <f>'OddsRatio_working_3-way'!V105^2+4*'OddsRatio_working_3-way'!U105^3/27</f>
        <v>-3.5680666660270352E-2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0.16562330187618754</v>
      </c>
      <c r="Y105" s="11">
        <f>IF('OddsRatio_working_3-way'!W105&gt;=0,IF('OddsRatio_working_3-way'!V105+SQRT('OddsRatio_working_3-way'!W105)&gt;0,0,PI()),ACOS('OddsRatio_working_3-way'!V105/(2*'OddsRatio_working_3-way'!X105)))</f>
        <v>0.60680975863791708</v>
      </c>
      <c r="Z105" s="11">
        <f>'OddsRatio_working_3-way'!X105^(1/3)*COS('OddsRatio_working_3-way'!Y105/3)</f>
        <v>0.53797454368077613</v>
      </c>
      <c r="AA105" s="11">
        <f>'OddsRatio_working_3-way'!X105^(1/3)*COS(('OddsRatio_working_3-way'!Y105+2*PI())/3)</f>
        <v>-0.36453132039612901</v>
      </c>
      <c r="AB105" s="11">
        <f>'OddsRatio_working_3-way'!X105^(1/3)*COS(('OddsRatio_working_3-way'!Y105+4*PI())/3)</f>
        <v>-0.17344322328464695</v>
      </c>
      <c r="AC105" s="11">
        <f>'OddsRatio_working_3-way'!X105^(1/3)*SIN('OddsRatio_working_3-way'!Y105/3)</f>
        <v>0.11032476430624752</v>
      </c>
      <c r="AD105" s="11">
        <f>'OddsRatio_working_3-way'!X105^(1/3)*SIN(('OddsRatio_working_3-way'!Y105+2*PI())/3)</f>
        <v>0.41073723926376954</v>
      </c>
      <c r="AE105" s="11">
        <f>'OddsRatio_working_3-way'!X105^(1/3)*SIN(('OddsRatio_working_3-way'!Y105+4*PI())/3)</f>
        <v>-0.52106200357001697</v>
      </c>
      <c r="AF105" s="11">
        <f>-'OddsRatio_working_3-way'!U105/(3*'OddsRatio_working_3-way'!X105^(1/3))*COS(('OddsRatio_working_3-way'!Y105)/3)</f>
        <v>0.53797454368077591</v>
      </c>
      <c r="AG105" s="11">
        <f>-'OddsRatio_working_3-way'!U105/(3*'OddsRatio_working_3-way'!X105^(1/3))*COS(('OddsRatio_working_3-way'!Y105+2*PI())/3)</f>
        <v>-0.3645313203961289</v>
      </c>
      <c r="AH105" s="11">
        <f>-'OddsRatio_working_3-way'!U105/(3*'OddsRatio_working_3-way'!X105^(1/3))*COS(('OddsRatio_working_3-way'!Y105+4*PI())/3)</f>
        <v>-0.17344322328464687</v>
      </c>
      <c r="AI105" s="11">
        <f>'OddsRatio_working_3-way'!U105/(3*'OddsRatio_working_3-way'!X105^(1/3))*SIN(('OddsRatio_working_3-way'!Y105)/3)</f>
        <v>-0.11032476430624748</v>
      </c>
      <c r="AJ105" s="11">
        <f>'OddsRatio_working_3-way'!U105/(3*'OddsRatio_working_3-way'!X105^(1/3))*SIN(('OddsRatio_working_3-way'!Y105+2*PI())/3)</f>
        <v>-0.41073723926376937</v>
      </c>
      <c r="AK105" s="11">
        <f>'OddsRatio_working_3-way'!U105/(3*'OddsRatio_working_3-way'!X105^(1/3))*SIN(('OddsRatio_working_3-way'!Y105+4*PI())/3)</f>
        <v>0.52106200357001675</v>
      </c>
      <c r="AL105" s="11">
        <f>'OddsRatio_working_3-way'!Z105+'OddsRatio_working_3-way'!AF105</f>
        <v>1.075949087361552</v>
      </c>
      <c r="AM105" s="11">
        <f>'OddsRatio_working_3-way'!AA105+'OddsRatio_working_3-way'!AG105</f>
        <v>-0.72906264079225791</v>
      </c>
      <c r="AN105" s="11">
        <f>'OddsRatio_working_3-way'!AB105+'OddsRatio_working_3-way'!AH105</f>
        <v>-0.34688644656929379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1.075949087361552</v>
      </c>
      <c r="AS105" s="11">
        <f>IF(('OddsRatio_working_3-way'!X105=0),IF(Q105&gt;0,-Q105^(1/3),(-Q105)^(1/3)),'OddsRatio_working_3-way'!AM105-'OddsRatio_working_3-way'!R105/3)</f>
        <v>-0.72906264079225791</v>
      </c>
      <c r="AT105" s="11">
        <f>IF(('OddsRatio_working_3-way'!X105=0),IF(Q105&gt;0,-Q105^(1/3),(-Q105)^(1/3)),'OddsRatio_working_3-way'!AN105-'OddsRatio_working_3-way'!R105/3)</f>
        <v>-0.34688644656929379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1.25</v>
      </c>
      <c r="B106" s="4">
        <f>IF('True_Odds_Calculator_3-way'!B105="","",'True_Odds_Calculator_3-way'!B105)</f>
        <v>6.35</v>
      </c>
      <c r="C106" s="4">
        <f>IF('True_Odds_Calculator_3-way'!C105="","",'True_Odds_Calculator_3-way'!C105)</f>
        <v>14</v>
      </c>
      <c r="D106" s="9">
        <f t="shared" si="26"/>
        <v>0.78672813212995552</v>
      </c>
      <c r="E106" s="9">
        <f t="shared" si="27"/>
        <v>0.14703148248075587</v>
      </c>
      <c r="F106" s="9">
        <f t="shared" si="28"/>
        <v>6.6240385389288794E-2</v>
      </c>
      <c r="G106" s="9">
        <f t="shared" si="29"/>
        <v>1.0843485019031469</v>
      </c>
      <c r="H106" s="9">
        <f t="shared" si="30"/>
        <v>1.2710871254757867</v>
      </c>
      <c r="I106" s="9">
        <f t="shared" si="31"/>
        <v>6.8012644851818349</v>
      </c>
      <c r="J106" s="9">
        <f t="shared" si="32"/>
        <v>15.096530524740908</v>
      </c>
      <c r="K106" s="11">
        <f t="shared" si="33"/>
        <v>0.8</v>
      </c>
      <c r="L106" s="11">
        <f t="shared" si="34"/>
        <v>0.15748031496062992</v>
      </c>
      <c r="M106" s="11">
        <f t="shared" si="35"/>
        <v>7.1428571428571425E-2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-0.15646794150731169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0.16737907761529808</v>
      </c>
      <c r="Q106" s="11">
        <f>2*'OddsRatio_working_3-way'!K106*'OddsRatio_working_3-way'!L106*'OddsRatio_working_3-way'!M106</f>
        <v>1.7997750281214846E-2</v>
      </c>
      <c r="R106" s="11">
        <f t="shared" si="36"/>
        <v>0</v>
      </c>
      <c r="S106" s="11">
        <f t="shared" si="37"/>
        <v>-1.0697340043134427</v>
      </c>
      <c r="T106" s="11">
        <f t="shared" si="38"/>
        <v>-0.11502516175413363</v>
      </c>
      <c r="U106" s="11">
        <f>'OddsRatio_working_3-way'!S106-'OddsRatio_working_3-way'!R106^2/3</f>
        <v>-1.0697340043134427</v>
      </c>
      <c r="V106" s="11">
        <f>'OddsRatio_working_3-way'!S106*'OddsRatio_working_3-way'!R106/3-2*'OddsRatio_working_3-way'!R106^3/27-'OddsRatio_working_3-way'!T106</f>
        <v>0.11502516175413363</v>
      </c>
      <c r="W106" s="11">
        <f>'OddsRatio_working_3-way'!V106^2+4*'OddsRatio_working_3-way'!U106^3/27</f>
        <v>-0.16812174723246578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0.21292753172677695</v>
      </c>
      <c r="Y106" s="11">
        <f>IF('OddsRatio_working_3-way'!W106&gt;=0,IF('OddsRatio_working_3-way'!V106+SQRT('OddsRatio_working_3-way'!W106)&gt;0,0,PI()),ACOS('OddsRatio_working_3-way'!V106/(2*'OddsRatio_working_3-way'!X106)))</f>
        <v>1.2972952682891221</v>
      </c>
      <c r="Z106" s="11">
        <f>'OddsRatio_working_3-way'!X106^(1/3)*COS('OddsRatio_working_3-way'!Y106/3)</f>
        <v>0.54217425095157346</v>
      </c>
      <c r="AA106" s="11">
        <f>'OddsRatio_working_3-way'!X106^(1/3)*COS(('OddsRatio_working_3-way'!Y106+2*PI())/3)</f>
        <v>-0.48781001831866549</v>
      </c>
      <c r="AB106" s="11">
        <f>'OddsRatio_working_3-way'!X106^(1/3)*COS(('OddsRatio_working_3-way'!Y106+4*PI())/3)</f>
        <v>-5.4364232632908072E-2</v>
      </c>
      <c r="AC106" s="11">
        <f>'OddsRatio_working_3-way'!X106^(1/3)*SIN('OddsRatio_working_3-way'!Y106/3)</f>
        <v>0.25025004104478099</v>
      </c>
      <c r="AD106" s="11">
        <f>'OddsRatio_working_3-way'!X106^(1/3)*SIN(('OddsRatio_working_3-way'!Y106+2*PI())/3)</f>
        <v>0.3444116540794715</v>
      </c>
      <c r="AE106" s="11">
        <f>'OddsRatio_working_3-way'!X106^(1/3)*SIN(('OddsRatio_working_3-way'!Y106+4*PI())/3)</f>
        <v>-0.59466169512425249</v>
      </c>
      <c r="AF106" s="11">
        <f>-'OddsRatio_working_3-way'!U106/(3*'OddsRatio_working_3-way'!X106^(1/3))*COS(('OddsRatio_working_3-way'!Y106)/3)</f>
        <v>0.54217425095157334</v>
      </c>
      <c r="AG106" s="11">
        <f>-'OddsRatio_working_3-way'!U106/(3*'OddsRatio_working_3-way'!X106^(1/3))*COS(('OddsRatio_working_3-way'!Y106+2*PI())/3)</f>
        <v>-0.48781001831866544</v>
      </c>
      <c r="AH106" s="11">
        <f>-'OddsRatio_working_3-way'!U106/(3*'OddsRatio_working_3-way'!X106^(1/3))*COS(('OddsRatio_working_3-way'!Y106+4*PI())/3)</f>
        <v>-5.4364232632908058E-2</v>
      </c>
      <c r="AI106" s="11">
        <f>'OddsRatio_working_3-way'!U106/(3*'OddsRatio_working_3-way'!X106^(1/3))*SIN(('OddsRatio_working_3-way'!Y106)/3)</f>
        <v>-0.25025004104478099</v>
      </c>
      <c r="AJ106" s="11">
        <f>'OddsRatio_working_3-way'!U106/(3*'OddsRatio_working_3-way'!X106^(1/3))*SIN(('OddsRatio_working_3-way'!Y106+2*PI())/3)</f>
        <v>-0.34441165407947144</v>
      </c>
      <c r="AK106" s="11">
        <f>'OddsRatio_working_3-way'!U106/(3*'OddsRatio_working_3-way'!X106^(1/3))*SIN(('OddsRatio_working_3-way'!Y106+4*PI())/3)</f>
        <v>0.59466169512425238</v>
      </c>
      <c r="AL106" s="11">
        <f>'OddsRatio_working_3-way'!Z106+'OddsRatio_working_3-way'!AF106</f>
        <v>1.0843485019031469</v>
      </c>
      <c r="AM106" s="11">
        <f>'OddsRatio_working_3-way'!AA106+'OddsRatio_working_3-way'!AG106</f>
        <v>-0.97562003663733088</v>
      </c>
      <c r="AN106" s="11">
        <f>'OddsRatio_working_3-way'!AB106+'OddsRatio_working_3-way'!AH106</f>
        <v>-0.10872846526581613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1.0843485019031469</v>
      </c>
      <c r="AS106" s="11">
        <f>IF(('OddsRatio_working_3-way'!X106=0),IF(Q106&gt;0,-Q106^(1/3),(-Q106)^(1/3)),'OddsRatio_working_3-way'!AM106-'OddsRatio_working_3-way'!R106/3)</f>
        <v>-0.97562003663733088</v>
      </c>
      <c r="AT106" s="11">
        <f>IF(('OddsRatio_working_3-way'!X106=0),IF(Q106&gt;0,-Q106^(1/3),(-Q106)^(1/3)),'OddsRatio_working_3-way'!AN106-'OddsRatio_working_3-way'!R106/3)</f>
        <v>-0.10872846526581613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7.5</v>
      </c>
      <c r="B107" s="4">
        <f>IF('True_Odds_Calculator_3-way'!B106="","",'True_Odds_Calculator_3-way'!B106)</f>
        <v>5.14</v>
      </c>
      <c r="C107" s="4">
        <f>IF('True_Odds_Calculator_3-way'!C106="","",'True_Odds_Calculator_3-way'!C106)</f>
        <v>1.36</v>
      </c>
      <c r="D107" s="9">
        <f t="shared" si="26"/>
        <v>0.11827163410797779</v>
      </c>
      <c r="E107" s="9">
        <f t="shared" si="27"/>
        <v>0.17396346736688578</v>
      </c>
      <c r="F107" s="9">
        <f t="shared" si="28"/>
        <v>0.70776489852513602</v>
      </c>
      <c r="G107" s="9">
        <f t="shared" si="29"/>
        <v>1.1469404211131282</v>
      </c>
      <c r="H107" s="9">
        <f t="shared" si="30"/>
        <v>8.4551127372353339</v>
      </c>
      <c r="I107" s="9">
        <f t="shared" si="31"/>
        <v>5.7483333434083503</v>
      </c>
      <c r="J107" s="9">
        <f t="shared" si="32"/>
        <v>1.4128985516007266</v>
      </c>
      <c r="K107" s="11">
        <f t="shared" si="33"/>
        <v>0.13333333333333333</v>
      </c>
      <c r="L107" s="11">
        <f t="shared" si="34"/>
        <v>0.19455252918287938</v>
      </c>
      <c r="M107" s="11">
        <f t="shared" si="35"/>
        <v>0.73529411764705876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-0.18477912565804522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0.2098115510795758</v>
      </c>
      <c r="Q107" s="11">
        <f>2*'OddsRatio_working_3-way'!K107*'OddsRatio_working_3-way'!L107*'OddsRatio_working_3-way'!M107</f>
        <v>3.8147554741741051E-2</v>
      </c>
      <c r="R107" s="11">
        <f t="shared" si="36"/>
        <v>0</v>
      </c>
      <c r="S107" s="11">
        <f t="shared" si="37"/>
        <v>-1.1354721499649043</v>
      </c>
      <c r="T107" s="11">
        <f t="shared" si="38"/>
        <v>-0.20644948181180076</v>
      </c>
      <c r="U107" s="11">
        <f>'OddsRatio_working_3-way'!S107-'OddsRatio_working_3-way'!R107^2/3</f>
        <v>-1.1354721499649043</v>
      </c>
      <c r="V107" s="11">
        <f>'OddsRatio_working_3-way'!S107*'OddsRatio_working_3-way'!R107/3-2*'OddsRatio_working_3-way'!R107^3/27-'OddsRatio_working_3-way'!T107</f>
        <v>0.20644948181180076</v>
      </c>
      <c r="W107" s="11">
        <f>'OddsRatio_working_3-way'!V107^2+4*'OddsRatio_working_3-way'!U107^3/27</f>
        <v>-0.17426169891630602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0.2328535416612055</v>
      </c>
      <c r="Y107" s="11">
        <f>IF('OddsRatio_working_3-way'!W107&gt;=0,IF('OddsRatio_working_3-way'!V107+SQRT('OddsRatio_working_3-way'!W107)&gt;0,0,PI()),ACOS('OddsRatio_working_3-way'!V107/(2*'OddsRatio_working_3-way'!X107)))</f>
        <v>1.1115158192080417</v>
      </c>
      <c r="Z107" s="11">
        <f>'OddsRatio_working_3-way'!X107^(1/3)*COS('OddsRatio_working_3-way'!Y107/3)</f>
        <v>0.57347021055656411</v>
      </c>
      <c r="AA107" s="11">
        <f>'OddsRatio_working_3-way'!X107^(1/3)*COS(('OddsRatio_working_3-way'!Y107+2*PI())/3)</f>
        <v>-0.47965212291639392</v>
      </c>
      <c r="AB107" s="11">
        <f>'OddsRatio_working_3-way'!X107^(1/3)*COS(('OddsRatio_working_3-way'!Y107+4*PI())/3)</f>
        <v>-9.3818087640170397E-2</v>
      </c>
      <c r="AC107" s="11">
        <f>'OddsRatio_working_3-way'!X107^(1/3)*SIN('OddsRatio_working_3-way'!Y107/3)</f>
        <v>0.22276138412924743</v>
      </c>
      <c r="AD107" s="11">
        <f>'OddsRatio_working_3-way'!X107^(1/3)*SIN(('OddsRatio_working_3-way'!Y107+2*PI())/3)</f>
        <v>0.38525907859097192</v>
      </c>
      <c r="AE107" s="11">
        <f>'OddsRatio_working_3-way'!X107^(1/3)*SIN(('OddsRatio_working_3-way'!Y107+4*PI())/3)</f>
        <v>-0.60802046272021915</v>
      </c>
      <c r="AF107" s="11">
        <f>-'OddsRatio_working_3-way'!U107/(3*'OddsRatio_working_3-way'!X107^(1/3))*COS(('OddsRatio_working_3-way'!Y107)/3)</f>
        <v>0.57347021055656411</v>
      </c>
      <c r="AG107" s="11">
        <f>-'OddsRatio_working_3-way'!U107/(3*'OddsRatio_working_3-way'!X107^(1/3))*COS(('OddsRatio_working_3-way'!Y107+2*PI())/3)</f>
        <v>-0.47965212291639392</v>
      </c>
      <c r="AH107" s="11">
        <f>-'OddsRatio_working_3-way'!U107/(3*'OddsRatio_working_3-way'!X107^(1/3))*COS(('OddsRatio_working_3-way'!Y107+4*PI())/3)</f>
        <v>-9.3818087640170397E-2</v>
      </c>
      <c r="AI107" s="11">
        <f>'OddsRatio_working_3-way'!U107/(3*'OddsRatio_working_3-way'!X107^(1/3))*SIN(('OddsRatio_working_3-way'!Y107)/3)</f>
        <v>-0.22276138412924743</v>
      </c>
      <c r="AJ107" s="11">
        <f>'OddsRatio_working_3-way'!U107/(3*'OddsRatio_working_3-way'!X107^(1/3))*SIN(('OddsRatio_working_3-way'!Y107+2*PI())/3)</f>
        <v>-0.38525907859097192</v>
      </c>
      <c r="AK107" s="11">
        <f>'OddsRatio_working_3-way'!U107/(3*'OddsRatio_working_3-way'!X107^(1/3))*SIN(('OddsRatio_working_3-way'!Y107+4*PI())/3)</f>
        <v>0.60802046272021915</v>
      </c>
      <c r="AL107" s="11">
        <f>'OddsRatio_working_3-way'!Z107+'OddsRatio_working_3-way'!AF107</f>
        <v>1.1469404211131282</v>
      </c>
      <c r="AM107" s="11">
        <f>'OddsRatio_working_3-way'!AA107+'OddsRatio_working_3-way'!AG107</f>
        <v>-0.95930424583278784</v>
      </c>
      <c r="AN107" s="11">
        <f>'OddsRatio_working_3-way'!AB107+'OddsRatio_working_3-way'!AH107</f>
        <v>-0.18763617528034079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1.1469404211131282</v>
      </c>
      <c r="AS107" s="11">
        <f>IF(('OddsRatio_working_3-way'!X107=0),IF(Q107&gt;0,-Q107^(1/3),(-Q107)^(1/3)),'OddsRatio_working_3-way'!AM107-'OddsRatio_working_3-way'!R107/3)</f>
        <v>-0.95930424583278784</v>
      </c>
      <c r="AT107" s="11">
        <f>IF(('OddsRatio_working_3-way'!X107=0),IF(Q107&gt;0,-Q107^(1/3),(-Q107)^(1/3)),'OddsRatio_working_3-way'!AN107-'OddsRatio_working_3-way'!R107/3)</f>
        <v>-0.18763617528034079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2.34</v>
      </c>
      <c r="B108" s="4">
        <f>IF('True_Odds_Calculator_3-way'!B107="","",'True_Odds_Calculator_3-way'!B107)</f>
        <v>3.32</v>
      </c>
      <c r="C108" s="4">
        <f>IF('True_Odds_Calculator_3-way'!C107="","",'True_Odds_Calculator_3-way'!C107)</f>
        <v>3.23</v>
      </c>
      <c r="D108" s="9">
        <f t="shared" si="26"/>
        <v>0.41333132278390944</v>
      </c>
      <c r="E108" s="9">
        <f t="shared" si="27"/>
        <v>0.28923377801246819</v>
      </c>
      <c r="F108" s="9">
        <f t="shared" si="28"/>
        <v>0.29743489920362254</v>
      </c>
      <c r="G108" s="9">
        <f t="shared" si="29"/>
        <v>1.0592288112472401</v>
      </c>
      <c r="H108" s="9">
        <f t="shared" si="30"/>
        <v>2.4193666070713018</v>
      </c>
      <c r="I108" s="9">
        <f t="shared" si="31"/>
        <v>3.4574108420935965</v>
      </c>
      <c r="J108" s="9">
        <f t="shared" si="32"/>
        <v>3.3620802490813451</v>
      </c>
      <c r="K108" s="11">
        <f t="shared" si="33"/>
        <v>0.42735042735042739</v>
      </c>
      <c r="L108" s="11">
        <f t="shared" si="34"/>
        <v>0.30120481927710846</v>
      </c>
      <c r="M108" s="11">
        <f t="shared" si="35"/>
        <v>0.30959752321981426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-0.27627474253607276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0.23472472090473509</v>
      </c>
      <c r="Q108" s="11">
        <f>2*'OddsRatio_working_3-way'!K108*'OddsRatio_working_3-way'!L108*'OddsRatio_working_3-way'!M108</f>
        <v>7.9702791478687654E-2</v>
      </c>
      <c r="R108" s="11">
        <f t="shared" si="36"/>
        <v>0</v>
      </c>
      <c r="S108" s="11">
        <f t="shared" si="37"/>
        <v>-0.84960615201401357</v>
      </c>
      <c r="T108" s="11">
        <f t="shared" si="38"/>
        <v>-0.2884910533154546</v>
      </c>
      <c r="U108" s="11">
        <f>'OddsRatio_working_3-way'!S108-'OddsRatio_working_3-way'!R108^2/3</f>
        <v>-0.84960615201401357</v>
      </c>
      <c r="V108" s="11">
        <f>'OddsRatio_working_3-way'!S108*'OddsRatio_working_3-way'!R108/3-2*'OddsRatio_working_3-way'!R108^3/27-'OddsRatio_working_3-way'!T108</f>
        <v>0.2884910533154546</v>
      </c>
      <c r="W108" s="11">
        <f>'OddsRatio_working_3-way'!V108^2+4*'OddsRatio_working_3-way'!U108^3/27</f>
        <v>-7.6279832644483014E-3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0.15071087477974904</v>
      </c>
      <c r="Y108" s="11">
        <f>IF('OddsRatio_working_3-way'!W108&gt;=0,IF('OddsRatio_working_3-way'!V108+SQRT('OddsRatio_working_3-way'!W108)&gt;0,0,PI()),ACOS('OddsRatio_working_3-way'!V108/(2*'OddsRatio_working_3-way'!X108)))</f>
        <v>0.29397038678000387</v>
      </c>
      <c r="Z108" s="11">
        <f>'OddsRatio_working_3-way'!X108^(1/3)*COS('OddsRatio_working_3-way'!Y108/3)</f>
        <v>0.52961440562362017</v>
      </c>
      <c r="AA108" s="11">
        <f>'OddsRatio_working_3-way'!X108^(1/3)*COS(('OddsRatio_working_3-way'!Y108+2*PI())/3)</f>
        <v>-0.3098957159882067</v>
      </c>
      <c r="AB108" s="11">
        <f>'OddsRatio_working_3-way'!X108^(1/3)*COS(('OddsRatio_working_3-way'!Y108+4*PI())/3)</f>
        <v>-0.21971868963541355</v>
      </c>
      <c r="AC108" s="11">
        <f>'OddsRatio_working_3-way'!X108^(1/3)*SIN('OddsRatio_working_3-way'!Y108/3)</f>
        <v>5.20637304395054E-2</v>
      </c>
      <c r="AD108" s="11">
        <f>'OddsRatio_working_3-way'!X108^(1/3)*SIN(('OddsRatio_working_3-way'!Y108+2*PI())/3)</f>
        <v>0.43262766426049853</v>
      </c>
      <c r="AE108" s="11">
        <f>'OddsRatio_working_3-way'!X108^(1/3)*SIN(('OddsRatio_working_3-way'!Y108+4*PI())/3)</f>
        <v>-0.48469139470000366</v>
      </c>
      <c r="AF108" s="11">
        <f>-'OddsRatio_working_3-way'!U108/(3*'OddsRatio_working_3-way'!X108^(1/3))*COS(('OddsRatio_working_3-way'!Y108)/3)</f>
        <v>0.52961440562361994</v>
      </c>
      <c r="AG108" s="11">
        <f>-'OddsRatio_working_3-way'!U108/(3*'OddsRatio_working_3-way'!X108^(1/3))*COS(('OddsRatio_working_3-way'!Y108+2*PI())/3)</f>
        <v>-0.30989571598820659</v>
      </c>
      <c r="AH108" s="11">
        <f>-'OddsRatio_working_3-way'!U108/(3*'OddsRatio_working_3-way'!X108^(1/3))*COS(('OddsRatio_working_3-way'!Y108+4*PI())/3)</f>
        <v>-0.21971868963541344</v>
      </c>
      <c r="AI108" s="11">
        <f>'OddsRatio_working_3-way'!U108/(3*'OddsRatio_working_3-way'!X108^(1/3))*SIN(('OddsRatio_working_3-way'!Y108)/3)</f>
        <v>-5.2063730439505372E-2</v>
      </c>
      <c r="AJ108" s="11">
        <f>'OddsRatio_working_3-way'!U108/(3*'OddsRatio_working_3-way'!X108^(1/3))*SIN(('OddsRatio_working_3-way'!Y108+2*PI())/3)</f>
        <v>-0.43262766426049837</v>
      </c>
      <c r="AK108" s="11">
        <f>'OddsRatio_working_3-way'!U108/(3*'OddsRatio_working_3-way'!X108^(1/3))*SIN(('OddsRatio_working_3-way'!Y108+4*PI())/3)</f>
        <v>0.4846913947000035</v>
      </c>
      <c r="AL108" s="11">
        <f>'OddsRatio_working_3-way'!Z108+'OddsRatio_working_3-way'!AF108</f>
        <v>1.0592288112472401</v>
      </c>
      <c r="AM108" s="11">
        <f>'OddsRatio_working_3-way'!AA108+'OddsRatio_working_3-way'!AG108</f>
        <v>-0.61979143197641329</v>
      </c>
      <c r="AN108" s="11">
        <f>'OddsRatio_working_3-way'!AB108+'OddsRatio_working_3-way'!AH108</f>
        <v>-0.43943737927082699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1.0592288112472401</v>
      </c>
      <c r="AS108" s="11">
        <f>IF(('OddsRatio_working_3-way'!X108=0),IF(Q108&gt;0,-Q108^(1/3),(-Q108)^(1/3)),'OddsRatio_working_3-way'!AM108-'OddsRatio_working_3-way'!R108/3)</f>
        <v>-0.61979143197641329</v>
      </c>
      <c r="AT108" s="11">
        <f>IF(('OddsRatio_working_3-way'!X108=0),IF(Q108&gt;0,-Q108^(1/3),(-Q108)^(1/3)),'OddsRatio_working_3-way'!AN108-'OddsRatio_working_3-way'!R108/3)</f>
        <v>-0.43943737927082699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1.18</v>
      </c>
      <c r="B109" s="4">
        <f>IF('True_Odds_Calculator_3-way'!B108="","",'True_Odds_Calculator_3-way'!B108)</f>
        <v>7.29</v>
      </c>
      <c r="C109" s="4">
        <f>IF('True_Odds_Calculator_3-way'!C108="","",'True_Odds_Calculator_3-way'!C108)</f>
        <v>17.940000000000001</v>
      </c>
      <c r="D109" s="9">
        <f t="shared" si="26"/>
        <v>0.82908607983690474</v>
      </c>
      <c r="E109" s="9">
        <f t="shared" si="27"/>
        <v>0.12189613521706537</v>
      </c>
      <c r="F109" s="9">
        <f t="shared" si="28"/>
        <v>4.9017784946030041E-2</v>
      </c>
      <c r="G109" s="9">
        <f t="shared" si="29"/>
        <v>1.1452632021884268</v>
      </c>
      <c r="H109" s="9">
        <f t="shared" si="30"/>
        <v>1.2061473763939168</v>
      </c>
      <c r="I109" s="9">
        <f t="shared" si="31"/>
        <v>8.2037055417652063</v>
      </c>
      <c r="J109" s="9">
        <f t="shared" si="32"/>
        <v>20.400758645071949</v>
      </c>
      <c r="K109" s="11">
        <f t="shared" si="33"/>
        <v>0.84745762711864414</v>
      </c>
      <c r="L109" s="11">
        <f t="shared" si="34"/>
        <v>0.13717421124828533</v>
      </c>
      <c r="M109" s="11">
        <f t="shared" si="35"/>
        <v>5.5741360089186169E-2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-0.12428095511694959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0.15169436187113161</v>
      </c>
      <c r="Q109" s="11">
        <f>2*'OddsRatio_working_3-way'!K109*'OddsRatio_working_3-way'!L109*'OddsRatio_working_3-way'!M109</f>
        <v>1.2959791701933501E-2</v>
      </c>
      <c r="R109" s="11">
        <f t="shared" si="36"/>
        <v>0</v>
      </c>
      <c r="S109" s="11">
        <f t="shared" si="37"/>
        <v>-1.220576086886247</v>
      </c>
      <c r="T109" s="11">
        <f t="shared" si="38"/>
        <v>-0.10427817914448928</v>
      </c>
      <c r="U109" s="11">
        <f>'OddsRatio_working_3-way'!S109-'OddsRatio_working_3-way'!R109^2/3</f>
        <v>-1.220576086886247</v>
      </c>
      <c r="V109" s="11">
        <f>'OddsRatio_working_3-way'!S109*'OddsRatio_working_3-way'!R109/3-2*'OddsRatio_working_3-way'!R109^3/27-'OddsRatio_working_3-way'!T109</f>
        <v>0.10427817914448928</v>
      </c>
      <c r="W109" s="11">
        <f>'OddsRatio_working_3-way'!V109^2+4*'OddsRatio_working_3-way'!U109^3/27</f>
        <v>-0.25852184772796721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0.25951675590106771</v>
      </c>
      <c r="Y109" s="11">
        <f>IF('OddsRatio_working_3-way'!W109&gt;=0,IF('OddsRatio_working_3-way'!V109+SQRT('OddsRatio_working_3-way'!W109)&gt;0,0,PI()),ACOS('OddsRatio_working_3-way'!V109/(2*'OddsRatio_working_3-way'!X109)))</f>
        <v>1.3685112123330032</v>
      </c>
      <c r="Z109" s="11">
        <f>'OddsRatio_working_3-way'!X109^(1/3)*COS('OddsRatio_working_3-way'!Y109/3)</f>
        <v>0.57263160109421352</v>
      </c>
      <c r="AA109" s="11">
        <f>'OddsRatio_working_3-way'!X109^(1/3)*COS(('OddsRatio_working_3-way'!Y109+2*PI())/3)</f>
        <v>-0.52965467699879487</v>
      </c>
      <c r="AB109" s="11">
        <f>'OddsRatio_working_3-way'!X109^(1/3)*COS(('OddsRatio_working_3-way'!Y109+4*PI())/3)</f>
        <v>-4.2976924095419054E-2</v>
      </c>
      <c r="AC109" s="11">
        <f>'OddsRatio_working_3-way'!X109^(1/3)*SIN('OddsRatio_working_3-way'!Y109/3)</f>
        <v>0.2809835316473665</v>
      </c>
      <c r="AD109" s="11">
        <f>'OddsRatio_working_3-way'!X109^(1/3)*SIN(('OddsRatio_working_3-way'!Y109+2*PI())/3)</f>
        <v>0.35542174773366264</v>
      </c>
      <c r="AE109" s="11">
        <f>'OddsRatio_working_3-way'!X109^(1/3)*SIN(('OddsRatio_working_3-way'!Y109+4*PI())/3)</f>
        <v>-0.63640527938102909</v>
      </c>
      <c r="AF109" s="11">
        <f>-'OddsRatio_working_3-way'!U109/(3*'OddsRatio_working_3-way'!X109^(1/3))*COS(('OddsRatio_working_3-way'!Y109)/3)</f>
        <v>0.5726316010942134</v>
      </c>
      <c r="AG109" s="11">
        <f>-'OddsRatio_working_3-way'!U109/(3*'OddsRatio_working_3-way'!X109^(1/3))*COS(('OddsRatio_working_3-way'!Y109+2*PI())/3)</f>
        <v>-0.52965467699879476</v>
      </c>
      <c r="AH109" s="11">
        <f>-'OddsRatio_working_3-way'!U109/(3*'OddsRatio_working_3-way'!X109^(1/3))*COS(('OddsRatio_working_3-way'!Y109+4*PI())/3)</f>
        <v>-4.2976924095419047E-2</v>
      </c>
      <c r="AI109" s="11">
        <f>'OddsRatio_working_3-way'!U109/(3*'OddsRatio_working_3-way'!X109^(1/3))*SIN(('OddsRatio_working_3-way'!Y109)/3)</f>
        <v>-0.28098353164736645</v>
      </c>
      <c r="AJ109" s="11">
        <f>'OddsRatio_working_3-way'!U109/(3*'OddsRatio_working_3-way'!X109^(1/3))*SIN(('OddsRatio_working_3-way'!Y109+2*PI())/3)</f>
        <v>-0.35542174773366259</v>
      </c>
      <c r="AK109" s="11">
        <f>'OddsRatio_working_3-way'!U109/(3*'OddsRatio_working_3-way'!X109^(1/3))*SIN(('OddsRatio_working_3-way'!Y109+4*PI())/3)</f>
        <v>0.63640527938102898</v>
      </c>
      <c r="AL109" s="11">
        <f>'OddsRatio_working_3-way'!Z109+'OddsRatio_working_3-way'!AF109</f>
        <v>1.1452632021884268</v>
      </c>
      <c r="AM109" s="11">
        <f>'OddsRatio_working_3-way'!AA109+'OddsRatio_working_3-way'!AG109</f>
        <v>-1.0593093539975897</v>
      </c>
      <c r="AN109" s="11">
        <f>'OddsRatio_working_3-way'!AB109+'OddsRatio_working_3-way'!AH109</f>
        <v>-8.5953848190838095E-2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1.1452632021884268</v>
      </c>
      <c r="AS109" s="11">
        <f>IF(('OddsRatio_working_3-way'!X109=0),IF(Q109&gt;0,-Q109^(1/3),(-Q109)^(1/3)),'OddsRatio_working_3-way'!AM109-'OddsRatio_working_3-way'!R109/3)</f>
        <v>-1.0593093539975897</v>
      </c>
      <c r="AT109" s="11">
        <f>IF(('OddsRatio_working_3-way'!X109=0),IF(Q109&gt;0,-Q109^(1/3),(-Q109)^(1/3)),'OddsRatio_working_3-way'!AN109-'OddsRatio_working_3-way'!R109/3)</f>
        <v>-8.5953848190838095E-2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1.8</v>
      </c>
      <c r="B110" s="4">
        <f>IF('True_Odds_Calculator_3-way'!B109="","",'True_Odds_Calculator_3-way'!B109)</f>
        <v>4.07</v>
      </c>
      <c r="C110" s="4">
        <f>IF('True_Odds_Calculator_3-way'!C109="","",'True_Odds_Calculator_3-way'!C109)</f>
        <v>4.37</v>
      </c>
      <c r="D110" s="9">
        <f t="shared" si="26"/>
        <v>0.54323621353718454</v>
      </c>
      <c r="E110" s="9">
        <f t="shared" si="27"/>
        <v>0.23659420904848186</v>
      </c>
      <c r="F110" s="9">
        <f t="shared" si="28"/>
        <v>0.2201695774143336</v>
      </c>
      <c r="G110" s="9">
        <f t="shared" si="29"/>
        <v>1.0510248007231526</v>
      </c>
      <c r="H110" s="9">
        <f t="shared" si="30"/>
        <v>1.8408198405785221</v>
      </c>
      <c r="I110" s="9">
        <f t="shared" si="31"/>
        <v>4.2266461382200795</v>
      </c>
      <c r="J110" s="9">
        <f t="shared" si="32"/>
        <v>4.5419535784370249</v>
      </c>
      <c r="K110" s="11">
        <f t="shared" si="33"/>
        <v>0.55555555555555558</v>
      </c>
      <c r="L110" s="11">
        <f t="shared" si="34"/>
        <v>0.24570024570024568</v>
      </c>
      <c r="M110" s="11">
        <f t="shared" si="35"/>
        <v>0.22883295194508008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-0.25852938438750794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0.22614667923592408</v>
      </c>
      <c r="Q110" s="11">
        <f>2*'OddsRatio_working_3-way'!K110*'OddsRatio_working_3-way'!L110*'OddsRatio_working_3-way'!M110</f>
        <v>6.2471458352465203E-2</v>
      </c>
      <c r="R110" s="11">
        <f t="shared" si="36"/>
        <v>0</v>
      </c>
      <c r="S110" s="11">
        <f t="shared" si="37"/>
        <v>-0.87474265167844267</v>
      </c>
      <c r="T110" s="11">
        <f t="shared" si="38"/>
        <v>-0.2416416164857576</v>
      </c>
      <c r="U110" s="11">
        <f>'OddsRatio_working_3-way'!S110-'OddsRatio_working_3-way'!R110^2/3</f>
        <v>-0.87474265167844267</v>
      </c>
      <c r="V110" s="11">
        <f>'OddsRatio_working_3-way'!S110*'OddsRatio_working_3-way'!R110/3-2*'OddsRatio_working_3-way'!R110^3/27-'OddsRatio_working_3-way'!T110</f>
        <v>0.2416416164857576</v>
      </c>
      <c r="W110" s="11">
        <f>'OddsRatio_working_3-way'!V110^2+4*'OddsRatio_working_3-way'!U110^3/27</f>
        <v>-4.076947020523089E-2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0.15744851620695005</v>
      </c>
      <c r="Y110" s="11">
        <f>IF('OddsRatio_working_3-way'!W110&gt;=0,IF('OddsRatio_working_3-way'!V110+SQRT('OddsRatio_working_3-way'!W110)&gt;0,0,PI()),ACOS('OddsRatio_working_3-way'!V110/(2*'OddsRatio_working_3-way'!X110)))</f>
        <v>0.69607151140843426</v>
      </c>
      <c r="Z110" s="11">
        <f>'OddsRatio_working_3-way'!X110^(1/3)*COS('OddsRatio_working_3-way'!Y110/3)</f>
        <v>0.52551240036157643</v>
      </c>
      <c r="AA110" s="11">
        <f>'OddsRatio_working_3-way'!X110^(1/3)*COS(('OddsRatio_working_3-way'!Y110+2*PI())/3)</f>
        <v>-0.37028852424788633</v>
      </c>
      <c r="AB110" s="11">
        <f>'OddsRatio_working_3-way'!X110^(1/3)*COS(('OddsRatio_working_3-way'!Y110+4*PI())/3)</f>
        <v>-0.15522387611369018</v>
      </c>
      <c r="AC110" s="11">
        <f>'OddsRatio_working_3-way'!X110^(1/3)*SIN('OddsRatio_working_3-way'!Y110/3)</f>
        <v>0.12416763249345028</v>
      </c>
      <c r="AD110" s="11">
        <f>'OddsRatio_working_3-way'!X110^(1/3)*SIN(('OddsRatio_working_3-way'!Y110+2*PI())/3)</f>
        <v>0.39302327247013857</v>
      </c>
      <c r="AE110" s="11">
        <f>'OddsRatio_working_3-way'!X110^(1/3)*SIN(('OddsRatio_working_3-way'!Y110+4*PI())/3)</f>
        <v>-0.51719090496358899</v>
      </c>
      <c r="AF110" s="11">
        <f>-'OddsRatio_working_3-way'!U110/(3*'OddsRatio_working_3-way'!X110^(1/3))*COS(('OddsRatio_working_3-way'!Y110)/3)</f>
        <v>0.5255124003615762</v>
      </c>
      <c r="AG110" s="11">
        <f>-'OddsRatio_working_3-way'!U110/(3*'OddsRatio_working_3-way'!X110^(1/3))*COS(('OddsRatio_working_3-way'!Y110+2*PI())/3)</f>
        <v>-0.37028852424788616</v>
      </c>
      <c r="AH110" s="11">
        <f>-'OddsRatio_working_3-way'!U110/(3*'OddsRatio_working_3-way'!X110^(1/3))*COS(('OddsRatio_working_3-way'!Y110+4*PI())/3)</f>
        <v>-0.15522387611369012</v>
      </c>
      <c r="AI110" s="11">
        <f>'OddsRatio_working_3-way'!U110/(3*'OddsRatio_working_3-way'!X110^(1/3))*SIN(('OddsRatio_working_3-way'!Y110)/3)</f>
        <v>-0.12416763249345024</v>
      </c>
      <c r="AJ110" s="11">
        <f>'OddsRatio_working_3-way'!U110/(3*'OddsRatio_working_3-way'!X110^(1/3))*SIN(('OddsRatio_working_3-way'!Y110+2*PI())/3)</f>
        <v>-0.39302327247013841</v>
      </c>
      <c r="AK110" s="11">
        <f>'OddsRatio_working_3-way'!U110/(3*'OddsRatio_working_3-way'!X110^(1/3))*SIN(('OddsRatio_working_3-way'!Y110+4*PI())/3)</f>
        <v>0.51719090496358877</v>
      </c>
      <c r="AL110" s="11">
        <f>'OddsRatio_working_3-way'!Z110+'OddsRatio_working_3-way'!AF110</f>
        <v>1.0510248007231526</v>
      </c>
      <c r="AM110" s="11">
        <f>'OddsRatio_working_3-way'!AA110+'OddsRatio_working_3-way'!AG110</f>
        <v>-0.74057704849577255</v>
      </c>
      <c r="AN110" s="11">
        <f>'OddsRatio_working_3-way'!AB110+'OddsRatio_working_3-way'!AH110</f>
        <v>-0.3104477522273803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1.0510248007231526</v>
      </c>
      <c r="AS110" s="11">
        <f>IF(('OddsRatio_working_3-way'!X110=0),IF(Q110&gt;0,-Q110^(1/3),(-Q110)^(1/3)),'OddsRatio_working_3-way'!AM110-'OddsRatio_working_3-way'!R110/3)</f>
        <v>-0.74057704849577255</v>
      </c>
      <c r="AT110" s="11">
        <f>IF(('OddsRatio_working_3-way'!X110=0),IF(Q110&gt;0,-Q110^(1/3),(-Q110)^(1/3)),'OddsRatio_working_3-way'!AN110-'OddsRatio_working_3-way'!R110/3)</f>
        <v>-0.3104477522273803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3.44</v>
      </c>
      <c r="B111" s="4">
        <f>IF('True_Odds_Calculator_3-way'!B110="","",'True_Odds_Calculator_3-way'!B110)</f>
        <v>3.15</v>
      </c>
      <c r="C111" s="4">
        <f>IF('True_Odds_Calculator_3-way'!C110="","",'True_Odds_Calculator_3-way'!C110)</f>
        <v>2.2400000000000002</v>
      </c>
      <c r="D111" s="9">
        <f t="shared" si="26"/>
        <v>0.27398921438326806</v>
      </c>
      <c r="E111" s="9">
        <f t="shared" si="27"/>
        <v>0.29986392266208095</v>
      </c>
      <c r="F111" s="9">
        <f t="shared" si="28"/>
        <v>0.42614686295465087</v>
      </c>
      <c r="G111" s="9">
        <f t="shared" si="29"/>
        <v>1.085974879014997</v>
      </c>
      <c r="H111" s="9">
        <f t="shared" si="30"/>
        <v>3.6497787047965926</v>
      </c>
      <c r="I111" s="9">
        <f t="shared" si="31"/>
        <v>3.3348459898822438</v>
      </c>
      <c r="J111" s="9">
        <f t="shared" si="32"/>
        <v>2.3466088499785966</v>
      </c>
      <c r="K111" s="11">
        <f t="shared" si="33"/>
        <v>0.29069767441860467</v>
      </c>
      <c r="L111" s="11">
        <f t="shared" si="34"/>
        <v>0.31746031746031744</v>
      </c>
      <c r="M111" s="11">
        <f t="shared" si="35"/>
        <v>0.4464285714285714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-0.26799886621315194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0.24018812951537205</v>
      </c>
      <c r="Q111" s="11">
        <f>2*'OddsRatio_working_3-way'!K111*'OddsRatio_working_3-way'!L111*'OddsRatio_working_3-way'!M111</f>
        <v>8.2397300005273427E-2</v>
      </c>
      <c r="R111" s="11">
        <f t="shared" si="36"/>
        <v>0</v>
      </c>
      <c r="S111" s="11">
        <f t="shared" si="37"/>
        <v>-0.89622815539950562</v>
      </c>
      <c r="T111" s="11">
        <f t="shared" si="38"/>
        <v>-0.30745391265849248</v>
      </c>
      <c r="U111" s="11">
        <f>'OddsRatio_working_3-way'!S111-'OddsRatio_working_3-way'!R111^2/3</f>
        <v>-0.89622815539950562</v>
      </c>
      <c r="V111" s="11">
        <f>'OddsRatio_working_3-way'!S111*'OddsRatio_working_3-way'!R111/3-2*'OddsRatio_working_3-way'!R111^3/27-'OddsRatio_working_3-way'!T111</f>
        <v>0.30745391265849248</v>
      </c>
      <c r="W111" s="11">
        <f>'OddsRatio_working_3-way'!V111^2+4*'OddsRatio_working_3-way'!U111^3/27</f>
        <v>-1.211991030965659E-2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0.16328488809338154</v>
      </c>
      <c r="Y111" s="11">
        <f>IF('OddsRatio_working_3-way'!W111&gt;=0,IF('OddsRatio_working_3-way'!V111+SQRT('OddsRatio_working_3-way'!W111)&gt;0,0,PI()),ACOS('OddsRatio_working_3-way'!V111/(2*'OddsRatio_working_3-way'!X111)))</f>
        <v>0.343847234661534</v>
      </c>
      <c r="Z111" s="11">
        <f>'OddsRatio_working_3-way'!X111^(1/3)*COS('OddsRatio_working_3-way'!Y111/3)</f>
        <v>0.54298743950749861</v>
      </c>
      <c r="AA111" s="11">
        <f>'OddsRatio_working_3-way'!X111^(1/3)*COS(('OddsRatio_working_3-way'!Y111+2*PI())/3)</f>
        <v>-0.32562799034728734</v>
      </c>
      <c r="AB111" s="11">
        <f>'OddsRatio_working_3-way'!X111^(1/3)*COS(('OddsRatio_working_3-way'!Y111+4*PI())/3)</f>
        <v>-0.21735944916021135</v>
      </c>
      <c r="AC111" s="11">
        <f>'OddsRatio_working_3-way'!X111^(1/3)*SIN('OddsRatio_working_3-way'!Y111/3)</f>
        <v>6.250887139912642E-2</v>
      </c>
      <c r="AD111" s="11">
        <f>'OddsRatio_working_3-way'!X111^(1/3)*SIN(('OddsRatio_working_3-way'!Y111+2*PI())/3)</f>
        <v>0.43898648084979669</v>
      </c>
      <c r="AE111" s="11">
        <f>'OddsRatio_working_3-way'!X111^(1/3)*SIN(('OddsRatio_working_3-way'!Y111+4*PI())/3)</f>
        <v>-0.50149535224892317</v>
      </c>
      <c r="AF111" s="11">
        <f>-'OddsRatio_working_3-way'!U111/(3*'OddsRatio_working_3-way'!X111^(1/3))*COS(('OddsRatio_working_3-way'!Y111)/3)</f>
        <v>0.5429874395074985</v>
      </c>
      <c r="AG111" s="11">
        <f>-'OddsRatio_working_3-way'!U111/(3*'OddsRatio_working_3-way'!X111^(1/3))*COS(('OddsRatio_working_3-way'!Y111+2*PI())/3)</f>
        <v>-0.32562799034728723</v>
      </c>
      <c r="AH111" s="11">
        <f>-'OddsRatio_working_3-way'!U111/(3*'OddsRatio_working_3-way'!X111^(1/3))*COS(('OddsRatio_working_3-way'!Y111+4*PI())/3)</f>
        <v>-0.21735944916021133</v>
      </c>
      <c r="AI111" s="11">
        <f>'OddsRatio_working_3-way'!U111/(3*'OddsRatio_working_3-way'!X111^(1/3))*SIN(('OddsRatio_working_3-way'!Y111)/3)</f>
        <v>-6.2508871399126406E-2</v>
      </c>
      <c r="AJ111" s="11">
        <f>'OddsRatio_working_3-way'!U111/(3*'OddsRatio_working_3-way'!X111^(1/3))*SIN(('OddsRatio_working_3-way'!Y111+2*PI())/3)</f>
        <v>-0.43898648084979658</v>
      </c>
      <c r="AK111" s="11">
        <f>'OddsRatio_working_3-way'!U111/(3*'OddsRatio_working_3-way'!X111^(1/3))*SIN(('OddsRatio_working_3-way'!Y111+4*PI())/3)</f>
        <v>0.50149535224892305</v>
      </c>
      <c r="AL111" s="11">
        <f>'OddsRatio_working_3-way'!Z111+'OddsRatio_working_3-way'!AF111</f>
        <v>1.085974879014997</v>
      </c>
      <c r="AM111" s="11">
        <f>'OddsRatio_working_3-way'!AA111+'OddsRatio_working_3-way'!AG111</f>
        <v>-0.65125598069457458</v>
      </c>
      <c r="AN111" s="11">
        <f>'OddsRatio_working_3-way'!AB111+'OddsRatio_working_3-way'!AH111</f>
        <v>-0.43471889832042265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1.085974879014997</v>
      </c>
      <c r="AS111" s="11">
        <f>IF(('OddsRatio_working_3-way'!X111=0),IF(Q111&gt;0,-Q111^(1/3),(-Q111)^(1/3)),'OddsRatio_working_3-way'!AM111-'OddsRatio_working_3-way'!R111/3)</f>
        <v>-0.65125598069457458</v>
      </c>
      <c r="AT111" s="11">
        <f>IF(('OddsRatio_working_3-way'!X111=0),IF(Q111&gt;0,-Q111^(1/3),(-Q111)^(1/3)),'OddsRatio_working_3-way'!AN111-'OddsRatio_working_3-way'!R111/3)</f>
        <v>-0.43471889832042265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1.83</v>
      </c>
      <c r="B112" s="4">
        <f>IF('True_Odds_Calculator_3-way'!B111="","",'True_Odds_Calculator_3-way'!B111)</f>
        <v>3.33</v>
      </c>
      <c r="C112" s="4">
        <f>IF('True_Odds_Calculator_3-way'!C111="","",'True_Odds_Calculator_3-way'!C111)</f>
        <v>4.72</v>
      </c>
      <c r="D112" s="9">
        <f t="shared" si="26"/>
        <v>0.522825966593092</v>
      </c>
      <c r="E112" s="9">
        <f t="shared" si="27"/>
        <v>0.28073262179900593</v>
      </c>
      <c r="F112" s="9">
        <f t="shared" si="28"/>
        <v>0.19644141160790204</v>
      </c>
      <c r="G112" s="9">
        <f t="shared" si="29"/>
        <v>1.0996172927877343</v>
      </c>
      <c r="H112" s="9">
        <f t="shared" si="30"/>
        <v>1.9126823530138199</v>
      </c>
      <c r="I112" s="9">
        <f t="shared" si="31"/>
        <v>3.562108292195421</v>
      </c>
      <c r="J112" s="9">
        <f t="shared" si="32"/>
        <v>5.0905763291703714</v>
      </c>
      <c r="K112" s="11">
        <f t="shared" si="33"/>
        <v>0.54644808743169393</v>
      </c>
      <c r="L112" s="11">
        <f t="shared" si="34"/>
        <v>0.3003003003003003</v>
      </c>
      <c r="M112" s="11">
        <f t="shared" si="35"/>
        <v>0.21186440677966104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-0.25011493850060129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0.23919445981129783</v>
      </c>
      <c r="Q112" s="11">
        <f>2*'OddsRatio_working_3-way'!K112*'OddsRatio_working_3-way'!L112*'OddsRatio_working_3-way'!M112</f>
        <v>6.9533273200958673E-2</v>
      </c>
      <c r="R112" s="11">
        <f t="shared" si="36"/>
        <v>0</v>
      </c>
      <c r="S112" s="11">
        <f t="shared" si="37"/>
        <v>-0.95633815894896179</v>
      </c>
      <c r="T112" s="11">
        <f t="shared" si="38"/>
        <v>-0.27800527876423309</v>
      </c>
      <c r="U112" s="11">
        <f>'OddsRatio_working_3-way'!S112-'OddsRatio_working_3-way'!R112^2/3</f>
        <v>-0.95633815894896179</v>
      </c>
      <c r="V112" s="11">
        <f>'OddsRatio_working_3-way'!S112*'OddsRatio_working_3-way'!R112/3-2*'OddsRatio_working_3-way'!R112^3/27-'OddsRatio_working_3-way'!T112</f>
        <v>0.27800527876423309</v>
      </c>
      <c r="W112" s="11">
        <f>'OddsRatio_working_3-way'!V112^2+4*'OddsRatio_working_3-way'!U112^3/27</f>
        <v>-5.2290888817774175E-2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0.17998459922904037</v>
      </c>
      <c r="Y112" s="11">
        <f>IF('OddsRatio_working_3-way'!W112&gt;=0,IF('OddsRatio_working_3-way'!V112+SQRT('OddsRatio_working_3-way'!W112)&gt;0,0,PI()),ACOS('OddsRatio_working_3-way'!V112/(2*'OddsRatio_working_3-way'!X112)))</f>
        <v>0.68833785918895463</v>
      </c>
      <c r="Z112" s="11">
        <f>'OddsRatio_working_3-way'!X112^(1/3)*COS('OddsRatio_working_3-way'!Y112/3)</f>
        <v>0.54980864639386706</v>
      </c>
      <c r="AA112" s="11">
        <f>'OddsRatio_working_3-way'!X112^(1/3)*COS(('OddsRatio_working_3-way'!Y112+2*PI())/3)</f>
        <v>-0.38611304138102248</v>
      </c>
      <c r="AB112" s="11">
        <f>'OddsRatio_working_3-way'!X112^(1/3)*COS(('OddsRatio_working_3-way'!Y112+4*PI())/3)</f>
        <v>-0.16369560501284472</v>
      </c>
      <c r="AC112" s="11">
        <f>'OddsRatio_working_3-way'!X112^(1/3)*SIN('OddsRatio_working_3-way'!Y112/3)</f>
        <v>0.12841276675963398</v>
      </c>
      <c r="AD112" s="11">
        <f>'OddsRatio_working_3-way'!X112^(1/3)*SIN(('OddsRatio_working_3-way'!Y112+2*PI())/3)</f>
        <v>0.41194187161760737</v>
      </c>
      <c r="AE112" s="11">
        <f>'OddsRatio_working_3-way'!X112^(1/3)*SIN(('OddsRatio_working_3-way'!Y112+4*PI())/3)</f>
        <v>-0.54035463837724129</v>
      </c>
      <c r="AF112" s="11">
        <f>-'OddsRatio_working_3-way'!U112/(3*'OddsRatio_working_3-way'!X112^(1/3))*COS(('OddsRatio_working_3-way'!Y112)/3)</f>
        <v>0.54980864639386717</v>
      </c>
      <c r="AG112" s="11">
        <f>-'OddsRatio_working_3-way'!U112/(3*'OddsRatio_working_3-way'!X112^(1/3))*COS(('OddsRatio_working_3-way'!Y112+2*PI())/3)</f>
        <v>-0.38611304138102259</v>
      </c>
      <c r="AH112" s="11">
        <f>-'OddsRatio_working_3-way'!U112/(3*'OddsRatio_working_3-way'!X112^(1/3))*COS(('OddsRatio_working_3-way'!Y112+4*PI())/3)</f>
        <v>-0.16369560501284475</v>
      </c>
      <c r="AI112" s="11">
        <f>'OddsRatio_working_3-way'!U112/(3*'OddsRatio_working_3-way'!X112^(1/3))*SIN(('OddsRatio_working_3-way'!Y112)/3)</f>
        <v>-0.12841276675963398</v>
      </c>
      <c r="AJ112" s="11">
        <f>'OddsRatio_working_3-way'!U112/(3*'OddsRatio_working_3-way'!X112^(1/3))*SIN(('OddsRatio_working_3-way'!Y112+2*PI())/3)</f>
        <v>-0.41194187161760748</v>
      </c>
      <c r="AK112" s="11">
        <f>'OddsRatio_working_3-way'!U112/(3*'OddsRatio_working_3-way'!X112^(1/3))*SIN(('OddsRatio_working_3-way'!Y112+4*PI())/3)</f>
        <v>0.5403546383772414</v>
      </c>
      <c r="AL112" s="11">
        <f>'OddsRatio_working_3-way'!Z112+'OddsRatio_working_3-way'!AF112</f>
        <v>1.0996172927877343</v>
      </c>
      <c r="AM112" s="11">
        <f>'OddsRatio_working_3-way'!AA112+'OddsRatio_working_3-way'!AG112</f>
        <v>-0.77222608276204507</v>
      </c>
      <c r="AN112" s="11">
        <f>'OddsRatio_working_3-way'!AB112+'OddsRatio_working_3-way'!AH112</f>
        <v>-0.32739121002568949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1.0996172927877343</v>
      </c>
      <c r="AS112" s="11">
        <f>IF(('OddsRatio_working_3-way'!X112=0),IF(Q112&gt;0,-Q112^(1/3),(-Q112)^(1/3)),'OddsRatio_working_3-way'!AM112-'OddsRatio_working_3-way'!R112/3)</f>
        <v>-0.77222608276204507</v>
      </c>
      <c r="AT112" s="11">
        <f>IF(('OddsRatio_working_3-way'!X112=0),IF(Q112&gt;0,-Q112^(1/3),(-Q112)^(1/3)),'OddsRatio_working_3-way'!AN112-'OddsRatio_working_3-way'!R112/3)</f>
        <v>-0.32739121002568949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2.1</v>
      </c>
      <c r="B113" s="4">
        <f>IF('True_Odds_Calculator_3-way'!B112="","",'True_Odds_Calculator_3-way'!B112)</f>
        <v>3.29</v>
      </c>
      <c r="C113" s="4">
        <f>IF('True_Odds_Calculator_3-way'!C112="","",'True_Odds_Calculator_3-way'!C112)</f>
        <v>3.93</v>
      </c>
      <c r="D113" s="9">
        <f t="shared" si="26"/>
        <v>0.46284409405297161</v>
      </c>
      <c r="E113" s="9">
        <f t="shared" si="27"/>
        <v>0.29273456638304513</v>
      </c>
      <c r="F113" s="9">
        <f t="shared" si="28"/>
        <v>0.24442133956398288</v>
      </c>
      <c r="G113" s="9">
        <f t="shared" si="29"/>
        <v>1.0550497611082124</v>
      </c>
      <c r="H113" s="9">
        <f t="shared" si="30"/>
        <v>2.1605547372190341</v>
      </c>
      <c r="I113" s="9">
        <f t="shared" si="31"/>
        <v>3.4160639529378072</v>
      </c>
      <c r="J113" s="9">
        <f t="shared" si="32"/>
        <v>4.0912958000470621</v>
      </c>
      <c r="K113" s="11">
        <f t="shared" si="33"/>
        <v>0.47619047619047616</v>
      </c>
      <c r="L113" s="11">
        <f t="shared" si="34"/>
        <v>0.303951367781155</v>
      </c>
      <c r="M113" s="11">
        <f t="shared" si="35"/>
        <v>0.2544529262086514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-0.27182415383997771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0.23276052882308246</v>
      </c>
      <c r="Q113" s="11">
        <f>2*'OddsRatio_working_3-way'!K113*'OddsRatio_working_3-way'!L113*'OddsRatio_working_3-way'!M113</f>
        <v>7.3658395197177984E-2</v>
      </c>
      <c r="R113" s="11">
        <f t="shared" si="36"/>
        <v>0</v>
      </c>
      <c r="S113" s="11">
        <f t="shared" si="37"/>
        <v>-0.85629082454573946</v>
      </c>
      <c r="T113" s="11">
        <f t="shared" si="38"/>
        <v>-0.27097810903346181</v>
      </c>
      <c r="U113" s="11">
        <f>'OddsRatio_working_3-way'!S113-'OddsRatio_working_3-way'!R113^2/3</f>
        <v>-0.85629082454573946</v>
      </c>
      <c r="V113" s="11">
        <f>'OddsRatio_working_3-way'!S113*'OddsRatio_working_3-way'!R113/3-2*'OddsRatio_working_3-way'!R113^3/27-'OddsRatio_working_3-way'!T113</f>
        <v>0.27097810903346181</v>
      </c>
      <c r="W113" s="11">
        <f>'OddsRatio_working_3-way'!V113^2+4*'OddsRatio_working_3-way'!U113^3/27</f>
        <v>-1.9587386804841248E-2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0.15249305097298038</v>
      </c>
      <c r="Y113" s="11">
        <f>IF('OddsRatio_working_3-way'!W113&gt;=0,IF('OddsRatio_working_3-way'!V113+SQRT('OddsRatio_working_3-way'!W113)&gt;0,0,PI()),ACOS('OddsRatio_working_3-way'!V113/(2*'OddsRatio_working_3-way'!X113)))</f>
        <v>0.47674502103918015</v>
      </c>
      <c r="Z113" s="11">
        <f>'OddsRatio_working_3-way'!X113^(1/3)*COS('OddsRatio_working_3-way'!Y113/3)</f>
        <v>0.52752488055410607</v>
      </c>
      <c r="AA113" s="11">
        <f>'OddsRatio_working_3-way'!X113^(1/3)*COS(('OddsRatio_working_3-way'!Y113+2*PI())/3)</f>
        <v>-0.33698013918733649</v>
      </c>
      <c r="AB113" s="11">
        <f>'OddsRatio_working_3-way'!X113^(1/3)*COS(('OddsRatio_working_3-way'!Y113+4*PI())/3)</f>
        <v>-0.19054474136676947</v>
      </c>
      <c r="AC113" s="11">
        <f>'OddsRatio_working_3-way'!X113^(1/3)*SIN('OddsRatio_working_3-way'!Y113/3)</f>
        <v>8.4544516350594248E-2</v>
      </c>
      <c r="AD113" s="11">
        <f>'OddsRatio_working_3-way'!X113^(1/3)*SIN(('OddsRatio_working_3-way'!Y113+2*PI())/3)</f>
        <v>0.41457768951291035</v>
      </c>
      <c r="AE113" s="11">
        <f>'OddsRatio_working_3-way'!X113^(1/3)*SIN(('OddsRatio_working_3-way'!Y113+4*PI())/3)</f>
        <v>-0.49912220586350464</v>
      </c>
      <c r="AF113" s="11">
        <f>-'OddsRatio_working_3-way'!U113/(3*'OddsRatio_working_3-way'!X113^(1/3))*COS(('OddsRatio_working_3-way'!Y113)/3)</f>
        <v>0.52752488055410618</v>
      </c>
      <c r="AG113" s="11">
        <f>-'OddsRatio_working_3-way'!U113/(3*'OddsRatio_working_3-way'!X113^(1/3))*COS(('OddsRatio_working_3-way'!Y113+2*PI())/3)</f>
        <v>-0.33698013918733655</v>
      </c>
      <c r="AH113" s="11">
        <f>-'OddsRatio_working_3-way'!U113/(3*'OddsRatio_working_3-way'!X113^(1/3))*COS(('OddsRatio_working_3-way'!Y113+4*PI())/3)</f>
        <v>-0.19054474136676949</v>
      </c>
      <c r="AI113" s="11">
        <f>'OddsRatio_working_3-way'!U113/(3*'OddsRatio_working_3-way'!X113^(1/3))*SIN(('OddsRatio_working_3-way'!Y113)/3)</f>
        <v>-8.4544516350594262E-2</v>
      </c>
      <c r="AJ113" s="11">
        <f>'OddsRatio_working_3-way'!U113/(3*'OddsRatio_working_3-way'!X113^(1/3))*SIN(('OddsRatio_working_3-way'!Y113+2*PI())/3)</f>
        <v>-0.41457768951291041</v>
      </c>
      <c r="AK113" s="11">
        <f>'OddsRatio_working_3-way'!U113/(3*'OddsRatio_working_3-way'!X113^(1/3))*SIN(('OddsRatio_working_3-way'!Y113+4*PI())/3)</f>
        <v>0.49912220586350475</v>
      </c>
      <c r="AL113" s="11">
        <f>'OddsRatio_working_3-way'!Z113+'OddsRatio_working_3-way'!AF113</f>
        <v>1.0550497611082124</v>
      </c>
      <c r="AM113" s="11">
        <f>'OddsRatio_working_3-way'!AA113+'OddsRatio_working_3-way'!AG113</f>
        <v>-0.67396027837467298</v>
      </c>
      <c r="AN113" s="11">
        <f>'OddsRatio_working_3-way'!AB113+'OddsRatio_working_3-way'!AH113</f>
        <v>-0.38108948273353893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1.0550497611082124</v>
      </c>
      <c r="AS113" s="11">
        <f>IF(('OddsRatio_working_3-way'!X113=0),IF(Q113&gt;0,-Q113^(1/3),(-Q113)^(1/3)),'OddsRatio_working_3-way'!AM113-'OddsRatio_working_3-way'!R113/3)</f>
        <v>-0.67396027837467298</v>
      </c>
      <c r="AT113" s="11">
        <f>IF(('OddsRatio_working_3-way'!X113=0),IF(Q113&gt;0,-Q113^(1/3),(-Q113)^(1/3)),'OddsRatio_working_3-way'!AN113-'OddsRatio_working_3-way'!R113/3)</f>
        <v>-0.38108948273353893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4.03</v>
      </c>
      <c r="B114" s="4">
        <f>IF('True_Odds_Calculator_3-way'!B113="","",'True_Odds_Calculator_3-way'!B113)</f>
        <v>4.2</v>
      </c>
      <c r="C114" s="4">
        <f>IF('True_Odds_Calculator_3-way'!C113="","",'True_Odds_Calculator_3-way'!C113)</f>
        <v>1.82</v>
      </c>
      <c r="D114" s="9">
        <f t="shared" si="26"/>
        <v>0.23739735537671067</v>
      </c>
      <c r="E114" s="9">
        <f t="shared" si="27"/>
        <v>0.22765676758320944</v>
      </c>
      <c r="F114" s="9">
        <f t="shared" si="28"/>
        <v>0.53494587704007968</v>
      </c>
      <c r="G114" s="9">
        <f t="shared" si="29"/>
        <v>1.0601804756014117</v>
      </c>
      <c r="H114" s="9">
        <f t="shared" si="30"/>
        <v>4.2123468410722777</v>
      </c>
      <c r="I114" s="9">
        <f t="shared" si="31"/>
        <v>4.392577521924518</v>
      </c>
      <c r="J114" s="9">
        <f t="shared" si="32"/>
        <v>1.869347989993158</v>
      </c>
      <c r="K114" s="11">
        <f t="shared" si="33"/>
        <v>0.24813895781637715</v>
      </c>
      <c r="L114" s="11">
        <f t="shared" si="34"/>
        <v>0.23809523809523808</v>
      </c>
      <c r="M114" s="11">
        <f t="shared" si="35"/>
        <v>0.54945054945054939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-0.25809567957742352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0.22885657412420968</v>
      </c>
      <c r="Q114" s="11">
        <f>2*'OddsRatio_working_3-way'!K114*'OddsRatio_working_3-way'!L114*'OddsRatio_working_3-way'!M114</f>
        <v>6.4923850815378617E-2</v>
      </c>
      <c r="R114" s="11">
        <f t="shared" si="36"/>
        <v>0</v>
      </c>
      <c r="S114" s="11">
        <f t="shared" si="37"/>
        <v>-0.88671214682443877</v>
      </c>
      <c r="T114" s="11">
        <f t="shared" si="38"/>
        <v>-0.25154954519842232</v>
      </c>
      <c r="U114" s="11">
        <f>'OddsRatio_working_3-way'!S114-'OddsRatio_working_3-way'!R114^2/3</f>
        <v>-0.88671214682443877</v>
      </c>
      <c r="V114" s="11">
        <f>'OddsRatio_working_3-way'!S114*'OddsRatio_working_3-way'!R114/3-2*'OddsRatio_working_3-way'!R114^3/27-'OddsRatio_working_3-way'!T114</f>
        <v>0.25154954519842232</v>
      </c>
      <c r="W114" s="11">
        <f>'OddsRatio_working_3-way'!V114^2+4*'OddsRatio_working_3-way'!U114^3/27</f>
        <v>-4.0009478399340576E-2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0.16069120393543146</v>
      </c>
      <c r="Y114" s="11">
        <f>IF('OddsRatio_working_3-way'!W114&gt;=0,IF('OddsRatio_working_3-way'!V114+SQRT('OddsRatio_working_3-way'!W114)&gt;0,0,PI()),ACOS('OddsRatio_working_3-way'!V114/(2*'OddsRatio_working_3-way'!X114)))</f>
        <v>0.67178654210883992</v>
      </c>
      <c r="Z114" s="11">
        <f>'OddsRatio_working_3-way'!X114^(1/3)*COS('OddsRatio_working_3-way'!Y114/3)</f>
        <v>0.53009023780070585</v>
      </c>
      <c r="AA114" s="11">
        <f>'OddsRatio_working_3-way'!X114^(1/3)*COS(('OddsRatio_working_3-way'!Y114+2*PI())/3)</f>
        <v>-0.36959793592315271</v>
      </c>
      <c r="AB114" s="11">
        <f>'OddsRatio_working_3-way'!X114^(1/3)*COS(('OddsRatio_working_3-way'!Y114+4*PI())/3)</f>
        <v>-0.16049230187755328</v>
      </c>
      <c r="AC114" s="11">
        <f>'OddsRatio_working_3-way'!X114^(1/3)*SIN('OddsRatio_working_3-way'!Y114/3)</f>
        <v>0.12072719410529427</v>
      </c>
      <c r="AD114" s="11">
        <f>'OddsRatio_working_3-way'!X114^(1/3)*SIN(('OddsRatio_working_3-way'!Y114+2*PI())/3)</f>
        <v>0.39870801518089827</v>
      </c>
      <c r="AE114" s="11">
        <f>'OddsRatio_working_3-way'!X114^(1/3)*SIN(('OddsRatio_working_3-way'!Y114+4*PI())/3)</f>
        <v>-0.51943520928619247</v>
      </c>
      <c r="AF114" s="11">
        <f>-'OddsRatio_working_3-way'!U114/(3*'OddsRatio_working_3-way'!X114^(1/3))*COS(('OddsRatio_working_3-way'!Y114)/3)</f>
        <v>0.53009023780070585</v>
      </c>
      <c r="AG114" s="11">
        <f>-'OddsRatio_working_3-way'!U114/(3*'OddsRatio_working_3-way'!X114^(1/3))*COS(('OddsRatio_working_3-way'!Y114+2*PI())/3)</f>
        <v>-0.36959793592315271</v>
      </c>
      <c r="AH114" s="11">
        <f>-'OddsRatio_working_3-way'!U114/(3*'OddsRatio_working_3-way'!X114^(1/3))*COS(('OddsRatio_working_3-way'!Y114+4*PI())/3)</f>
        <v>-0.16049230187755328</v>
      </c>
      <c r="AI114" s="11">
        <f>'OddsRatio_working_3-way'!U114/(3*'OddsRatio_working_3-way'!X114^(1/3))*SIN(('OddsRatio_working_3-way'!Y114)/3)</f>
        <v>-0.12072719410529427</v>
      </c>
      <c r="AJ114" s="11">
        <f>'OddsRatio_working_3-way'!U114/(3*'OddsRatio_working_3-way'!X114^(1/3))*SIN(('OddsRatio_working_3-way'!Y114+2*PI())/3)</f>
        <v>-0.39870801518089827</v>
      </c>
      <c r="AK114" s="11">
        <f>'OddsRatio_working_3-way'!U114/(3*'OddsRatio_working_3-way'!X114^(1/3))*SIN(('OddsRatio_working_3-way'!Y114+4*PI())/3)</f>
        <v>0.51943520928619247</v>
      </c>
      <c r="AL114" s="11">
        <f>'OddsRatio_working_3-way'!Z114+'OddsRatio_working_3-way'!AF114</f>
        <v>1.0601804756014117</v>
      </c>
      <c r="AM114" s="11">
        <f>'OddsRatio_working_3-way'!AA114+'OddsRatio_working_3-way'!AG114</f>
        <v>-0.73919587184630542</v>
      </c>
      <c r="AN114" s="11">
        <f>'OddsRatio_working_3-way'!AB114+'OddsRatio_working_3-way'!AH114</f>
        <v>-0.32098460375510657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1.0601804756014117</v>
      </c>
      <c r="AS114" s="11">
        <f>IF(('OddsRatio_working_3-way'!X114=0),IF(Q114&gt;0,-Q114^(1/3),(-Q114)^(1/3)),'OddsRatio_working_3-way'!AM114-'OddsRatio_working_3-way'!R114/3)</f>
        <v>-0.73919587184630542</v>
      </c>
      <c r="AT114" s="11">
        <f>IF(('OddsRatio_working_3-way'!X114=0),IF(Q114&gt;0,-Q114^(1/3),(-Q114)^(1/3)),'OddsRatio_working_3-way'!AN114-'OddsRatio_working_3-way'!R114/3)</f>
        <v>-0.32098460375510657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1.25</v>
      </c>
      <c r="B115" s="4">
        <f>IF('True_Odds_Calculator_3-way'!B114="","",'True_Odds_Calculator_3-way'!B114)</f>
        <v>6.92</v>
      </c>
      <c r="C115" s="4">
        <f>IF('True_Odds_Calculator_3-way'!C114="","",'True_Odds_Calculator_3-way'!C114)</f>
        <v>10.34</v>
      </c>
      <c r="D115" s="9">
        <f t="shared" si="26"/>
        <v>0.78145687696916888</v>
      </c>
      <c r="E115" s="9">
        <f t="shared" si="27"/>
        <v>0.13119269097839409</v>
      </c>
      <c r="F115" s="9">
        <f t="shared" si="28"/>
        <v>8.7350432052437088E-2</v>
      </c>
      <c r="G115" s="9">
        <f t="shared" si="29"/>
        <v>1.1186445700161309</v>
      </c>
      <c r="H115" s="9">
        <f t="shared" si="30"/>
        <v>1.2796611425040327</v>
      </c>
      <c r="I115" s="9">
        <f t="shared" si="31"/>
        <v>7.6223758544954947</v>
      </c>
      <c r="J115" s="9">
        <f t="shared" si="32"/>
        <v>11.448140283950661</v>
      </c>
      <c r="K115" s="11">
        <f t="shared" si="33"/>
        <v>0.8</v>
      </c>
      <c r="L115" s="11">
        <f t="shared" si="34"/>
        <v>0.14450867052023122</v>
      </c>
      <c r="M115" s="11">
        <f t="shared" si="35"/>
        <v>9.6711798839458421E-2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-0.15455104482284421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0.17341040462427745</v>
      </c>
      <c r="Q115" s="11">
        <f>2*'OddsRatio_working_3-way'!K115*'OddsRatio_working_3-way'!L115*'OddsRatio_working_3-way'!M115</f>
        <v>2.2361109558256285E-2</v>
      </c>
      <c r="R115" s="11">
        <f t="shared" si="36"/>
        <v>0</v>
      </c>
      <c r="S115" s="11">
        <f t="shared" si="37"/>
        <v>-1.1220267376584285</v>
      </c>
      <c r="T115" s="11">
        <f t="shared" si="38"/>
        <v>-0.14468429885988768</v>
      </c>
      <c r="U115" s="11">
        <f>'OddsRatio_working_3-way'!S115-'OddsRatio_working_3-way'!R115^2/3</f>
        <v>-1.1220267376584285</v>
      </c>
      <c r="V115" s="11">
        <f>'OddsRatio_working_3-way'!S115*'OddsRatio_working_3-way'!R115/3-2*'OddsRatio_working_3-way'!R115^3/27-'OddsRatio_working_3-way'!T115</f>
        <v>0.14468429885988768</v>
      </c>
      <c r="W115" s="11">
        <f>'OddsRatio_working_3-way'!V115^2+4*'OddsRatio_working_3-way'!U115^3/27</f>
        <v>-0.18833590984676493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0.22872989320557896</v>
      </c>
      <c r="Y115" s="11">
        <f>IF('OddsRatio_working_3-way'!W115&gt;=0,IF('OddsRatio_working_3-way'!V115+SQRT('OddsRatio_working_3-way'!W115)&gt;0,0,PI()),ACOS('OddsRatio_working_3-way'!V115/(2*'OddsRatio_working_3-way'!X115)))</f>
        <v>1.2489932065518232</v>
      </c>
      <c r="Z115" s="11">
        <f>'OddsRatio_working_3-way'!X115^(1/3)*COS('OddsRatio_working_3-way'!Y115/3)</f>
        <v>0.55932228500806536</v>
      </c>
      <c r="AA115" s="11">
        <f>'OddsRatio_working_3-way'!X115^(1/3)*COS(('OddsRatio_working_3-way'!Y115+2*PI())/3)</f>
        <v>-0.4938470910035187</v>
      </c>
      <c r="AB115" s="11">
        <f>'OddsRatio_working_3-way'!X115^(1/3)*COS(('OddsRatio_working_3-way'!Y115+4*PI())/3)</f>
        <v>-6.5475194004546489E-2</v>
      </c>
      <c r="AC115" s="11">
        <f>'OddsRatio_working_3-way'!X115^(1/3)*SIN('OddsRatio_working_3-way'!Y115/3)</f>
        <v>0.24732063004562721</v>
      </c>
      <c r="AD115" s="11">
        <f>'OddsRatio_working_3-way'!X115^(1/3)*SIN(('OddsRatio_working_3-way'!Y115+2*PI())/3)</f>
        <v>0.36072699269693109</v>
      </c>
      <c r="AE115" s="11">
        <f>'OddsRatio_working_3-way'!X115^(1/3)*SIN(('OddsRatio_working_3-way'!Y115+4*PI())/3)</f>
        <v>-0.6080476227425583</v>
      </c>
      <c r="AF115" s="11">
        <f>-'OddsRatio_working_3-way'!U115/(3*'OddsRatio_working_3-way'!X115^(1/3))*COS(('OddsRatio_working_3-way'!Y115)/3)</f>
        <v>0.55932228500806547</v>
      </c>
      <c r="AG115" s="11">
        <f>-'OddsRatio_working_3-way'!U115/(3*'OddsRatio_working_3-way'!X115^(1/3))*COS(('OddsRatio_working_3-way'!Y115+2*PI())/3)</f>
        <v>-0.49384709100351881</v>
      </c>
      <c r="AH115" s="11">
        <f>-'OddsRatio_working_3-way'!U115/(3*'OddsRatio_working_3-way'!X115^(1/3))*COS(('OddsRatio_working_3-way'!Y115+4*PI())/3)</f>
        <v>-6.5475194004546503E-2</v>
      </c>
      <c r="AI115" s="11">
        <f>'OddsRatio_working_3-way'!U115/(3*'OddsRatio_working_3-way'!X115^(1/3))*SIN(('OddsRatio_working_3-way'!Y115)/3)</f>
        <v>-0.24732063004562727</v>
      </c>
      <c r="AJ115" s="11">
        <f>'OddsRatio_working_3-way'!U115/(3*'OddsRatio_working_3-way'!X115^(1/3))*SIN(('OddsRatio_working_3-way'!Y115+2*PI())/3)</f>
        <v>-0.36072699269693115</v>
      </c>
      <c r="AK115" s="11">
        <f>'OddsRatio_working_3-way'!U115/(3*'OddsRatio_working_3-way'!X115^(1/3))*SIN(('OddsRatio_working_3-way'!Y115+4*PI())/3)</f>
        <v>0.60804762274255841</v>
      </c>
      <c r="AL115" s="11">
        <f>'OddsRatio_working_3-way'!Z115+'OddsRatio_working_3-way'!AF115</f>
        <v>1.1186445700161309</v>
      </c>
      <c r="AM115" s="11">
        <f>'OddsRatio_working_3-way'!AA115+'OddsRatio_working_3-way'!AG115</f>
        <v>-0.98769418200703751</v>
      </c>
      <c r="AN115" s="11">
        <f>'OddsRatio_working_3-way'!AB115+'OddsRatio_working_3-way'!AH115</f>
        <v>-0.13095038800909298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1.1186445700161309</v>
      </c>
      <c r="AS115" s="11">
        <f>IF(('OddsRatio_working_3-way'!X115=0),IF(Q115&gt;0,-Q115^(1/3),(-Q115)^(1/3)),'OddsRatio_working_3-way'!AM115-'OddsRatio_working_3-way'!R115/3)</f>
        <v>-0.98769418200703751</v>
      </c>
      <c r="AT115" s="11">
        <f>IF(('OddsRatio_working_3-way'!X115=0),IF(Q115&gt;0,-Q115^(1/3),(-Q115)^(1/3)),'OddsRatio_working_3-way'!AN115-'OddsRatio_working_3-way'!R115/3)</f>
        <v>-0.13095038800909298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2.23</v>
      </c>
      <c r="B116" s="4">
        <f>IF('True_Odds_Calculator_3-way'!B115="","",'True_Odds_Calculator_3-way'!B115)</f>
        <v>3.68</v>
      </c>
      <c r="C116" s="4">
        <f>IF('True_Odds_Calculator_3-way'!C115="","",'True_Odds_Calculator_3-way'!C115)</f>
        <v>3.24</v>
      </c>
      <c r="D116" s="9">
        <f t="shared" si="26"/>
        <v>0.43756383258145848</v>
      </c>
      <c r="E116" s="9">
        <f t="shared" si="27"/>
        <v>0.26311169787648292</v>
      </c>
      <c r="F116" s="9">
        <f t="shared" si="28"/>
        <v>0.2993244695420586</v>
      </c>
      <c r="G116" s="9">
        <f t="shared" si="29"/>
        <v>1.0450250745482168</v>
      </c>
      <c r="H116" s="9">
        <f t="shared" si="30"/>
        <v>2.2853808416943062</v>
      </c>
      <c r="I116" s="9">
        <f t="shared" si="31"/>
        <v>3.8006671997892214</v>
      </c>
      <c r="J116" s="9">
        <f t="shared" si="32"/>
        <v>3.3408561669880057</v>
      </c>
      <c r="K116" s="11">
        <f t="shared" si="33"/>
        <v>0.44843049327354262</v>
      </c>
      <c r="L116" s="11">
        <f t="shared" si="34"/>
        <v>0.27173913043478259</v>
      </c>
      <c r="M116" s="11">
        <f t="shared" si="35"/>
        <v>0.30864197530864196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-0.27770917729974065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0.23130095390769984</v>
      </c>
      <c r="Q116" s="11">
        <f>2*'OddsRatio_working_3-way'!K116*'OddsRatio_working_3-way'!L116*'OddsRatio_working_3-way'!M116</f>
        <v>7.5219822409008083E-2</v>
      </c>
      <c r="R116" s="11">
        <f t="shared" si="36"/>
        <v>0</v>
      </c>
      <c r="S116" s="11">
        <f t="shared" si="37"/>
        <v>-0.83288912579957375</v>
      </c>
      <c r="T116" s="11">
        <f t="shared" si="38"/>
        <v>-0.27085825229254434</v>
      </c>
      <c r="U116" s="11">
        <f>'OddsRatio_working_3-way'!S116-'OddsRatio_working_3-way'!R116^2/3</f>
        <v>-0.83288912579957375</v>
      </c>
      <c r="V116" s="11">
        <f>'OddsRatio_working_3-way'!S116*'OddsRatio_working_3-way'!R116/3-2*'OddsRatio_working_3-way'!R116^3/27-'OddsRatio_working_3-way'!T116</f>
        <v>0.27085825229254434</v>
      </c>
      <c r="W116" s="11">
        <f>'OddsRatio_working_3-way'!V116^2+4*'OddsRatio_working_3-way'!U116^3/27</f>
        <v>-1.2232661173159673E-2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0.14628470016386819</v>
      </c>
      <c r="Y116" s="11">
        <f>IF('OddsRatio_working_3-way'!W116&gt;=0,IF('OddsRatio_working_3-way'!V116+SQRT('OddsRatio_working_3-way'!W116)&gt;0,0,PI()),ACOS('OddsRatio_working_3-way'!V116/(2*'OddsRatio_working_3-way'!X116)))</f>
        <v>0.38767245323353805</v>
      </c>
      <c r="Z116" s="11">
        <f>'OddsRatio_working_3-way'!X116^(1/3)*COS('OddsRatio_working_3-way'!Y116/3)</f>
        <v>0.5225125372741084</v>
      </c>
      <c r="AA116" s="11">
        <f>'OddsRatio_working_3-way'!X116^(1/3)*COS(('OddsRatio_working_3-way'!Y116+2*PI())/3)</f>
        <v>-0.320059055504885</v>
      </c>
      <c r="AB116" s="11">
        <f>'OddsRatio_working_3-way'!X116^(1/3)*COS(('OddsRatio_working_3-way'!Y116+4*PI())/3)</f>
        <v>-0.20245348176922356</v>
      </c>
      <c r="AC116" s="11">
        <f>'OddsRatio_working_3-way'!X116^(1/3)*SIN('OddsRatio_working_3-way'!Y116/3)</f>
        <v>6.7899609654484688E-2</v>
      </c>
      <c r="AD116" s="11">
        <f>'OddsRatio_working_3-way'!X116^(1/3)*SIN(('OddsRatio_working_3-way'!Y116+2*PI())/3)</f>
        <v>0.41855932624799902</v>
      </c>
      <c r="AE116" s="11">
        <f>'OddsRatio_working_3-way'!X116^(1/3)*SIN(('OddsRatio_working_3-way'!Y116+4*PI())/3)</f>
        <v>-0.48645893590248357</v>
      </c>
      <c r="AF116" s="11">
        <f>-'OddsRatio_working_3-way'!U116/(3*'OddsRatio_working_3-way'!X116^(1/3))*COS(('OddsRatio_working_3-way'!Y116)/3)</f>
        <v>0.5225125372741084</v>
      </c>
      <c r="AG116" s="11">
        <f>-'OddsRatio_working_3-way'!U116/(3*'OddsRatio_working_3-way'!X116^(1/3))*COS(('OddsRatio_working_3-way'!Y116+2*PI())/3)</f>
        <v>-0.320059055504885</v>
      </c>
      <c r="AH116" s="11">
        <f>-'OddsRatio_working_3-way'!U116/(3*'OddsRatio_working_3-way'!X116^(1/3))*COS(('OddsRatio_working_3-way'!Y116+4*PI())/3)</f>
        <v>-0.20245348176922356</v>
      </c>
      <c r="AI116" s="11">
        <f>'OddsRatio_working_3-way'!U116/(3*'OddsRatio_working_3-way'!X116^(1/3))*SIN(('OddsRatio_working_3-way'!Y116)/3)</f>
        <v>-6.7899609654484688E-2</v>
      </c>
      <c r="AJ116" s="11">
        <f>'OddsRatio_working_3-way'!U116/(3*'OddsRatio_working_3-way'!X116^(1/3))*SIN(('OddsRatio_working_3-way'!Y116+2*PI())/3)</f>
        <v>-0.41855932624799902</v>
      </c>
      <c r="AK116" s="11">
        <f>'OddsRatio_working_3-way'!U116/(3*'OddsRatio_working_3-way'!X116^(1/3))*SIN(('OddsRatio_working_3-way'!Y116+4*PI())/3)</f>
        <v>0.48645893590248357</v>
      </c>
      <c r="AL116" s="11">
        <f>'OddsRatio_working_3-way'!Z116+'OddsRatio_working_3-way'!AF116</f>
        <v>1.0450250745482168</v>
      </c>
      <c r="AM116" s="11">
        <f>'OddsRatio_working_3-way'!AA116+'OddsRatio_working_3-way'!AG116</f>
        <v>-0.64011811100977001</v>
      </c>
      <c r="AN116" s="11">
        <f>'OddsRatio_working_3-way'!AB116+'OddsRatio_working_3-way'!AH116</f>
        <v>-0.40490696353844713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1.0450250745482168</v>
      </c>
      <c r="AS116" s="11">
        <f>IF(('OddsRatio_working_3-way'!X116=0),IF(Q116&gt;0,-Q116^(1/3),(-Q116)^(1/3)),'OddsRatio_working_3-way'!AM116-'OddsRatio_working_3-way'!R116/3)</f>
        <v>-0.64011811100977001</v>
      </c>
      <c r="AT116" s="11">
        <f>IF(('OddsRatio_working_3-way'!X116=0),IF(Q116&gt;0,-Q116^(1/3),(-Q116)^(1/3)),'OddsRatio_working_3-way'!AN116-'OddsRatio_working_3-way'!R116/3)</f>
        <v>-0.40490696353844713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2.11</v>
      </c>
      <c r="B117" s="4">
        <f>IF('True_Odds_Calculator_3-way'!B116="","",'True_Odds_Calculator_3-way'!B116)</f>
        <v>3.82</v>
      </c>
      <c r="C117" s="4">
        <f>IF('True_Odds_Calculator_3-way'!C116="","",'True_Odds_Calculator_3-way'!C116)</f>
        <v>3.42</v>
      </c>
      <c r="D117" s="9">
        <f t="shared" si="26"/>
        <v>0.46308559798214494</v>
      </c>
      <c r="E117" s="9">
        <f t="shared" si="27"/>
        <v>0.25344856043432612</v>
      </c>
      <c r="F117" s="9">
        <f t="shared" si="28"/>
        <v>0.28346584158352878</v>
      </c>
      <c r="G117" s="9">
        <f t="shared" si="29"/>
        <v>1.044529716735445</v>
      </c>
      <c r="H117" s="9">
        <f t="shared" si="30"/>
        <v>2.1594279855763441</v>
      </c>
      <c r="I117" s="9">
        <f t="shared" si="31"/>
        <v>3.9455738011939552</v>
      </c>
      <c r="J117" s="9">
        <f t="shared" si="32"/>
        <v>3.5277619144997772</v>
      </c>
      <c r="K117" s="11">
        <f t="shared" si="33"/>
        <v>0.47393364928909953</v>
      </c>
      <c r="L117" s="11">
        <f t="shared" si="34"/>
        <v>0.26178010471204188</v>
      </c>
      <c r="M117" s="11">
        <f t="shared" si="35"/>
        <v>0.29239766081871343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-0.27479924097482233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0.2303572053049342</v>
      </c>
      <c r="Q117" s="11">
        <f>2*'OddsRatio_working_3-way'!K117*'OddsRatio_working_3-way'!L117*'OddsRatio_working_3-way'!M117</f>
        <v>7.2553450489743043E-2</v>
      </c>
      <c r="R117" s="11">
        <f t="shared" si="36"/>
        <v>0</v>
      </c>
      <c r="S117" s="11">
        <f t="shared" si="37"/>
        <v>-0.83827453266524854</v>
      </c>
      <c r="T117" s="11">
        <f t="shared" si="38"/>
        <v>-0.26402347485519634</v>
      </c>
      <c r="U117" s="11">
        <f>'OddsRatio_working_3-way'!S117-'OddsRatio_working_3-way'!R117^2/3</f>
        <v>-0.83827453266524854</v>
      </c>
      <c r="V117" s="11">
        <f>'OddsRatio_working_3-way'!S117*'OddsRatio_working_3-way'!R117/3-2*'OddsRatio_working_3-way'!R117^3/27-'OddsRatio_working_3-way'!T117</f>
        <v>0.26402347485519634</v>
      </c>
      <c r="W117" s="11">
        <f>'OddsRatio_working_3-way'!V117^2+4*'OddsRatio_working_3-way'!U117^3/27</f>
        <v>-1.7559608910162422E-2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0.14770579218904628</v>
      </c>
      <c r="Y117" s="11">
        <f>IF('OddsRatio_working_3-way'!W117&gt;=0,IF('OddsRatio_working_3-way'!V117+SQRT('OddsRatio_working_3-way'!W117)&gt;0,0,PI()),ACOS('OddsRatio_working_3-way'!V117/(2*'OddsRatio_working_3-way'!X117)))</f>
        <v>0.46516431300871264</v>
      </c>
      <c r="Z117" s="11">
        <f>'OddsRatio_working_3-way'!X117^(1/3)*COS('OddsRatio_working_3-way'!Y117/3)</f>
        <v>0.52226485836772252</v>
      </c>
      <c r="AA117" s="11">
        <f>'OddsRatio_working_3-way'!X117^(1/3)*COS(('OddsRatio_working_3-way'!Y117+2*PI())/3)</f>
        <v>-0.33183035314149389</v>
      </c>
      <c r="AB117" s="11">
        <f>'OddsRatio_working_3-way'!X117^(1/3)*COS(('OddsRatio_working_3-way'!Y117+4*PI())/3)</f>
        <v>-0.19043450522622896</v>
      </c>
      <c r="AC117" s="11">
        <f>'OddsRatio_working_3-way'!X117^(1/3)*SIN('OddsRatio_working_3-way'!Y117/3)</f>
        <v>8.1634930856173807E-2</v>
      </c>
      <c r="AD117" s="11">
        <f>'OddsRatio_working_3-way'!X117^(1/3)*SIN(('OddsRatio_working_3-way'!Y117+2*PI())/3)</f>
        <v>0.41147716942224266</v>
      </c>
      <c r="AE117" s="11">
        <f>'OddsRatio_working_3-way'!X117^(1/3)*SIN(('OddsRatio_working_3-way'!Y117+4*PI())/3)</f>
        <v>-0.49311210027841629</v>
      </c>
      <c r="AF117" s="11">
        <f>-'OddsRatio_working_3-way'!U117/(3*'OddsRatio_working_3-way'!X117^(1/3))*COS(('OddsRatio_working_3-way'!Y117)/3)</f>
        <v>0.52226485836772252</v>
      </c>
      <c r="AG117" s="11">
        <f>-'OddsRatio_working_3-way'!U117/(3*'OddsRatio_working_3-way'!X117^(1/3))*COS(('OddsRatio_working_3-way'!Y117+2*PI())/3)</f>
        <v>-0.33183035314149389</v>
      </c>
      <c r="AH117" s="11">
        <f>-'OddsRatio_working_3-way'!U117/(3*'OddsRatio_working_3-way'!X117^(1/3))*COS(('OddsRatio_working_3-way'!Y117+4*PI())/3)</f>
        <v>-0.19043450522622896</v>
      </c>
      <c r="AI117" s="11">
        <f>'OddsRatio_working_3-way'!U117/(3*'OddsRatio_working_3-way'!X117^(1/3))*SIN(('OddsRatio_working_3-way'!Y117)/3)</f>
        <v>-8.1634930856173807E-2</v>
      </c>
      <c r="AJ117" s="11">
        <f>'OddsRatio_working_3-way'!U117/(3*'OddsRatio_working_3-way'!X117^(1/3))*SIN(('OddsRatio_working_3-way'!Y117+2*PI())/3)</f>
        <v>-0.41147716942224266</v>
      </c>
      <c r="AK117" s="11">
        <f>'OddsRatio_working_3-way'!U117/(3*'OddsRatio_working_3-way'!X117^(1/3))*SIN(('OddsRatio_working_3-way'!Y117+4*PI())/3)</f>
        <v>0.49311210027841629</v>
      </c>
      <c r="AL117" s="11">
        <f>'OddsRatio_working_3-way'!Z117+'OddsRatio_working_3-way'!AF117</f>
        <v>1.044529716735445</v>
      </c>
      <c r="AM117" s="11">
        <f>'OddsRatio_working_3-way'!AA117+'OddsRatio_working_3-way'!AG117</f>
        <v>-0.66366070628298779</v>
      </c>
      <c r="AN117" s="11">
        <f>'OddsRatio_working_3-way'!AB117+'OddsRatio_working_3-way'!AH117</f>
        <v>-0.38086901045245791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1.044529716735445</v>
      </c>
      <c r="AS117" s="11">
        <f>IF(('OddsRatio_working_3-way'!X117=0),IF(Q117&gt;0,-Q117^(1/3),(-Q117)^(1/3)),'OddsRatio_working_3-way'!AM117-'OddsRatio_working_3-way'!R117/3)</f>
        <v>-0.66366070628298779</v>
      </c>
      <c r="AT117" s="11">
        <f>IF(('OddsRatio_working_3-way'!X117=0),IF(Q117&gt;0,-Q117^(1/3),(-Q117)^(1/3)),'OddsRatio_working_3-way'!AN117-'OddsRatio_working_3-way'!R117/3)</f>
        <v>-0.38086901045245791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1.92</v>
      </c>
      <c r="B118" s="4">
        <f>IF('True_Odds_Calculator_3-way'!B117="","",'True_Odds_Calculator_3-way'!B117)</f>
        <v>3.74</v>
      </c>
      <c r="C118" s="4">
        <f>IF('True_Odds_Calculator_3-way'!C117="","",'True_Odds_Calculator_3-way'!C117)</f>
        <v>4.07</v>
      </c>
      <c r="D118" s="9">
        <f t="shared" si="26"/>
        <v>0.50730035605557888</v>
      </c>
      <c r="E118" s="9">
        <f t="shared" si="27"/>
        <v>0.25690146828213933</v>
      </c>
      <c r="F118" s="9">
        <f t="shared" si="28"/>
        <v>0.23579817566228192</v>
      </c>
      <c r="G118" s="9">
        <f t="shared" si="29"/>
        <v>1.0556726106166239</v>
      </c>
      <c r="H118" s="9">
        <f t="shared" si="30"/>
        <v>1.9712188017672945</v>
      </c>
      <c r="I118" s="9">
        <f t="shared" si="31"/>
        <v>3.8925429530895501</v>
      </c>
      <c r="J118" s="9">
        <f t="shared" si="32"/>
        <v>4.240914914593036</v>
      </c>
      <c r="K118" s="11">
        <f t="shared" si="33"/>
        <v>0.52083333333333337</v>
      </c>
      <c r="L118" s="11">
        <f t="shared" si="34"/>
        <v>0.26737967914438499</v>
      </c>
      <c r="M118" s="11">
        <f t="shared" si="35"/>
        <v>0.24570024570024568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-0.26479484467452397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0.23027554778891673</v>
      </c>
      <c r="Q118" s="11">
        <f>2*'OddsRatio_working_3-way'!K118*'OddsRatio_working_3-way'!L118*'OddsRatio_working_3-way'!M118</f>
        <v>6.8432555063571099E-2</v>
      </c>
      <c r="R118" s="11">
        <f t="shared" si="36"/>
        <v>0</v>
      </c>
      <c r="S118" s="11">
        <f t="shared" si="37"/>
        <v>-0.8696375795078749</v>
      </c>
      <c r="T118" s="11">
        <f t="shared" si="38"/>
        <v>-0.25843613061155274</v>
      </c>
      <c r="U118" s="11">
        <f>'OddsRatio_working_3-way'!S118-'OddsRatio_working_3-way'!R118^2/3</f>
        <v>-0.8696375795078749</v>
      </c>
      <c r="V118" s="11">
        <f>'OddsRatio_working_3-way'!S118*'OddsRatio_working_3-way'!R118/3-2*'OddsRatio_working_3-way'!R118^3/27-'OddsRatio_working_3-way'!T118</f>
        <v>0.25843613061155274</v>
      </c>
      <c r="W118" s="11">
        <f>'OddsRatio_working_3-way'!V118^2+4*'OddsRatio_working_3-way'!U118^3/27</f>
        <v>-3.0644898922055616E-2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0.1560722048664713</v>
      </c>
      <c r="Y118" s="11">
        <f>IF('OddsRatio_working_3-way'!W118&gt;=0,IF('OddsRatio_working_3-way'!V118+SQRT('OddsRatio_working_3-way'!W118)&gt;0,0,PI()),ACOS('OddsRatio_working_3-way'!V118/(2*'OddsRatio_working_3-way'!X118)))</f>
        <v>0.59537594642297298</v>
      </c>
      <c r="Z118" s="11">
        <f>'OddsRatio_working_3-way'!X118^(1/3)*COS('OddsRatio_working_3-way'!Y118/3)</f>
        <v>0.52783630530831194</v>
      </c>
      <c r="AA118" s="11">
        <f>'OddsRatio_working_3-way'!X118^(1/3)*COS(('OddsRatio_working_3-way'!Y118+2*PI())/3)</f>
        <v>-0.3558475874170301</v>
      </c>
      <c r="AB118" s="11">
        <f>'OddsRatio_working_3-way'!X118^(1/3)*COS(('OddsRatio_working_3-way'!Y118+4*PI())/3)</f>
        <v>-0.17198871789128195</v>
      </c>
      <c r="AC118" s="11">
        <f>'OddsRatio_working_3-way'!X118^(1/3)*SIN('OddsRatio_working_3-way'!Y118/3)</f>
        <v>0.10615096781359107</v>
      </c>
      <c r="AD118" s="11">
        <f>'OddsRatio_working_3-way'!X118^(1/3)*SIN(('OddsRatio_working_3-way'!Y118+2*PI())/3)</f>
        <v>0.40404416552992162</v>
      </c>
      <c r="AE118" s="11">
        <f>'OddsRatio_working_3-way'!X118^(1/3)*SIN(('OddsRatio_working_3-way'!Y118+4*PI())/3)</f>
        <v>-0.51019513334351263</v>
      </c>
      <c r="AF118" s="11">
        <f>-'OddsRatio_working_3-way'!U118/(3*'OddsRatio_working_3-way'!X118^(1/3))*COS(('OddsRatio_working_3-way'!Y118)/3)</f>
        <v>0.52783630530831205</v>
      </c>
      <c r="AG118" s="11">
        <f>-'OddsRatio_working_3-way'!U118/(3*'OddsRatio_working_3-way'!X118^(1/3))*COS(('OddsRatio_working_3-way'!Y118+2*PI())/3)</f>
        <v>-0.35584758741703021</v>
      </c>
      <c r="AH118" s="11">
        <f>-'OddsRatio_working_3-way'!U118/(3*'OddsRatio_working_3-way'!X118^(1/3))*COS(('OddsRatio_working_3-way'!Y118+4*PI())/3)</f>
        <v>-0.17198871789128201</v>
      </c>
      <c r="AI118" s="11">
        <f>'OddsRatio_working_3-way'!U118/(3*'OddsRatio_working_3-way'!X118^(1/3))*SIN(('OddsRatio_working_3-way'!Y118)/3)</f>
        <v>-0.1061509678135911</v>
      </c>
      <c r="AJ118" s="11">
        <f>'OddsRatio_working_3-way'!U118/(3*'OddsRatio_working_3-way'!X118^(1/3))*SIN(('OddsRatio_working_3-way'!Y118+2*PI())/3)</f>
        <v>-0.40404416552992167</v>
      </c>
      <c r="AK118" s="11">
        <f>'OddsRatio_working_3-way'!U118/(3*'OddsRatio_working_3-way'!X118^(1/3))*SIN(('OddsRatio_working_3-way'!Y118+4*PI())/3)</f>
        <v>0.51019513334351274</v>
      </c>
      <c r="AL118" s="11">
        <f>'OddsRatio_working_3-way'!Z118+'OddsRatio_working_3-way'!AF118</f>
        <v>1.0556726106166239</v>
      </c>
      <c r="AM118" s="11">
        <f>'OddsRatio_working_3-way'!AA118+'OddsRatio_working_3-way'!AG118</f>
        <v>-0.71169517483406031</v>
      </c>
      <c r="AN118" s="11">
        <f>'OddsRatio_working_3-way'!AB118+'OddsRatio_working_3-way'!AH118</f>
        <v>-0.34397743578256396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1.0556726106166239</v>
      </c>
      <c r="AS118" s="11">
        <f>IF(('OddsRatio_working_3-way'!X118=0),IF(Q118&gt;0,-Q118^(1/3),(-Q118)^(1/3)),'OddsRatio_working_3-way'!AM118-'OddsRatio_working_3-way'!R118/3)</f>
        <v>-0.71169517483406031</v>
      </c>
      <c r="AT118" s="11">
        <f>IF(('OddsRatio_working_3-way'!X118=0),IF(Q118&gt;0,-Q118^(1/3),(-Q118)^(1/3)),'OddsRatio_working_3-way'!AN118-'OddsRatio_working_3-way'!R118/3)</f>
        <v>-0.34397743578256396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2.73</v>
      </c>
      <c r="B119" s="4">
        <f>IF('True_Odds_Calculator_3-way'!B118="","",'True_Odds_Calculator_3-way'!B118)</f>
        <v>3.04</v>
      </c>
      <c r="C119" s="4">
        <f>IF('True_Odds_Calculator_3-way'!C118="","",'True_Odds_Calculator_3-way'!C118)</f>
        <v>2.87</v>
      </c>
      <c r="D119" s="9">
        <f t="shared" si="26"/>
        <v>0.3513701607862843</v>
      </c>
      <c r="E119" s="9">
        <f t="shared" si="27"/>
        <v>0.31478337165322096</v>
      </c>
      <c r="F119" s="9">
        <f t="shared" si="28"/>
        <v>0.33384646756049458</v>
      </c>
      <c r="G119" s="9">
        <f t="shared" si="29"/>
        <v>1.0670528825188073</v>
      </c>
      <c r="H119" s="9">
        <f t="shared" si="30"/>
        <v>2.8460014867575372</v>
      </c>
      <c r="I119" s="9">
        <f t="shared" si="31"/>
        <v>3.1767878803383662</v>
      </c>
      <c r="J119" s="9">
        <f t="shared" si="32"/>
        <v>2.9953888903101697</v>
      </c>
      <c r="K119" s="11">
        <f t="shared" si="33"/>
        <v>0.36630036630036628</v>
      </c>
      <c r="L119" s="11">
        <f t="shared" si="34"/>
        <v>0.32894736842105265</v>
      </c>
      <c r="M119" s="11">
        <f t="shared" si="35"/>
        <v>0.34843205574912889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-0.2770765361541081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0.23678870185380366</v>
      </c>
      <c r="Q119" s="11">
        <f>2*'OddsRatio_working_3-way'!K119*'OddsRatio_working_3-way'!L119*'OddsRatio_working_3-way'!M119</f>
        <v>8.3967624770852345E-2</v>
      </c>
      <c r="R119" s="11">
        <f t="shared" si="36"/>
        <v>0</v>
      </c>
      <c r="S119" s="11">
        <f t="shared" si="37"/>
        <v>-0.85459673034927575</v>
      </c>
      <c r="T119" s="11">
        <f t="shared" si="38"/>
        <v>-0.30304848593945943</v>
      </c>
      <c r="U119" s="11">
        <f>'OddsRatio_working_3-way'!S119-'OddsRatio_working_3-way'!R119^2/3</f>
        <v>-0.85459673034927575</v>
      </c>
      <c r="V119" s="11">
        <f>'OddsRatio_working_3-way'!S119*'OddsRatio_working_3-way'!R119/3-2*'OddsRatio_working_3-way'!R119^3/27-'OddsRatio_working_3-way'!T119</f>
        <v>0.30304848593945943</v>
      </c>
      <c r="W119" s="11">
        <f>'OddsRatio_working_3-way'!V119^2+4*'OddsRatio_working_3-way'!U119^3/27</f>
        <v>-6.2715464860130243E-4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0.15204073424480694</v>
      </c>
      <c r="Y119" s="11">
        <f>IF('OddsRatio_working_3-way'!W119&gt;=0,IF('OddsRatio_working_3-way'!V119+SQRT('OddsRatio_working_3-way'!W119)&gt;0,0,PI()),ACOS('OddsRatio_working_3-way'!V119/(2*'OddsRatio_working_3-way'!X119)))</f>
        <v>8.2449786187660745E-2</v>
      </c>
      <c r="Z119" s="11">
        <f>'OddsRatio_working_3-way'!X119^(1/3)*COS('OddsRatio_working_3-way'!Y119/3)</f>
        <v>0.53352644125940363</v>
      </c>
      <c r="AA119" s="11">
        <f>'OddsRatio_working_3-way'!X119^(1/3)*COS(('OddsRatio_working_3-way'!Y119+2*PI())/3)</f>
        <v>-0.27946498999959851</v>
      </c>
      <c r="AB119" s="11">
        <f>'OddsRatio_working_3-way'!X119^(1/3)*COS(('OddsRatio_working_3-way'!Y119+4*PI())/3)</f>
        <v>-0.25406145125980517</v>
      </c>
      <c r="AC119" s="11">
        <f>'OddsRatio_working_3-way'!X119^(1/3)*SIN('OddsRatio_working_3-way'!Y119/3)</f>
        <v>1.4666739929788734E-2</v>
      </c>
      <c r="AD119" s="11">
        <f>'OddsRatio_working_3-way'!X119^(1/3)*SIN(('OddsRatio_working_3-way'!Y119+2*PI())/3)</f>
        <v>0.45471408175645517</v>
      </c>
      <c r="AE119" s="11">
        <f>'OddsRatio_working_3-way'!X119^(1/3)*SIN(('OddsRatio_working_3-way'!Y119+4*PI())/3)</f>
        <v>-0.4693808216862439</v>
      </c>
      <c r="AF119" s="11">
        <f>-'OddsRatio_working_3-way'!U119/(3*'OddsRatio_working_3-way'!X119^(1/3))*COS(('OddsRatio_working_3-way'!Y119)/3)</f>
        <v>0.53352644125940374</v>
      </c>
      <c r="AG119" s="11">
        <f>-'OddsRatio_working_3-way'!U119/(3*'OddsRatio_working_3-way'!X119^(1/3))*COS(('OddsRatio_working_3-way'!Y119+2*PI())/3)</f>
        <v>-0.27946498999959857</v>
      </c>
      <c r="AH119" s="11">
        <f>-'OddsRatio_working_3-way'!U119/(3*'OddsRatio_working_3-way'!X119^(1/3))*COS(('OddsRatio_working_3-way'!Y119+4*PI())/3)</f>
        <v>-0.25406145125980523</v>
      </c>
      <c r="AI119" s="11">
        <f>'OddsRatio_working_3-way'!U119/(3*'OddsRatio_working_3-way'!X119^(1/3))*SIN(('OddsRatio_working_3-way'!Y119)/3)</f>
        <v>-1.4666739929788737E-2</v>
      </c>
      <c r="AJ119" s="11">
        <f>'OddsRatio_working_3-way'!U119/(3*'OddsRatio_working_3-way'!X119^(1/3))*SIN(('OddsRatio_working_3-way'!Y119+2*PI())/3)</f>
        <v>-0.45471408175645522</v>
      </c>
      <c r="AK119" s="11">
        <f>'OddsRatio_working_3-way'!U119/(3*'OddsRatio_working_3-way'!X119^(1/3))*SIN(('OddsRatio_working_3-way'!Y119+4*PI())/3)</f>
        <v>0.46938082168624401</v>
      </c>
      <c r="AL119" s="11">
        <f>'OddsRatio_working_3-way'!Z119+'OddsRatio_working_3-way'!AF119</f>
        <v>1.0670528825188073</v>
      </c>
      <c r="AM119" s="11">
        <f>'OddsRatio_working_3-way'!AA119+'OddsRatio_working_3-way'!AG119</f>
        <v>-0.55892997999919714</v>
      </c>
      <c r="AN119" s="11">
        <f>'OddsRatio_working_3-way'!AB119+'OddsRatio_working_3-way'!AH119</f>
        <v>-0.50812290251961034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1.0670528825188073</v>
      </c>
      <c r="AS119" s="11">
        <f>IF(('OddsRatio_working_3-way'!X119=0),IF(Q119&gt;0,-Q119^(1/3),(-Q119)^(1/3)),'OddsRatio_working_3-way'!AM119-'OddsRatio_working_3-way'!R119/3)</f>
        <v>-0.55892997999919714</v>
      </c>
      <c r="AT119" s="11">
        <f>IF(('OddsRatio_working_3-way'!X119=0),IF(Q119&gt;0,-Q119^(1/3),(-Q119)^(1/3)),'OddsRatio_working_3-way'!AN119-'OddsRatio_working_3-way'!R119/3)</f>
        <v>-0.50812290251961034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1.79</v>
      </c>
      <c r="B120" s="4">
        <f>IF('True_Odds_Calculator_3-way'!B119="","",'True_Odds_Calculator_3-way'!B119)</f>
        <v>3.66</v>
      </c>
      <c r="C120" s="4">
        <f>IF('True_Odds_Calculator_3-way'!C119="","",'True_Odds_Calculator_3-way'!C119)</f>
        <v>4.63</v>
      </c>
      <c r="D120" s="9">
        <f t="shared" si="26"/>
        <v>0.53917208293161334</v>
      </c>
      <c r="E120" s="9">
        <f t="shared" si="27"/>
        <v>0.25787583376677586</v>
      </c>
      <c r="F120" s="9">
        <f t="shared" si="28"/>
        <v>0.20295208330161096</v>
      </c>
      <c r="G120" s="9">
        <f t="shared" si="29"/>
        <v>1.0818929536003858</v>
      </c>
      <c r="H120" s="9">
        <f t="shared" si="30"/>
        <v>1.8546954333443046</v>
      </c>
      <c r="I120" s="9">
        <f t="shared" si="31"/>
        <v>3.8778352565770269</v>
      </c>
      <c r="J120" s="9">
        <f t="shared" si="32"/>
        <v>4.9272714215694</v>
      </c>
      <c r="K120" s="11">
        <f t="shared" si="33"/>
        <v>0.55865921787709494</v>
      </c>
      <c r="L120" s="11">
        <f t="shared" si="34"/>
        <v>0.27322404371584696</v>
      </c>
      <c r="M120" s="11">
        <f t="shared" si="35"/>
        <v>0.21598272138228941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-0.25147814349410169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0.23340929685053713</v>
      </c>
      <c r="Q120" s="11">
        <f>2*'OddsRatio_working_3-way'!K120*'OddsRatio_working_3-way'!L120*'OddsRatio_working_3-way'!M120</f>
        <v>6.5934829618795793E-2</v>
      </c>
      <c r="R120" s="11">
        <f t="shared" si="36"/>
        <v>0</v>
      </c>
      <c r="S120" s="11">
        <f t="shared" si="37"/>
        <v>-0.92814943520533677</v>
      </c>
      <c r="T120" s="11">
        <f t="shared" si="38"/>
        <v>-0.26218910599020812</v>
      </c>
      <c r="U120" s="11">
        <f>'OddsRatio_working_3-way'!S120-'OddsRatio_working_3-way'!R120^2/3</f>
        <v>-0.92814943520533677</v>
      </c>
      <c r="V120" s="11">
        <f>'OddsRatio_working_3-way'!S120*'OddsRatio_working_3-way'!R120/3-2*'OddsRatio_working_3-way'!R120^3/27-'OddsRatio_working_3-way'!T120</f>
        <v>0.26218910599020812</v>
      </c>
      <c r="W120" s="11">
        <f>'OddsRatio_working_3-way'!V120^2+4*'OddsRatio_working_3-way'!U120^3/27</f>
        <v>-4.971093015133346E-2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0.17208577617810111</v>
      </c>
      <c r="Y120" s="11">
        <f>IF('OddsRatio_working_3-way'!W120&gt;=0,IF('OddsRatio_working_3-way'!V120+SQRT('OddsRatio_working_3-way'!W120)&gt;0,0,PI()),ACOS('OddsRatio_working_3-way'!V120/(2*'OddsRatio_working_3-way'!X120)))</f>
        <v>0.70471266032399327</v>
      </c>
      <c r="Z120" s="11">
        <f>'OddsRatio_working_3-way'!X120^(1/3)*COS('OddsRatio_working_3-way'!Y120/3)</f>
        <v>0.54094647680019292</v>
      </c>
      <c r="AA120" s="11">
        <f>'OddsRatio_working_3-way'!X120^(1/3)*COS(('OddsRatio_working_3-way'!Y120+2*PI())/3)</f>
        <v>-0.38258943138499912</v>
      </c>
      <c r="AB120" s="11">
        <f>'OddsRatio_working_3-way'!X120^(1/3)*COS(('OddsRatio_working_3-way'!Y120+4*PI())/3)</f>
        <v>-0.15835704541519394</v>
      </c>
      <c r="AC120" s="11">
        <f>'OddsRatio_working_3-way'!X120^(1/3)*SIN('OddsRatio_working_3-way'!Y120/3)</f>
        <v>0.12946062840069925</v>
      </c>
      <c r="AD120" s="11">
        <f>'OddsRatio_working_3-way'!X120^(1/3)*SIN(('OddsRatio_working_3-way'!Y120+2*PI())/3)</f>
        <v>0.40374307679630694</v>
      </c>
      <c r="AE120" s="11">
        <f>'OddsRatio_working_3-way'!X120^(1/3)*SIN(('OddsRatio_working_3-way'!Y120+4*PI())/3)</f>
        <v>-0.53320370519700611</v>
      </c>
      <c r="AF120" s="11">
        <f>-'OddsRatio_working_3-way'!U120/(3*'OddsRatio_working_3-way'!X120^(1/3))*COS(('OddsRatio_working_3-way'!Y120)/3)</f>
        <v>0.54094647680019292</v>
      </c>
      <c r="AG120" s="11">
        <f>-'OddsRatio_working_3-way'!U120/(3*'OddsRatio_working_3-way'!X120^(1/3))*COS(('OddsRatio_working_3-way'!Y120+2*PI())/3)</f>
        <v>-0.38258943138499912</v>
      </c>
      <c r="AH120" s="11">
        <f>-'OddsRatio_working_3-way'!U120/(3*'OddsRatio_working_3-way'!X120^(1/3))*COS(('OddsRatio_working_3-way'!Y120+4*PI())/3)</f>
        <v>-0.15835704541519394</v>
      </c>
      <c r="AI120" s="11">
        <f>'OddsRatio_working_3-way'!U120/(3*'OddsRatio_working_3-way'!X120^(1/3))*SIN(('OddsRatio_working_3-way'!Y120)/3)</f>
        <v>-0.12946062840069925</v>
      </c>
      <c r="AJ120" s="11">
        <f>'OddsRatio_working_3-way'!U120/(3*'OddsRatio_working_3-way'!X120^(1/3))*SIN(('OddsRatio_working_3-way'!Y120+2*PI())/3)</f>
        <v>-0.40374307679630694</v>
      </c>
      <c r="AK120" s="11">
        <f>'OddsRatio_working_3-way'!U120/(3*'OddsRatio_working_3-way'!X120^(1/3))*SIN(('OddsRatio_working_3-way'!Y120+4*PI())/3)</f>
        <v>0.53320370519700611</v>
      </c>
      <c r="AL120" s="11">
        <f>'OddsRatio_working_3-way'!Z120+'OddsRatio_working_3-way'!AF120</f>
        <v>1.0818929536003858</v>
      </c>
      <c r="AM120" s="11">
        <f>'OddsRatio_working_3-way'!AA120+'OddsRatio_working_3-way'!AG120</f>
        <v>-0.76517886276999825</v>
      </c>
      <c r="AN120" s="11">
        <f>'OddsRatio_working_3-way'!AB120+'OddsRatio_working_3-way'!AH120</f>
        <v>-0.31671409083038787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1.0818929536003858</v>
      </c>
      <c r="AS120" s="11">
        <f>IF(('OddsRatio_working_3-way'!X120=0),IF(Q120&gt;0,-Q120^(1/3),(-Q120)^(1/3)),'OddsRatio_working_3-way'!AM120-'OddsRatio_working_3-way'!R120/3)</f>
        <v>-0.76517886276999825</v>
      </c>
      <c r="AT120" s="11">
        <f>IF(('OddsRatio_working_3-way'!X120=0),IF(Q120&gt;0,-Q120^(1/3),(-Q120)^(1/3)),'OddsRatio_working_3-way'!AN120-'OddsRatio_working_3-way'!R120/3)</f>
        <v>-0.31671409083038787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2.89</v>
      </c>
      <c r="B121" s="4">
        <f>IF('True_Odds_Calculator_3-way'!B120="","",'True_Odds_Calculator_3-way'!B120)</f>
        <v>3.17</v>
      </c>
      <c r="C121" s="4">
        <f>IF('True_Odds_Calculator_3-way'!C120="","",'True_Odds_Calculator_3-way'!C120)</f>
        <v>2.61</v>
      </c>
      <c r="D121" s="9">
        <f t="shared" si="26"/>
        <v>0.33114421792937798</v>
      </c>
      <c r="E121" s="9">
        <f t="shared" si="27"/>
        <v>0.30128951642721441</v>
      </c>
      <c r="F121" s="9">
        <f t="shared" si="28"/>
        <v>0.3675662656434075</v>
      </c>
      <c r="G121" s="9">
        <f t="shared" si="29"/>
        <v>1.068694330217741</v>
      </c>
      <c r="H121" s="9">
        <f t="shared" si="30"/>
        <v>3.0198322841115308</v>
      </c>
      <c r="I121" s="9">
        <f t="shared" si="31"/>
        <v>3.3190666965724982</v>
      </c>
      <c r="J121" s="9">
        <f t="shared" si="32"/>
        <v>2.7205978716505634</v>
      </c>
      <c r="K121" s="11">
        <f t="shared" si="33"/>
        <v>0.34602076124567471</v>
      </c>
      <c r="L121" s="11">
        <f t="shared" si="34"/>
        <v>0.31545741324921134</v>
      </c>
      <c r="M121" s="11">
        <f t="shared" si="35"/>
        <v>0.38314176245210729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-0.27615302300494171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0.23712942411049173</v>
      </c>
      <c r="Q121" s="11">
        <f>2*'OddsRatio_working_3-way'!K121*'OddsRatio_working_3-way'!L121*'OddsRatio_working_3-way'!M121</f>
        <v>8.3643535841443295E-2</v>
      </c>
      <c r="R121" s="11">
        <f t="shared" si="36"/>
        <v>0</v>
      </c>
      <c r="S121" s="11">
        <f t="shared" si="37"/>
        <v>-0.85868849643644252</v>
      </c>
      <c r="T121" s="11">
        <f t="shared" si="38"/>
        <v>-0.30288835853137303</v>
      </c>
      <c r="U121" s="11">
        <f>'OddsRatio_working_3-way'!S121-'OddsRatio_working_3-way'!R121^2/3</f>
        <v>-0.85868849643644252</v>
      </c>
      <c r="V121" s="11">
        <f>'OddsRatio_working_3-way'!S121*'OddsRatio_working_3-way'!R121/3-2*'OddsRatio_working_3-way'!R121^3/27-'OddsRatio_working_3-way'!T121</f>
        <v>0.30288835853137303</v>
      </c>
      <c r="W121" s="11">
        <f>'OddsRatio_working_3-way'!V121^2+4*'OddsRatio_working_3-way'!U121^3/27</f>
        <v>-2.0587120950087551E-3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0.15313398531093475</v>
      </c>
      <c r="Y121" s="11">
        <f>IF('OddsRatio_working_3-way'!W121&gt;=0,IF('OddsRatio_working_3-way'!V121+SQRT('OddsRatio_working_3-way'!W121)&gt;0,0,PI()),ACOS('OddsRatio_working_3-way'!V121/(2*'OddsRatio_working_3-way'!X121)))</f>
        <v>0.14869549426756046</v>
      </c>
      <c r="Z121" s="11">
        <f>'OddsRatio_working_3-way'!X121^(1/3)*COS('OddsRatio_working_3-way'!Y121/3)</f>
        <v>0.53434716510887037</v>
      </c>
      <c r="AA121" s="11">
        <f>'OddsRatio_working_3-way'!X121^(1/3)*COS(('OddsRatio_working_3-way'!Y121+2*PI())/3)</f>
        <v>-0.29012907131411536</v>
      </c>
      <c r="AB121" s="11">
        <f>'OddsRatio_working_3-way'!X121^(1/3)*COS(('OddsRatio_working_3-way'!Y121+4*PI())/3)</f>
        <v>-0.24421809379475515</v>
      </c>
      <c r="AC121" s="11">
        <f>'OddsRatio_working_3-way'!X121^(1/3)*SIN('OddsRatio_working_3-way'!Y121/3)</f>
        <v>2.650671522956153E-2</v>
      </c>
      <c r="AD121" s="11">
        <f>'OddsRatio_working_3-way'!X121^(1/3)*SIN(('OddsRatio_working_3-way'!Y121+2*PI())/3)</f>
        <v>0.44950486180969879</v>
      </c>
      <c r="AE121" s="11">
        <f>'OddsRatio_working_3-way'!X121^(1/3)*SIN(('OddsRatio_working_3-way'!Y121+4*PI())/3)</f>
        <v>-0.47601157703926028</v>
      </c>
      <c r="AF121" s="11">
        <f>-'OddsRatio_working_3-way'!U121/(3*'OddsRatio_working_3-way'!X121^(1/3))*COS(('OddsRatio_working_3-way'!Y121)/3)</f>
        <v>0.53434716510887059</v>
      </c>
      <c r="AG121" s="11">
        <f>-'OddsRatio_working_3-way'!U121/(3*'OddsRatio_working_3-way'!X121^(1/3))*COS(('OddsRatio_working_3-way'!Y121+2*PI())/3)</f>
        <v>-0.29012907131411547</v>
      </c>
      <c r="AH121" s="11">
        <f>-'OddsRatio_working_3-way'!U121/(3*'OddsRatio_working_3-way'!X121^(1/3))*COS(('OddsRatio_working_3-way'!Y121+4*PI())/3)</f>
        <v>-0.24421809379475526</v>
      </c>
      <c r="AI121" s="11">
        <f>'OddsRatio_working_3-way'!U121/(3*'OddsRatio_working_3-way'!X121^(1/3))*SIN(('OddsRatio_working_3-way'!Y121)/3)</f>
        <v>-2.650671522956154E-2</v>
      </c>
      <c r="AJ121" s="11">
        <f>'OddsRatio_working_3-way'!U121/(3*'OddsRatio_working_3-way'!X121^(1/3))*SIN(('OddsRatio_working_3-way'!Y121+2*PI())/3)</f>
        <v>-0.44950486180969895</v>
      </c>
      <c r="AK121" s="11">
        <f>'OddsRatio_working_3-way'!U121/(3*'OddsRatio_working_3-way'!X121^(1/3))*SIN(('OddsRatio_working_3-way'!Y121+4*PI())/3)</f>
        <v>0.47601157703926045</v>
      </c>
      <c r="AL121" s="11">
        <f>'OddsRatio_working_3-way'!Z121+'OddsRatio_working_3-way'!AF121</f>
        <v>1.068694330217741</v>
      </c>
      <c r="AM121" s="11">
        <f>'OddsRatio_working_3-way'!AA121+'OddsRatio_working_3-way'!AG121</f>
        <v>-0.58025814262823083</v>
      </c>
      <c r="AN121" s="11">
        <f>'OddsRatio_working_3-way'!AB121+'OddsRatio_working_3-way'!AH121</f>
        <v>-0.48843618758951041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1.068694330217741</v>
      </c>
      <c r="AS121" s="11">
        <f>IF(('OddsRatio_working_3-way'!X121=0),IF(Q121&gt;0,-Q121^(1/3),(-Q121)^(1/3)),'OddsRatio_working_3-way'!AM121-'OddsRatio_working_3-way'!R121/3)</f>
        <v>-0.58025814262823083</v>
      </c>
      <c r="AT121" s="11">
        <f>IF(('OddsRatio_working_3-way'!X121=0),IF(Q121&gt;0,-Q121^(1/3),(-Q121)^(1/3)),'OddsRatio_working_3-way'!AN121-'OddsRatio_working_3-way'!R121/3)</f>
        <v>-0.48843618758951041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3.51</v>
      </c>
      <c r="B122" s="4">
        <f>IF('True_Odds_Calculator_3-way'!B121="","",'True_Odds_Calculator_3-way'!B121)</f>
        <v>3.23</v>
      </c>
      <c r="C122" s="4">
        <f>IF('True_Odds_Calculator_3-way'!C121="","",'True_Odds_Calculator_3-way'!C121)</f>
        <v>2.25</v>
      </c>
      <c r="D122" s="9">
        <f t="shared" si="26"/>
        <v>0.2730059567350363</v>
      </c>
      <c r="E122" s="9">
        <f t="shared" si="27"/>
        <v>0.29710049074558559</v>
      </c>
      <c r="F122" s="9">
        <f t="shared" si="28"/>
        <v>0.42989355251937822</v>
      </c>
      <c r="G122" s="9">
        <f t="shared" si="29"/>
        <v>1.0609257927029239</v>
      </c>
      <c r="H122" s="9">
        <f t="shared" si="30"/>
        <v>3.6629237396843388</v>
      </c>
      <c r="I122" s="9">
        <f t="shared" si="31"/>
        <v>3.3658645177275202</v>
      </c>
      <c r="J122" s="9">
        <f t="shared" si="32"/>
        <v>2.3261572408786551</v>
      </c>
      <c r="K122" s="11">
        <f t="shared" si="33"/>
        <v>0.28490028490028491</v>
      </c>
      <c r="L122" s="11">
        <f t="shared" si="34"/>
        <v>0.30959752321981426</v>
      </c>
      <c r="M122" s="11">
        <f t="shared" si="35"/>
        <v>0.44444444444444442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-0.27428145247202707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0.23481977386346148</v>
      </c>
      <c r="Q122" s="11">
        <f>2*'OddsRatio_working_3-way'!K122*'OddsRatio_working_3-way'!L122*'OddsRatio_working_3-way'!M122</f>
        <v>7.8403931173109023E-2</v>
      </c>
      <c r="R122" s="11">
        <f t="shared" si="36"/>
        <v>0</v>
      </c>
      <c r="S122" s="11">
        <f t="shared" si="37"/>
        <v>-0.85612706126167926</v>
      </c>
      <c r="T122" s="11">
        <f t="shared" si="38"/>
        <v>-0.28585210726600313</v>
      </c>
      <c r="U122" s="11">
        <f>'OddsRatio_working_3-way'!S122-'OddsRatio_working_3-way'!R122^2/3</f>
        <v>-0.85612706126167926</v>
      </c>
      <c r="V122" s="11">
        <f>'OddsRatio_working_3-way'!S122*'OddsRatio_working_3-way'!R122/3-2*'OddsRatio_working_3-way'!R122^3/27-'OddsRatio_working_3-way'!T122</f>
        <v>0.28585210726600313</v>
      </c>
      <c r="W122" s="11">
        <f>'OddsRatio_working_3-way'!V122^2+4*'OddsRatio_working_3-way'!U122^3/27</f>
        <v>-1.1251737889097405E-2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0.15244930724466407</v>
      </c>
      <c r="Y122" s="11">
        <f>IF('OddsRatio_working_3-way'!W122&gt;=0,IF('OddsRatio_working_3-way'!V122+SQRT('OddsRatio_working_3-way'!W122)&gt;0,0,PI()),ACOS('OddsRatio_working_3-way'!V122/(2*'OddsRatio_working_3-way'!X122)))</f>
        <v>0.35533018052485943</v>
      </c>
      <c r="Z122" s="11">
        <f>'OddsRatio_working_3-way'!X122^(1/3)*COS('OddsRatio_working_3-way'!Y122/3)</f>
        <v>0.53046289635146204</v>
      </c>
      <c r="AA122" s="11">
        <f>'OddsRatio_working_3-way'!X122^(1/3)*COS(('OddsRatio_working_3-way'!Y122+2*PI())/3)</f>
        <v>-0.31989955598305708</v>
      </c>
      <c r="AB122" s="11">
        <f>'OddsRatio_working_3-way'!X122^(1/3)*COS(('OddsRatio_working_3-way'!Y122+4*PI())/3)</f>
        <v>-0.21056334036840499</v>
      </c>
      <c r="AC122" s="11">
        <f>'OddsRatio_working_3-way'!X122^(1/3)*SIN('OddsRatio_working_3-way'!Y122/3)</f>
        <v>6.312529351729454E-2</v>
      </c>
      <c r="AD122" s="11">
        <f>'OddsRatio_working_3-way'!X122^(1/3)*SIN(('OddsRatio_working_3-way'!Y122+2*PI())/3)</f>
        <v>0.42783169724679049</v>
      </c>
      <c r="AE122" s="11">
        <f>'OddsRatio_working_3-way'!X122^(1/3)*SIN(('OddsRatio_working_3-way'!Y122+4*PI())/3)</f>
        <v>-0.49095699076408489</v>
      </c>
      <c r="AF122" s="11">
        <f>-'OddsRatio_working_3-way'!U122/(3*'OddsRatio_working_3-way'!X122^(1/3))*COS(('OddsRatio_working_3-way'!Y122)/3)</f>
        <v>0.53046289635146193</v>
      </c>
      <c r="AG122" s="11">
        <f>-'OddsRatio_working_3-way'!U122/(3*'OddsRatio_working_3-way'!X122^(1/3))*COS(('OddsRatio_working_3-way'!Y122+2*PI())/3)</f>
        <v>-0.31989955598305703</v>
      </c>
      <c r="AH122" s="11">
        <f>-'OddsRatio_working_3-way'!U122/(3*'OddsRatio_working_3-way'!X122^(1/3))*COS(('OddsRatio_working_3-way'!Y122+4*PI())/3)</f>
        <v>-0.21056334036840496</v>
      </c>
      <c r="AI122" s="11">
        <f>'OddsRatio_working_3-way'!U122/(3*'OddsRatio_working_3-way'!X122^(1/3))*SIN(('OddsRatio_working_3-way'!Y122)/3)</f>
        <v>-6.3125293517294526E-2</v>
      </c>
      <c r="AJ122" s="11">
        <f>'OddsRatio_working_3-way'!U122/(3*'OddsRatio_working_3-way'!X122^(1/3))*SIN(('OddsRatio_working_3-way'!Y122+2*PI())/3)</f>
        <v>-0.42783169724679038</v>
      </c>
      <c r="AK122" s="11">
        <f>'OddsRatio_working_3-way'!U122/(3*'OddsRatio_working_3-way'!X122^(1/3))*SIN(('OddsRatio_working_3-way'!Y122+4*PI())/3)</f>
        <v>0.49095699076408478</v>
      </c>
      <c r="AL122" s="11">
        <f>'OddsRatio_working_3-way'!Z122+'OddsRatio_working_3-way'!AF122</f>
        <v>1.0609257927029239</v>
      </c>
      <c r="AM122" s="11">
        <f>'OddsRatio_working_3-way'!AA122+'OddsRatio_working_3-way'!AG122</f>
        <v>-0.63979911196611416</v>
      </c>
      <c r="AN122" s="11">
        <f>'OddsRatio_working_3-way'!AB122+'OddsRatio_working_3-way'!AH122</f>
        <v>-0.42112668073680992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1.0609257927029239</v>
      </c>
      <c r="AS122" s="11">
        <f>IF(('OddsRatio_working_3-way'!X122=0),IF(Q122&gt;0,-Q122^(1/3),(-Q122)^(1/3)),'OddsRatio_working_3-way'!AM122-'OddsRatio_working_3-way'!R122/3)</f>
        <v>-0.63979911196611416</v>
      </c>
      <c r="AT122" s="11">
        <f>IF(('OddsRatio_working_3-way'!X122=0),IF(Q122&gt;0,-Q122^(1/3),(-Q122)^(1/3)),'OddsRatio_working_3-way'!AN122-'OddsRatio_working_3-way'!R122/3)</f>
        <v>-0.42112668073680992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1.66</v>
      </c>
      <c r="B123" s="4">
        <f>IF('True_Odds_Calculator_3-way'!B122="","",'True_Odds_Calculator_3-way'!B122)</f>
        <v>3.79</v>
      </c>
      <c r="C123" s="4">
        <f>IF('True_Odds_Calculator_3-way'!C122="","",'True_Odds_Calculator_3-way'!C122)</f>
        <v>5.46</v>
      </c>
      <c r="D123" s="9">
        <f t="shared" si="26"/>
        <v>0.58174168337455878</v>
      </c>
      <c r="E123" s="9">
        <f t="shared" si="27"/>
        <v>0.24756717623157559</v>
      </c>
      <c r="F123" s="9">
        <f t="shared" si="28"/>
        <v>0.1706911403938656</v>
      </c>
      <c r="G123" s="9">
        <f t="shared" si="29"/>
        <v>1.0893575968007974</v>
      </c>
      <c r="H123" s="9">
        <f t="shared" si="30"/>
        <v>1.7189760138885259</v>
      </c>
      <c r="I123" s="9">
        <f t="shared" si="31"/>
        <v>4.0393076950742248</v>
      </c>
      <c r="J123" s="9">
        <f t="shared" si="32"/>
        <v>5.8585348817315568</v>
      </c>
      <c r="K123" s="11">
        <f t="shared" si="33"/>
        <v>0.60240963855421692</v>
      </c>
      <c r="L123" s="11">
        <f t="shared" si="34"/>
        <v>0.26385224274406333</v>
      </c>
      <c r="M123" s="11">
        <f t="shared" si="35"/>
        <v>0.18315018315018314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-0.23907989521366502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0.23026956618843961</v>
      </c>
      <c r="Q123" s="11">
        <f>2*'OddsRatio_working_3-way'!K123*'OddsRatio_working_3-way'!L123*'OddsRatio_working_3-way'!M123</f>
        <v>5.8222393473688891E-2</v>
      </c>
      <c r="R123" s="11">
        <f t="shared" si="36"/>
        <v>0</v>
      </c>
      <c r="S123" s="11">
        <f t="shared" si="37"/>
        <v>-0.96314901753929727</v>
      </c>
      <c r="T123" s="11">
        <f t="shared" si="38"/>
        <v>-0.24352693237403214</v>
      </c>
      <c r="U123" s="11">
        <f>'OddsRatio_working_3-way'!S123-'OddsRatio_working_3-way'!R123^2/3</f>
        <v>-0.96314901753929727</v>
      </c>
      <c r="V123" s="11">
        <f>'OddsRatio_working_3-way'!S123*'OddsRatio_working_3-way'!R123/3-2*'OddsRatio_working_3-way'!R123^3/27-'OddsRatio_working_3-way'!T123</f>
        <v>0.24352693237403214</v>
      </c>
      <c r="W123" s="11">
        <f>'OddsRatio_working_3-way'!V123^2+4*'OddsRatio_working_3-way'!U123^3/27</f>
        <v>-7.3060706378315909E-2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0.18191074265269652</v>
      </c>
      <c r="Y123" s="11">
        <f>IF('OddsRatio_working_3-way'!W123&gt;=0,IF('OddsRatio_working_3-way'!V123+SQRT('OddsRatio_working_3-way'!W123)&gt;0,0,PI()),ACOS('OddsRatio_working_3-way'!V123/(2*'OddsRatio_working_3-way'!X123)))</f>
        <v>0.83745160123612905</v>
      </c>
      <c r="Z123" s="11">
        <f>'OddsRatio_working_3-way'!X123^(1/3)*COS('OddsRatio_working_3-way'!Y123/3)</f>
        <v>0.54467879840039879</v>
      </c>
      <c r="AA123" s="11">
        <f>'OddsRatio_working_3-way'!X123^(1/3)*COS(('OddsRatio_working_3-way'!Y123+2*PI())/3)</f>
        <v>-0.40754668197242161</v>
      </c>
      <c r="AB123" s="11">
        <f>'OddsRatio_working_3-way'!X123^(1/3)*COS(('OddsRatio_working_3-way'!Y123+4*PI())/3)</f>
        <v>-0.13713211642797732</v>
      </c>
      <c r="AC123" s="11">
        <f>'OddsRatio_working_3-way'!X123^(1/3)*SIN('OddsRatio_working_3-way'!Y123/3)</f>
        <v>0.15612392220988081</v>
      </c>
      <c r="AD123" s="11">
        <f>'OddsRatio_working_3-way'!X123^(1/3)*SIN(('OddsRatio_working_3-way'!Y123+2*PI())/3)</f>
        <v>0.3936437152125879</v>
      </c>
      <c r="AE123" s="11">
        <f>'OddsRatio_working_3-way'!X123^(1/3)*SIN(('OddsRatio_working_3-way'!Y123+4*PI())/3)</f>
        <v>-0.54976763742246859</v>
      </c>
      <c r="AF123" s="11">
        <f>-'OddsRatio_working_3-way'!U123/(3*'OddsRatio_working_3-way'!X123^(1/3))*COS(('OddsRatio_working_3-way'!Y123)/3)</f>
        <v>0.54467879840039868</v>
      </c>
      <c r="AG123" s="11">
        <f>-'OddsRatio_working_3-way'!U123/(3*'OddsRatio_working_3-way'!X123^(1/3))*COS(('OddsRatio_working_3-way'!Y123+2*PI())/3)</f>
        <v>-0.40754668197242155</v>
      </c>
      <c r="AH123" s="11">
        <f>-'OddsRatio_working_3-way'!U123/(3*'OddsRatio_working_3-way'!X123^(1/3))*COS(('OddsRatio_working_3-way'!Y123+4*PI())/3)</f>
        <v>-0.13713211642797729</v>
      </c>
      <c r="AI123" s="11">
        <f>'OddsRatio_working_3-way'!U123/(3*'OddsRatio_working_3-way'!X123^(1/3))*SIN(('OddsRatio_working_3-way'!Y123)/3)</f>
        <v>-0.15612392220988078</v>
      </c>
      <c r="AJ123" s="11">
        <f>'OddsRatio_working_3-way'!U123/(3*'OddsRatio_working_3-way'!X123^(1/3))*SIN(('OddsRatio_working_3-way'!Y123+2*PI())/3)</f>
        <v>-0.39364371521258784</v>
      </c>
      <c r="AK123" s="11">
        <f>'OddsRatio_working_3-way'!U123/(3*'OddsRatio_working_3-way'!X123^(1/3))*SIN(('OddsRatio_working_3-way'!Y123+4*PI())/3)</f>
        <v>0.54976763742246848</v>
      </c>
      <c r="AL123" s="11">
        <f>'OddsRatio_working_3-way'!Z123+'OddsRatio_working_3-way'!AF123</f>
        <v>1.0893575968007974</v>
      </c>
      <c r="AM123" s="11">
        <f>'OddsRatio_working_3-way'!AA123+'OddsRatio_working_3-way'!AG123</f>
        <v>-0.81509336394484322</v>
      </c>
      <c r="AN123" s="11">
        <f>'OddsRatio_working_3-way'!AB123+'OddsRatio_working_3-way'!AH123</f>
        <v>-0.27426423285595458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1.0893575968007974</v>
      </c>
      <c r="AS123" s="11">
        <f>IF(('OddsRatio_working_3-way'!X123=0),IF(Q123&gt;0,-Q123^(1/3),(-Q123)^(1/3)),'OddsRatio_working_3-way'!AM123-'OddsRatio_working_3-way'!R123/3)</f>
        <v>-0.81509336394484322</v>
      </c>
      <c r="AT123" s="11">
        <f>IF(('OddsRatio_working_3-way'!X123=0),IF(Q123&gt;0,-Q123^(1/3),(-Q123)^(1/3)),'OddsRatio_working_3-way'!AN123-'OddsRatio_working_3-way'!R123/3)</f>
        <v>-0.27426423285595458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1.63</v>
      </c>
      <c r="B124" s="4">
        <f>IF('True_Odds_Calculator_3-way'!B123="","",'True_Odds_Calculator_3-way'!B123)</f>
        <v>3.85</v>
      </c>
      <c r="C124" s="4">
        <f>IF('True_Odds_Calculator_3-way'!C123="","",'True_Odds_Calculator_3-way'!C123)</f>
        <v>5.66</v>
      </c>
      <c r="D124" s="9">
        <f t="shared" si="26"/>
        <v>0.59249628441855873</v>
      </c>
      <c r="E124" s="9">
        <f t="shared" si="27"/>
        <v>0.24322852304508158</v>
      </c>
      <c r="F124" s="9">
        <f t="shared" si="28"/>
        <v>0.16427519253635961</v>
      </c>
      <c r="G124" s="9">
        <f t="shared" si="29"/>
        <v>1.0917052335753952</v>
      </c>
      <c r="H124" s="9">
        <f t="shared" si="30"/>
        <v>1.6877742971524989</v>
      </c>
      <c r="I124" s="9">
        <f t="shared" si="31"/>
        <v>4.111359915689877</v>
      </c>
      <c r="J124" s="9">
        <f t="shared" si="32"/>
        <v>6.0873463884613406</v>
      </c>
      <c r="K124" s="11">
        <f t="shared" si="33"/>
        <v>0.61349693251533743</v>
      </c>
      <c r="L124" s="11">
        <f t="shared" si="34"/>
        <v>0.25974025974025972</v>
      </c>
      <c r="M124" s="11">
        <f t="shared" si="35"/>
        <v>0.17667844522968199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-0.23556272035536696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0.22917098943026237</v>
      </c>
      <c r="Q124" s="11">
        <f>2*'OddsRatio_working_3-way'!K124*'OddsRatio_working_3-way'!L124*'OddsRatio_working_3-way'!M124</f>
        <v>5.6307368410383869E-2</v>
      </c>
      <c r="R124" s="11">
        <f t="shared" si="36"/>
        <v>0</v>
      </c>
      <c r="S124" s="11">
        <f t="shared" si="37"/>
        <v>-0.97286611856297933</v>
      </c>
      <c r="T124" s="11">
        <f t="shared" si="38"/>
        <v>-0.23903344436436835</v>
      </c>
      <c r="U124" s="11">
        <f>'OddsRatio_working_3-way'!S124-'OddsRatio_working_3-way'!R124^2/3</f>
        <v>-0.97286611856297933</v>
      </c>
      <c r="V124" s="11">
        <f>'OddsRatio_working_3-way'!S124*'OddsRatio_working_3-way'!R124/3-2*'OddsRatio_working_3-way'!R124^3/27-'OddsRatio_working_3-way'!T124</f>
        <v>0.23903344436436835</v>
      </c>
      <c r="W124" s="11">
        <f>'OddsRatio_working_3-way'!V124^2+4*'OddsRatio_working_3-way'!U124^3/27</f>
        <v>-7.9275919290341543E-2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0.18467058970978237</v>
      </c>
      <c r="Y124" s="11">
        <f>IF('OddsRatio_working_3-way'!W124&gt;=0,IF('OddsRatio_working_3-way'!V124+SQRT('OddsRatio_working_3-way'!W124)&gt;0,0,PI()),ACOS('OddsRatio_working_3-way'!V124/(2*'OddsRatio_working_3-way'!X124)))</f>
        <v>0.86690543977450685</v>
      </c>
      <c r="Z124" s="11">
        <f>'OddsRatio_working_3-way'!X124^(1/3)*COS('OddsRatio_working_3-way'!Y124/3)</f>
        <v>0.5458526167876977</v>
      </c>
      <c r="AA124" s="11">
        <f>'OddsRatio_working_3-way'!X124^(1/3)*COS(('OddsRatio_working_3-way'!Y124+2*PI())/3)</f>
        <v>-0.41346178505459091</v>
      </c>
      <c r="AB124" s="11">
        <f>'OddsRatio_working_3-way'!X124^(1/3)*COS(('OddsRatio_working_3-way'!Y124+4*PI())/3)</f>
        <v>-0.13239083173310645</v>
      </c>
      <c r="AC124" s="11">
        <f>'OddsRatio_working_3-way'!X124^(1/3)*SIN('OddsRatio_working_3-way'!Y124/3)</f>
        <v>0.16227639056154375</v>
      </c>
      <c r="AD124" s="11">
        <f>'OddsRatio_working_3-way'!X124^(1/3)*SIN(('OddsRatio_working_3-way'!Y124+2*PI())/3)</f>
        <v>0.3915840375795866</v>
      </c>
      <c r="AE124" s="11">
        <f>'OddsRatio_working_3-way'!X124^(1/3)*SIN(('OddsRatio_working_3-way'!Y124+4*PI())/3)</f>
        <v>-0.55386042814113023</v>
      </c>
      <c r="AF124" s="11">
        <f>-'OddsRatio_working_3-way'!U124/(3*'OddsRatio_working_3-way'!X124^(1/3))*COS(('OddsRatio_working_3-way'!Y124)/3)</f>
        <v>0.54585261678769759</v>
      </c>
      <c r="AG124" s="11">
        <f>-'OddsRatio_working_3-way'!U124/(3*'OddsRatio_working_3-way'!X124^(1/3))*COS(('OddsRatio_working_3-way'!Y124+2*PI())/3)</f>
        <v>-0.41346178505459086</v>
      </c>
      <c r="AH124" s="11">
        <f>-'OddsRatio_working_3-way'!U124/(3*'OddsRatio_working_3-way'!X124^(1/3))*COS(('OddsRatio_working_3-way'!Y124+4*PI())/3)</f>
        <v>-0.13239083173310642</v>
      </c>
      <c r="AI124" s="11">
        <f>'OddsRatio_working_3-way'!U124/(3*'OddsRatio_working_3-way'!X124^(1/3))*SIN(('OddsRatio_working_3-way'!Y124)/3)</f>
        <v>-0.16227639056154372</v>
      </c>
      <c r="AJ124" s="11">
        <f>'OddsRatio_working_3-way'!U124/(3*'OddsRatio_working_3-way'!X124^(1/3))*SIN(('OddsRatio_working_3-way'!Y124+2*PI())/3)</f>
        <v>-0.39158403757958654</v>
      </c>
      <c r="AK124" s="11">
        <f>'OddsRatio_working_3-way'!U124/(3*'OddsRatio_working_3-way'!X124^(1/3))*SIN(('OddsRatio_working_3-way'!Y124+4*PI())/3)</f>
        <v>0.55386042814113012</v>
      </c>
      <c r="AL124" s="11">
        <f>'OddsRatio_working_3-way'!Z124+'OddsRatio_working_3-way'!AF124</f>
        <v>1.0917052335753952</v>
      </c>
      <c r="AM124" s="11">
        <f>'OddsRatio_working_3-way'!AA124+'OddsRatio_working_3-way'!AG124</f>
        <v>-0.82692357010918172</v>
      </c>
      <c r="AN124" s="11">
        <f>'OddsRatio_working_3-way'!AB124+'OddsRatio_working_3-way'!AH124</f>
        <v>-0.2647816634662129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1.0917052335753952</v>
      </c>
      <c r="AS124" s="11">
        <f>IF(('OddsRatio_working_3-way'!X124=0),IF(Q124&gt;0,-Q124^(1/3),(-Q124)^(1/3)),'OddsRatio_working_3-way'!AM124-'OddsRatio_working_3-way'!R124/3)</f>
        <v>-0.82692357010918172</v>
      </c>
      <c r="AT124" s="11">
        <f>IF(('OddsRatio_working_3-way'!X124=0),IF(Q124&gt;0,-Q124^(1/3),(-Q124)^(1/3)),'OddsRatio_working_3-way'!AN124-'OddsRatio_working_3-way'!R124/3)</f>
        <v>-0.2647816634662129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12.42</v>
      </c>
      <c r="B2" s="4">
        <f>IF('True_Odds_Calculator_3-way'!B3="","",'True_Odds_Calculator_3-way'!B3)</f>
        <v>5.87</v>
      </c>
      <c r="C2" s="4">
        <f>IF('True_Odds_Calculator_3-way'!C3="","",'True_Odds_Calculator_3-way'!C3)</f>
        <v>1.24</v>
      </c>
      <c r="D2" s="4">
        <f>IF(A2="","",((1/A2)+(1/B2)+(1/C2))-1)</f>
        <v>5.7324662087511191E-2</v>
      </c>
      <c r="E2" s="4">
        <f>IF(A2="","",(3*A2)/(3-($D2*A2)))</f>
        <v>16.284767903343418</v>
      </c>
      <c r="F2" s="4">
        <f>IF(B2="","",(3*B2)/(3-($D2*B2)))</f>
        <v>6.61159076760815</v>
      </c>
      <c r="G2" s="4">
        <f>IF(C2="","",(3*C2)/(3-($D2*C2)))</f>
        <v>1.2700938496434306</v>
      </c>
      <c r="I2" s="4">
        <f>IF(A2="","",D2+1)</f>
        <v>1.0573246620875112</v>
      </c>
    </row>
    <row r="3" spans="1:9" x14ac:dyDescent="0.2">
      <c r="A3" s="4">
        <f>IF('True_Odds_Calculator_3-way'!A4="","",'True_Odds_Calculator_3-way'!A4)</f>
        <v>4.66</v>
      </c>
      <c r="B3" s="4">
        <f>IF('True_Odds_Calculator_3-way'!B4="","",'True_Odds_Calculator_3-way'!B4)</f>
        <v>4.04</v>
      </c>
      <c r="C3" s="4">
        <f>IF('True_Odds_Calculator_3-way'!C4="","",'True_Odds_Calculator_3-way'!C4)</f>
        <v>1.76</v>
      </c>
      <c r="D3" s="4">
        <f t="shared" ref="D3:D66" si="0">IF(A3="","",((1/A3)+(1/B3)+(1/C3))-1)</f>
        <v>3.0298845335177349E-2</v>
      </c>
      <c r="E3" s="4">
        <f t="shared" ref="E3:E66" si="1">IF(A3="","",(3*A3)/(3-($D3*A3)))</f>
        <v>4.8901510798501961</v>
      </c>
      <c r="F3" s="4">
        <f t="shared" ref="F3:F66" si="2">IF(B3="","",(3*B3)/(3-($D3*B3)))</f>
        <v>4.2118539389066436</v>
      </c>
      <c r="G3" s="4">
        <f t="shared" ref="G3:G66" si="3">IF(C3="","",(3*C3)/(3-($D3*C3)))</f>
        <v>1.791850724676137</v>
      </c>
      <c r="I3" s="4">
        <f t="shared" ref="I3:I66" si="4">IF(A3="","",D3+1)</f>
        <v>1.0302988453351773</v>
      </c>
    </row>
    <row r="4" spans="1:9" x14ac:dyDescent="0.2">
      <c r="A4" s="4">
        <f>IF('True_Odds_Calculator_3-way'!A5="","",'True_Odds_Calculator_3-way'!A5)</f>
        <v>6.22</v>
      </c>
      <c r="B4" s="4">
        <f>IF('True_Odds_Calculator_3-way'!B5="","",'True_Odds_Calculator_3-way'!B5)</f>
        <v>4.0999999999999996</v>
      </c>
      <c r="C4" s="4">
        <f>IF('True_Odds_Calculator_3-way'!C5="","",'True_Odds_Calculator_3-way'!C5)</f>
        <v>1.6</v>
      </c>
      <c r="D4" s="4">
        <f t="shared" si="0"/>
        <v>2.9674143204454495E-2</v>
      </c>
      <c r="E4" s="4">
        <f t="shared" si="1"/>
        <v>6.6277694756675967</v>
      </c>
      <c r="F4" s="4">
        <f t="shared" si="2"/>
        <v>4.2733023333752245</v>
      </c>
      <c r="G4" s="4">
        <f t="shared" si="3"/>
        <v>1.6257291301437544</v>
      </c>
      <c r="I4" s="4">
        <f t="shared" si="4"/>
        <v>1.0296741432044545</v>
      </c>
    </row>
    <row r="5" spans="1:9" x14ac:dyDescent="0.2">
      <c r="A5" s="4">
        <f>IF('True_Odds_Calculator_3-way'!A6="","",'True_Odds_Calculator_3-way'!A6)</f>
        <v>2.94</v>
      </c>
      <c r="B5" s="4">
        <f>IF('True_Odds_Calculator_3-way'!B6="","",'True_Odds_Calculator_3-way'!B6)</f>
        <v>3.21</v>
      </c>
      <c r="C5" s="4">
        <f>IF('True_Odds_Calculator_3-way'!C6="","",'True_Odds_Calculator_3-way'!C6)</f>
        <v>2.67</v>
      </c>
      <c r="D5" s="4">
        <f t="shared" si="0"/>
        <v>2.6194369378540028E-2</v>
      </c>
      <c r="E5" s="4">
        <f t="shared" si="1"/>
        <v>3.0174596434352821</v>
      </c>
      <c r="F5" s="4">
        <f t="shared" si="2"/>
        <v>3.3025641872524338</v>
      </c>
      <c r="G5" s="4">
        <f t="shared" si="3"/>
        <v>2.7337314505435706</v>
      </c>
      <c r="I5" s="4">
        <f t="shared" si="4"/>
        <v>1.02619436937854</v>
      </c>
    </row>
    <row r="6" spans="1:9" x14ac:dyDescent="0.2">
      <c r="A6" s="4">
        <f>IF('True_Odds_Calculator_3-way'!A7="","",'True_Odds_Calculator_3-way'!A7)</f>
        <v>6.69</v>
      </c>
      <c r="B6" s="4">
        <f>IF('True_Odds_Calculator_3-way'!B7="","",'True_Odds_Calculator_3-way'!B7)</f>
        <v>4.53</v>
      </c>
      <c r="C6" s="4">
        <f>IF('True_Odds_Calculator_3-way'!C7="","",'True_Odds_Calculator_3-way'!C7)</f>
        <v>1.51</v>
      </c>
      <c r="D6" s="4">
        <f t="shared" si="0"/>
        <v>3.2479038596699539E-2</v>
      </c>
      <c r="E6" s="4">
        <f t="shared" si="1"/>
        <v>7.2123801137580612</v>
      </c>
      <c r="F6" s="4">
        <f t="shared" si="2"/>
        <v>4.7636240745689173</v>
      </c>
      <c r="G6" s="4">
        <f t="shared" si="3"/>
        <v>1.5350954062172333</v>
      </c>
      <c r="I6" s="4">
        <f t="shared" si="4"/>
        <v>1.0324790385966995</v>
      </c>
    </row>
    <row r="7" spans="1:9" x14ac:dyDescent="0.2">
      <c r="A7" s="4">
        <f>IF('True_Odds_Calculator_3-way'!A8="","",'True_Odds_Calculator_3-way'!A8)</f>
        <v>3.31</v>
      </c>
      <c r="B7" s="4">
        <f>IF('True_Odds_Calculator_3-way'!B8="","",'True_Odds_Calculator_3-way'!B8)</f>
        <v>3.38</v>
      </c>
      <c r="C7" s="4">
        <f>IF('True_Odds_Calculator_3-way'!C8="","",'True_Odds_Calculator_3-way'!C8)</f>
        <v>2.33</v>
      </c>
      <c r="D7" s="4">
        <f t="shared" si="0"/>
        <v>2.7157341147281411E-2</v>
      </c>
      <c r="E7" s="4">
        <f t="shared" si="1"/>
        <v>3.4122430860194801</v>
      </c>
      <c r="F7" s="4">
        <f t="shared" si="2"/>
        <v>3.4866829842506397</v>
      </c>
      <c r="G7" s="4">
        <f t="shared" si="3"/>
        <v>2.3802037371306839</v>
      </c>
      <c r="I7" s="4">
        <f t="shared" si="4"/>
        <v>1.0271573411472814</v>
      </c>
    </row>
    <row r="8" spans="1:9" x14ac:dyDescent="0.2">
      <c r="A8" s="4">
        <f>IF('True_Odds_Calculator_3-way'!A9="","",'True_Odds_Calculator_3-way'!A9)</f>
        <v>1.65</v>
      </c>
      <c r="B8" s="4">
        <f>IF('True_Odds_Calculator_3-way'!B9="","",'True_Odds_Calculator_3-way'!B9)</f>
        <v>3.91</v>
      </c>
      <c r="C8" s="4">
        <f>IF('True_Odds_Calculator_3-way'!C9="","",'True_Odds_Calculator_3-way'!C9)</f>
        <v>5.9</v>
      </c>
      <c r="D8" s="4">
        <f t="shared" si="0"/>
        <v>3.1306607187659763E-2</v>
      </c>
      <c r="E8" s="4">
        <f t="shared" si="1"/>
        <v>1.6789085110934516</v>
      </c>
      <c r="F8" s="4">
        <f t="shared" si="2"/>
        <v>4.0763261088016973</v>
      </c>
      <c r="G8" s="4">
        <f t="shared" si="3"/>
        <v>6.2870942610878817</v>
      </c>
      <c r="I8" s="4">
        <f t="shared" si="4"/>
        <v>1.0313066071876598</v>
      </c>
    </row>
    <row r="9" spans="1:9" x14ac:dyDescent="0.2">
      <c r="A9" s="4">
        <f>IF('True_Odds_Calculator_3-way'!A10="","",'True_Odds_Calculator_3-way'!A10)</f>
        <v>1.78</v>
      </c>
      <c r="B9" s="4">
        <f>IF('True_Odds_Calculator_3-way'!B10="","",'True_Odds_Calculator_3-way'!B10)</f>
        <v>3.93</v>
      </c>
      <c r="C9" s="4">
        <f>IF('True_Odds_Calculator_3-way'!C10="","",'True_Odds_Calculator_3-way'!C10)</f>
        <v>4.6900000000000004</v>
      </c>
      <c r="D9" s="4">
        <f t="shared" si="0"/>
        <v>2.9470295222331133E-2</v>
      </c>
      <c r="E9" s="4">
        <f t="shared" si="1"/>
        <v>1.8116784818263716</v>
      </c>
      <c r="F9" s="4">
        <f t="shared" si="2"/>
        <v>4.0878145220192312</v>
      </c>
      <c r="G9" s="4">
        <f t="shared" si="3"/>
        <v>4.9165130734171578</v>
      </c>
      <c r="I9" s="4">
        <f t="shared" si="4"/>
        <v>1.0294702952223311</v>
      </c>
    </row>
    <row r="10" spans="1:9" x14ac:dyDescent="0.2">
      <c r="A10" s="4">
        <f>IF('True_Odds_Calculator_3-way'!A11="","",'True_Odds_Calculator_3-way'!A11)</f>
        <v>1.74</v>
      </c>
      <c r="B10" s="4">
        <f>IF('True_Odds_Calculator_3-way'!B11="","",'True_Odds_Calculator_3-way'!B11)</f>
        <v>4.0599999999999996</v>
      </c>
      <c r="C10" s="4">
        <f>IF('True_Odds_Calculator_3-way'!C11="","",'True_Odds_Calculator_3-way'!C11)</f>
        <v>4.78</v>
      </c>
      <c r="D10" s="4">
        <f t="shared" si="0"/>
        <v>3.022308331787471E-2</v>
      </c>
      <c r="E10" s="4">
        <f t="shared" si="1"/>
        <v>1.7710453415317722</v>
      </c>
      <c r="F10" s="4">
        <f t="shared" si="2"/>
        <v>4.2331436437843539</v>
      </c>
      <c r="G10" s="4">
        <f t="shared" si="3"/>
        <v>5.0218283861025164</v>
      </c>
      <c r="I10" s="4">
        <f t="shared" si="4"/>
        <v>1.0302230833178747</v>
      </c>
    </row>
    <row r="11" spans="1:9" x14ac:dyDescent="0.2">
      <c r="A11" s="4">
        <f>IF('True_Odds_Calculator_3-way'!A12="","",'True_Odds_Calculator_3-way'!A12)</f>
        <v>3.03</v>
      </c>
      <c r="B11" s="4">
        <f>IF('True_Odds_Calculator_3-way'!B12="","",'True_Odds_Calculator_3-way'!B12)</f>
        <v>2.89</v>
      </c>
      <c r="C11" s="4">
        <f>IF('True_Odds_Calculator_3-way'!C12="","",'True_Odds_Calculator_3-way'!C12)</f>
        <v>2.72</v>
      </c>
      <c r="D11" s="4">
        <f t="shared" si="0"/>
        <v>4.3700823369534181E-2</v>
      </c>
      <c r="E11" s="4">
        <f t="shared" si="1"/>
        <v>3.1699130901708328</v>
      </c>
      <c r="F11" s="4">
        <f t="shared" si="2"/>
        <v>3.0170115391351535</v>
      </c>
      <c r="G11" s="4">
        <f t="shared" si="3"/>
        <v>2.8322183829355985</v>
      </c>
      <c r="I11" s="4">
        <f t="shared" si="4"/>
        <v>1.0437008233695342</v>
      </c>
    </row>
    <row r="12" spans="1:9" x14ac:dyDescent="0.2">
      <c r="A12" s="4">
        <f>IF('True_Odds_Calculator_3-way'!A13="","",'True_Odds_Calculator_3-way'!A13)</f>
        <v>1.88</v>
      </c>
      <c r="B12" s="4">
        <f>IF('True_Odds_Calculator_3-way'!B13="","",'True_Odds_Calculator_3-way'!B13)</f>
        <v>3.36</v>
      </c>
      <c r="C12" s="4">
        <f>IF('True_Odds_Calculator_3-way'!C13="","",'True_Odds_Calculator_3-way'!C13)</f>
        <v>4.55</v>
      </c>
      <c r="D12" s="4">
        <f t="shared" si="0"/>
        <v>4.9314161016288605E-2</v>
      </c>
      <c r="E12" s="4">
        <f t="shared" si="1"/>
        <v>1.9399513664024994</v>
      </c>
      <c r="F12" s="4">
        <f t="shared" si="2"/>
        <v>3.5564281424677779</v>
      </c>
      <c r="G12" s="4">
        <f t="shared" si="3"/>
        <v>4.9178191574307695</v>
      </c>
      <c r="I12" s="4">
        <f t="shared" si="4"/>
        <v>1.0493141610162886</v>
      </c>
    </row>
    <row r="13" spans="1:9" x14ac:dyDescent="0.2">
      <c r="A13" s="4">
        <f>IF('True_Odds_Calculator_3-way'!A14="","",'True_Odds_Calculator_3-way'!A14)</f>
        <v>1.7</v>
      </c>
      <c r="B13" s="4">
        <f>IF('True_Odds_Calculator_3-way'!B14="","",'True_Odds_Calculator_3-way'!B14)</f>
        <v>4.07</v>
      </c>
      <c r="C13" s="4">
        <f>IF('True_Odds_Calculator_3-way'!C14="","",'True_Odds_Calculator_3-way'!C14)</f>
        <v>4.95</v>
      </c>
      <c r="D13" s="4">
        <f t="shared" si="0"/>
        <v>3.595574183809469E-2</v>
      </c>
      <c r="E13" s="4">
        <f t="shared" si="1"/>
        <v>1.7353577765185644</v>
      </c>
      <c r="F13" s="4">
        <f t="shared" si="2"/>
        <v>4.2787155585075922</v>
      </c>
      <c r="G13" s="4">
        <f t="shared" si="3"/>
        <v>5.2621897974704934</v>
      </c>
      <c r="I13" s="4">
        <f t="shared" si="4"/>
        <v>1.0359557418380947</v>
      </c>
    </row>
    <row r="14" spans="1: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3.19</v>
      </c>
      <c r="C14" s="4">
        <f>IF('True_Odds_Calculator_3-way'!C15="","",'True_Odds_Calculator_3-way'!C15)</f>
        <v>2.69</v>
      </c>
      <c r="D14" s="4">
        <f t="shared" si="0"/>
        <v>3.3658891469491081E-2</v>
      </c>
      <c r="E14" s="4">
        <f t="shared" si="1"/>
        <v>2.9654897776410603</v>
      </c>
      <c r="F14" s="4">
        <f t="shared" si="2"/>
        <v>3.3084100511209118</v>
      </c>
      <c r="G14" s="4">
        <f t="shared" si="3"/>
        <v>2.7737128907029431</v>
      </c>
      <c r="I14" s="4">
        <f t="shared" si="4"/>
        <v>1.0336588914694911</v>
      </c>
    </row>
    <row r="15" spans="1:9" x14ac:dyDescent="0.2">
      <c r="A15" s="4">
        <f>IF('True_Odds_Calculator_3-way'!A16="","",'True_Odds_Calculator_3-way'!A16)</f>
        <v>2.27</v>
      </c>
      <c r="B15" s="4">
        <f>IF('True_Odds_Calculator_3-way'!B16="","",'True_Odds_Calculator_3-way'!B16)</f>
        <v>3.58</v>
      </c>
      <c r="C15" s="4">
        <f>IF('True_Odds_Calculator_3-way'!C16="","",'True_Odds_Calculator_3-way'!C16)</f>
        <v>3.18</v>
      </c>
      <c r="D15" s="4">
        <f t="shared" si="0"/>
        <v>3.4323652104812252E-2</v>
      </c>
      <c r="E15" s="4">
        <f t="shared" si="1"/>
        <v>2.3305274412565695</v>
      </c>
      <c r="F15" s="4">
        <f t="shared" si="2"/>
        <v>3.7328978465185347</v>
      </c>
      <c r="G15" s="4">
        <f t="shared" si="3"/>
        <v>3.3000665565960072</v>
      </c>
      <c r="I15" s="4">
        <f t="shared" si="4"/>
        <v>1.0343236521048123</v>
      </c>
    </row>
    <row r="16" spans="1:9" x14ac:dyDescent="0.2">
      <c r="A16" s="4">
        <f>IF('True_Odds_Calculator_3-way'!A17="","",'True_Odds_Calculator_3-way'!A17)</f>
        <v>1.1299999999999999</v>
      </c>
      <c r="B16" s="4">
        <f>IF('True_Odds_Calculator_3-way'!B17="","",'True_Odds_Calculator_3-way'!B17)</f>
        <v>9.61</v>
      </c>
      <c r="C16" s="4">
        <f>IF('True_Odds_Calculator_3-way'!C17="","",'True_Odds_Calculator_3-way'!C17)</f>
        <v>21.25</v>
      </c>
      <c r="D16" s="4">
        <f t="shared" si="0"/>
        <v>3.6072848374475441E-2</v>
      </c>
      <c r="E16" s="4">
        <f t="shared" si="1"/>
        <v>1.1455652992592873</v>
      </c>
      <c r="F16" s="4">
        <f t="shared" si="2"/>
        <v>10.865550887510578</v>
      </c>
      <c r="G16" s="4">
        <f t="shared" si="3"/>
        <v>28.543259849775652</v>
      </c>
      <c r="I16" s="4">
        <f t="shared" si="4"/>
        <v>1.0360728483744754</v>
      </c>
    </row>
    <row r="17" spans="1:9" x14ac:dyDescent="0.2">
      <c r="A17" s="4">
        <f>IF('True_Odds_Calculator_3-way'!A18="","",'True_Odds_Calculator_3-way'!A18)</f>
        <v>2.44</v>
      </c>
      <c r="B17" s="4">
        <f>IF('True_Odds_Calculator_3-way'!B18="","",'True_Odds_Calculator_3-way'!B18)</f>
        <v>3.65</v>
      </c>
      <c r="C17" s="4">
        <f>IF('True_Odds_Calculator_3-way'!C18="","",'True_Odds_Calculator_3-way'!C18)</f>
        <v>2.92</v>
      </c>
      <c r="D17" s="4">
        <f t="shared" si="0"/>
        <v>2.6274421738154086E-2</v>
      </c>
      <c r="E17" s="4">
        <f t="shared" si="1"/>
        <v>2.4932810750279959</v>
      </c>
      <c r="F17" s="4">
        <f t="shared" si="2"/>
        <v>3.7705334462320068</v>
      </c>
      <c r="G17" s="4">
        <f t="shared" si="3"/>
        <v>2.9966352624495292</v>
      </c>
      <c r="I17" s="4">
        <f t="shared" si="4"/>
        <v>1.0262744217381541</v>
      </c>
    </row>
    <row r="18" spans="1:9" x14ac:dyDescent="0.2">
      <c r="A18" s="4">
        <f>IF('True_Odds_Calculator_3-way'!A19="","",'True_Odds_Calculator_3-way'!A19)</f>
        <v>1.27</v>
      </c>
      <c r="B18" s="4">
        <f>IF('True_Odds_Calculator_3-way'!B19="","",'True_Odds_Calculator_3-way'!B19)</f>
        <v>6.06</v>
      </c>
      <c r="C18" s="4">
        <f>IF('True_Odds_Calculator_3-way'!C19="","",'True_Odds_Calculator_3-way'!C19)</f>
        <v>11.66</v>
      </c>
      <c r="D18" s="4">
        <f t="shared" si="0"/>
        <v>3.8181369763777617E-2</v>
      </c>
      <c r="E18" s="4">
        <f t="shared" si="1"/>
        <v>1.2908648245737577</v>
      </c>
      <c r="F18" s="4">
        <f t="shared" si="2"/>
        <v>6.5664461339023568</v>
      </c>
      <c r="G18" s="4">
        <f t="shared" si="3"/>
        <v>13.691846098104934</v>
      </c>
      <c r="I18" s="4">
        <f t="shared" si="4"/>
        <v>1.0381813697637776</v>
      </c>
    </row>
    <row r="19" spans="1:9" x14ac:dyDescent="0.2">
      <c r="A19" s="4">
        <f>IF('True_Odds_Calculator_3-way'!A20="","",'True_Odds_Calculator_3-way'!A20)</f>
        <v>1.45</v>
      </c>
      <c r="B19" s="4">
        <f>IF('True_Odds_Calculator_3-way'!B20="","",'True_Odds_Calculator_3-way'!B20)</f>
        <v>4.46</v>
      </c>
      <c r="C19" s="4">
        <f>IF('True_Odds_Calculator_3-way'!C20="","",'True_Odds_Calculator_3-way'!C20)</f>
        <v>7.88</v>
      </c>
      <c r="D19" s="4">
        <f t="shared" si="0"/>
        <v>4.0773972350056864E-2</v>
      </c>
      <c r="E19" s="4">
        <f t="shared" si="1"/>
        <v>1.479150234876238</v>
      </c>
      <c r="F19" s="4">
        <f t="shared" si="2"/>
        <v>4.7477987687017702</v>
      </c>
      <c r="G19" s="4">
        <f t="shared" si="3"/>
        <v>8.8251727744822563</v>
      </c>
      <c r="I19" s="4">
        <f t="shared" si="4"/>
        <v>1.0407739723500569</v>
      </c>
    </row>
    <row r="20" spans="1:9" x14ac:dyDescent="0.2">
      <c r="A20" s="4">
        <f>IF('True_Odds_Calculator_3-way'!A21="","",'True_Odds_Calculator_3-way'!A21)</f>
        <v>1.9</v>
      </c>
      <c r="B20" s="4">
        <f>IF('True_Odds_Calculator_3-way'!B21="","",'True_Odds_Calculator_3-way'!B21)</f>
        <v>3.84</v>
      </c>
      <c r="C20" s="4">
        <f>IF('True_Odds_Calculator_3-way'!C21="","",'True_Odds_Calculator_3-way'!C21)</f>
        <v>3.84</v>
      </c>
      <c r="D20" s="4">
        <f t="shared" si="0"/>
        <v>4.7149122807017552E-2</v>
      </c>
      <c r="E20" s="4">
        <f t="shared" si="1"/>
        <v>1.9584824624194701</v>
      </c>
      <c r="F20" s="4">
        <f t="shared" si="2"/>
        <v>4.0866318147871548</v>
      </c>
      <c r="G20" s="4">
        <f t="shared" si="3"/>
        <v>4.0866318147871548</v>
      </c>
      <c r="I20" s="4">
        <f t="shared" si="4"/>
        <v>1.0471491228070176</v>
      </c>
    </row>
    <row r="21" spans="1:9" x14ac:dyDescent="0.2">
      <c r="A21" s="4">
        <f>IF('True_Odds_Calculator_3-way'!A22="","",'True_Odds_Calculator_3-way'!A22)</f>
        <v>1.7</v>
      </c>
      <c r="B21" s="4">
        <f>IF('True_Odds_Calculator_3-way'!B22="","",'True_Odds_Calculator_3-way'!B22)</f>
        <v>4.08</v>
      </c>
      <c r="C21" s="4">
        <f>IF('True_Odds_Calculator_3-way'!C22="","",'True_Odds_Calculator_3-way'!C22)</f>
        <v>5.0599999999999996</v>
      </c>
      <c r="D21" s="4">
        <f t="shared" si="0"/>
        <v>3.0961791831357166E-2</v>
      </c>
      <c r="E21" s="4">
        <f t="shared" si="1"/>
        <v>1.7303591783822445</v>
      </c>
      <c r="F21" s="4">
        <f t="shared" si="2"/>
        <v>4.2593529929577469</v>
      </c>
      <c r="G21" s="4">
        <f t="shared" si="3"/>
        <v>5.3388042203985941</v>
      </c>
      <c r="I21" s="4">
        <f t="shared" si="4"/>
        <v>1.0309617918313572</v>
      </c>
    </row>
    <row r="22" spans="1:9" x14ac:dyDescent="0.2">
      <c r="A22" s="4">
        <f>IF('True_Odds_Calculator_3-way'!A23="","",'True_Odds_Calculator_3-way'!A23)</f>
        <v>3.78</v>
      </c>
      <c r="B22" s="4">
        <f>IF('True_Odds_Calculator_3-way'!B23="","",'True_Odds_Calculator_3-way'!B23)</f>
        <v>3.57</v>
      </c>
      <c r="C22" s="4">
        <f>IF('True_Odds_Calculator_3-way'!C23="","",'True_Odds_Calculator_3-way'!C23)</f>
        <v>2.0699999999999998</v>
      </c>
      <c r="D22" s="4">
        <f t="shared" si="0"/>
        <v>2.7754096807805162E-2</v>
      </c>
      <c r="E22" s="4">
        <f t="shared" si="1"/>
        <v>3.9169773317549774</v>
      </c>
      <c r="F22" s="4">
        <f t="shared" si="2"/>
        <v>3.6919349198154832</v>
      </c>
      <c r="G22" s="4">
        <f t="shared" si="3"/>
        <v>2.1104151396015189</v>
      </c>
      <c r="I22" s="4">
        <f t="shared" si="4"/>
        <v>1.0277540968078052</v>
      </c>
    </row>
    <row r="23" spans="1:9" x14ac:dyDescent="0.2">
      <c r="A23" s="4">
        <f>IF('True_Odds_Calculator_3-way'!A24="","",'True_Odds_Calculator_3-way'!A24)</f>
        <v>1.7</v>
      </c>
      <c r="B23" s="4">
        <f>IF('True_Odds_Calculator_3-way'!B24="","",'True_Odds_Calculator_3-way'!B24)</f>
        <v>4.41</v>
      </c>
      <c r="C23" s="4">
        <f>IF('True_Odds_Calculator_3-way'!C24="","",'True_Odds_Calculator_3-way'!C24)</f>
        <v>4.6100000000000003</v>
      </c>
      <c r="D23" s="4">
        <f t="shared" si="0"/>
        <v>3.1912403428471903E-2</v>
      </c>
      <c r="E23" s="4">
        <f t="shared" si="1"/>
        <v>1.7313084545205442</v>
      </c>
      <c r="F23" s="4">
        <f t="shared" si="2"/>
        <v>4.6270611435969276</v>
      </c>
      <c r="G23" s="4">
        <f t="shared" si="3"/>
        <v>4.8477263259377787</v>
      </c>
      <c r="I23" s="4">
        <f t="shared" si="4"/>
        <v>1.0319124034284719</v>
      </c>
    </row>
    <row r="24" spans="1:9" x14ac:dyDescent="0.2">
      <c r="A24" s="4">
        <f>IF('True_Odds_Calculator_3-way'!A25="","",'True_Odds_Calculator_3-way'!A25)</f>
        <v>2.36</v>
      </c>
      <c r="B24" s="4">
        <f>IF('True_Odds_Calculator_3-way'!B25="","",'True_Odds_Calculator_3-way'!B25)</f>
        <v>3.45</v>
      </c>
      <c r="C24" s="4">
        <f>IF('True_Odds_Calculator_3-way'!C25="","",'True_Odds_Calculator_3-way'!C25)</f>
        <v>3.17</v>
      </c>
      <c r="D24" s="4">
        <f t="shared" si="0"/>
        <v>2.904129927230148E-2</v>
      </c>
      <c r="E24" s="4">
        <f t="shared" si="1"/>
        <v>2.4151766971491528</v>
      </c>
      <c r="F24" s="4">
        <f t="shared" si="2"/>
        <v>3.5692024168850067</v>
      </c>
      <c r="G24" s="4">
        <f t="shared" si="3"/>
        <v>3.2703573679151088</v>
      </c>
      <c r="I24" s="4">
        <f t="shared" si="4"/>
        <v>1.0290412992723015</v>
      </c>
    </row>
    <row r="25" spans="1:9" x14ac:dyDescent="0.2">
      <c r="A25" s="4">
        <f>IF('True_Odds_Calculator_3-way'!A26="","",'True_Odds_Calculator_3-way'!A26)</f>
        <v>2.59</v>
      </c>
      <c r="B25" s="4">
        <f>IF('True_Odds_Calculator_3-way'!B26="","",'True_Odds_Calculator_3-way'!B26)</f>
        <v>3.49</v>
      </c>
      <c r="C25" s="4">
        <f>IF('True_Odds_Calculator_3-way'!C26="","",'True_Odds_Calculator_3-way'!C26)</f>
        <v>2.82</v>
      </c>
      <c r="D25" s="4">
        <f t="shared" si="0"/>
        <v>2.7243266467798621E-2</v>
      </c>
      <c r="E25" s="4">
        <f t="shared" si="1"/>
        <v>2.6523841278691984</v>
      </c>
      <c r="F25" s="4">
        <f t="shared" si="2"/>
        <v>3.6042288240889535</v>
      </c>
      <c r="G25" s="4">
        <f t="shared" si="3"/>
        <v>2.8941144225784474</v>
      </c>
      <c r="I25" s="4">
        <f t="shared" si="4"/>
        <v>1.0272432664677986</v>
      </c>
    </row>
    <row r="26" spans="1:9" x14ac:dyDescent="0.2">
      <c r="A26" s="4">
        <f>IF('True_Odds_Calculator_3-way'!A27="","",'True_Odds_Calculator_3-way'!A27)</f>
        <v>4.76</v>
      </c>
      <c r="B26" s="4">
        <f>IF('True_Odds_Calculator_3-way'!B27="","",'True_Odds_Calculator_3-way'!B27)</f>
        <v>3.58</v>
      </c>
      <c r="C26" s="4">
        <f>IF('True_Odds_Calculator_3-way'!C27="","",'True_Odds_Calculator_3-way'!C27)</f>
        <v>1.85</v>
      </c>
      <c r="D26" s="4">
        <f t="shared" si="0"/>
        <v>2.9954183092533171E-2</v>
      </c>
      <c r="E26" s="4">
        <f t="shared" si="1"/>
        <v>4.9975185841979872</v>
      </c>
      <c r="F26" s="4">
        <f t="shared" si="2"/>
        <v>3.7127121012747266</v>
      </c>
      <c r="G26" s="4">
        <f t="shared" si="3"/>
        <v>1.8848158399045958</v>
      </c>
      <c r="I26" s="4">
        <f t="shared" si="4"/>
        <v>1.0299541830925332</v>
      </c>
    </row>
    <row r="27" spans="1:9" x14ac:dyDescent="0.2">
      <c r="A27" s="4">
        <f>IF('True_Odds_Calculator_3-way'!A28="","",'True_Odds_Calculator_3-way'!A28)</f>
        <v>1.45</v>
      </c>
      <c r="B27" s="4">
        <f>IF('True_Odds_Calculator_3-way'!B28="","",'True_Odds_Calculator_3-way'!B28)</f>
        <v>4.83</v>
      </c>
      <c r="C27" s="4">
        <f>IF('True_Odds_Calculator_3-way'!C28="","",'True_Odds_Calculator_3-way'!C28)</f>
        <v>7.38</v>
      </c>
      <c r="D27" s="4">
        <f t="shared" si="0"/>
        <v>3.2195864901463311E-2</v>
      </c>
      <c r="E27" s="4">
        <f t="shared" si="1"/>
        <v>1.4729206106117543</v>
      </c>
      <c r="F27" s="4">
        <f t="shared" si="2"/>
        <v>5.0940519262667907</v>
      </c>
      <c r="G27" s="4">
        <f t="shared" si="3"/>
        <v>8.0147856736359113</v>
      </c>
      <c r="I27" s="4">
        <f t="shared" si="4"/>
        <v>1.0321958649014633</v>
      </c>
    </row>
    <row r="28" spans="1:9" x14ac:dyDescent="0.2">
      <c r="A28" s="4">
        <f>IF('True_Odds_Calculator_3-way'!A29="","",'True_Odds_Calculator_3-way'!A29)</f>
        <v>2.85</v>
      </c>
      <c r="B28" s="4">
        <f>IF('True_Odds_Calculator_3-way'!B29="","",'True_Odds_Calculator_3-way'!B29)</f>
        <v>2.98</v>
      </c>
      <c r="C28" s="4">
        <f>IF('True_Odds_Calculator_3-way'!C29="","",'True_Odds_Calculator_3-way'!C29)</f>
        <v>2.94</v>
      </c>
      <c r="D28" s="4">
        <f t="shared" si="0"/>
        <v>2.658371720288244E-2</v>
      </c>
      <c r="E28" s="4">
        <f t="shared" si="1"/>
        <v>2.9238402143340583</v>
      </c>
      <c r="F28" s="4">
        <f t="shared" si="2"/>
        <v>3.0608256698546406</v>
      </c>
      <c r="G28" s="4">
        <f t="shared" si="3"/>
        <v>3.0186417851624925</v>
      </c>
      <c r="I28" s="4">
        <f t="shared" si="4"/>
        <v>1.0265837172028824</v>
      </c>
    </row>
    <row r="29" spans="1:9" x14ac:dyDescent="0.2">
      <c r="A29" s="4">
        <f>IF('True_Odds_Calculator_3-way'!A30="","",'True_Odds_Calculator_3-way'!A30)</f>
        <v>2.2599999999999998</v>
      </c>
      <c r="B29" s="4">
        <f>IF('True_Odds_Calculator_3-way'!B30="","",'True_Odds_Calculator_3-way'!B30)</f>
        <v>3.56</v>
      </c>
      <c r="C29" s="4">
        <f>IF('True_Odds_Calculator_3-way'!C30="","",'True_Odds_Calculator_3-way'!C30)</f>
        <v>3.3</v>
      </c>
      <c r="D29" s="4">
        <f t="shared" si="0"/>
        <v>2.6407055540992097E-2</v>
      </c>
      <c r="E29" s="4">
        <f t="shared" si="1"/>
        <v>2.3058714270495102</v>
      </c>
      <c r="F29" s="4">
        <f t="shared" si="2"/>
        <v>3.6751663830556898</v>
      </c>
      <c r="G29" s="4">
        <f t="shared" si="3"/>
        <v>3.398725362353471</v>
      </c>
      <c r="I29" s="4">
        <f t="shared" si="4"/>
        <v>1.0264070555409921</v>
      </c>
    </row>
    <row r="30" spans="1:9" x14ac:dyDescent="0.2">
      <c r="A30" s="4">
        <f>IF('True_Odds_Calculator_3-way'!A31="","",'True_Odds_Calculator_3-way'!A31)</f>
        <v>1.22</v>
      </c>
      <c r="B30" s="4">
        <f>IF('True_Odds_Calculator_3-way'!B31="","",'True_Odds_Calculator_3-way'!B31)</f>
        <v>7.15</v>
      </c>
      <c r="C30" s="4">
        <f>IF('True_Odds_Calculator_3-way'!C31="","",'True_Odds_Calculator_3-way'!C31)</f>
        <v>12.37</v>
      </c>
      <c r="D30" s="4">
        <f t="shared" si="0"/>
        <v>4.0373014742523194E-2</v>
      </c>
      <c r="E30" s="4">
        <f t="shared" si="1"/>
        <v>1.2403647542335698</v>
      </c>
      <c r="F30" s="4">
        <f t="shared" si="2"/>
        <v>7.9112379181583767</v>
      </c>
      <c r="G30" s="4">
        <f t="shared" si="3"/>
        <v>14.840522523439422</v>
      </c>
      <c r="I30" s="4">
        <f t="shared" si="4"/>
        <v>1.0403730147425232</v>
      </c>
    </row>
    <row r="31" spans="1:9" x14ac:dyDescent="0.2">
      <c r="A31" s="4">
        <f>IF('True_Odds_Calculator_3-way'!A32="","",'True_Odds_Calculator_3-way'!A32)</f>
        <v>2.66</v>
      </c>
      <c r="B31" s="4">
        <f>IF('True_Odds_Calculator_3-way'!B32="","",'True_Odds_Calculator_3-way'!B32)</f>
        <v>4.09</v>
      </c>
      <c r="C31" s="4">
        <f>IF('True_Odds_Calculator_3-way'!C32="","",'True_Odds_Calculator_3-way'!C32)</f>
        <v>2.4500000000000002</v>
      </c>
      <c r="D31" s="4">
        <f t="shared" si="0"/>
        <v>2.8601892436294962E-2</v>
      </c>
      <c r="E31" s="4">
        <f t="shared" si="1"/>
        <v>2.7292138025941384</v>
      </c>
      <c r="F31" s="4">
        <f t="shared" si="2"/>
        <v>4.2559563949047901</v>
      </c>
      <c r="G31" s="4">
        <f t="shared" si="3"/>
        <v>2.5085963251780425</v>
      </c>
      <c r="I31" s="4">
        <f t="shared" si="4"/>
        <v>1.028601892436295</v>
      </c>
    </row>
    <row r="32" spans="1:9" x14ac:dyDescent="0.2">
      <c r="A32" s="4">
        <f>IF('True_Odds_Calculator_3-way'!A33="","",'True_Odds_Calculator_3-way'!A33)</f>
        <v>1.54</v>
      </c>
      <c r="B32" s="4">
        <f>IF('True_Odds_Calculator_3-way'!B33="","",'True_Odds_Calculator_3-way'!B33)</f>
        <v>4.3499999999999996</v>
      </c>
      <c r="C32" s="4">
        <f>IF('True_Odds_Calculator_3-way'!C33="","",'True_Odds_Calculator_3-way'!C33)</f>
        <v>6.6</v>
      </c>
      <c r="D32" s="4">
        <f t="shared" si="0"/>
        <v>3.0750858337065257E-2</v>
      </c>
      <c r="E32" s="4">
        <f t="shared" si="1"/>
        <v>1.564699470569916</v>
      </c>
      <c r="F32" s="4">
        <f t="shared" si="2"/>
        <v>4.5530131400090621</v>
      </c>
      <c r="G32" s="4">
        <f t="shared" si="3"/>
        <v>7.0789010214864385</v>
      </c>
      <c r="I32" s="4">
        <f t="shared" si="4"/>
        <v>1.0307508583370653</v>
      </c>
    </row>
    <row r="33" spans="1:9" x14ac:dyDescent="0.2">
      <c r="A33" s="4">
        <f>IF('True_Odds_Calculator_3-way'!A34="","",'True_Odds_Calculator_3-way'!A34)</f>
        <v>2.63</v>
      </c>
      <c r="B33" s="4">
        <f>IF('True_Odds_Calculator_3-way'!B34="","",'True_Odds_Calculator_3-way'!B34)</f>
        <v>3.32</v>
      </c>
      <c r="C33" s="4">
        <f>IF('True_Odds_Calculator_3-way'!C34="","",'True_Odds_Calculator_3-way'!C34)</f>
        <v>2.89</v>
      </c>
      <c r="D33" s="4">
        <f t="shared" si="0"/>
        <v>2.7453717404912537E-2</v>
      </c>
      <c r="E33" s="4">
        <f t="shared" si="1"/>
        <v>2.6948592220941019</v>
      </c>
      <c r="F33" s="4">
        <f t="shared" si="2"/>
        <v>3.4240292466653433</v>
      </c>
      <c r="G33" s="4">
        <f t="shared" si="3"/>
        <v>2.9685083819229408</v>
      </c>
      <c r="I33" s="4">
        <f t="shared" si="4"/>
        <v>1.0274537174049125</v>
      </c>
    </row>
    <row r="34" spans="1:9" x14ac:dyDescent="0.2">
      <c r="A34" s="4">
        <f>IF('True_Odds_Calculator_3-way'!A35="","",'True_Odds_Calculator_3-way'!A35)</f>
        <v>2.34</v>
      </c>
      <c r="B34" s="4">
        <f>IF('True_Odds_Calculator_3-way'!B35="","",'True_Odds_Calculator_3-way'!B35)</f>
        <v>3.37</v>
      </c>
      <c r="C34" s="4">
        <f>IF('True_Odds_Calculator_3-way'!C35="","",'True_Odds_Calculator_3-way'!C35)</f>
        <v>3.29</v>
      </c>
      <c r="D34" s="4">
        <f t="shared" si="0"/>
        <v>2.803770017609275E-2</v>
      </c>
      <c r="E34" s="4">
        <f t="shared" si="1"/>
        <v>2.3923185867843229</v>
      </c>
      <c r="F34" s="4">
        <f t="shared" si="2"/>
        <v>3.4795921314290856</v>
      </c>
      <c r="G34" s="4">
        <f t="shared" si="3"/>
        <v>3.3943701307746341</v>
      </c>
      <c r="I34" s="4">
        <f t="shared" si="4"/>
        <v>1.0280377001760928</v>
      </c>
    </row>
    <row r="35" spans="1:9" x14ac:dyDescent="0.2">
      <c r="A35" s="4">
        <f>IF('True_Odds_Calculator_3-way'!A36="","",'True_Odds_Calculator_3-way'!A36)</f>
        <v>1.82</v>
      </c>
      <c r="B35" s="4">
        <f>IF('True_Odds_Calculator_3-way'!B36="","",'True_Odds_Calculator_3-way'!B36)</f>
        <v>3.37</v>
      </c>
      <c r="C35" s="4">
        <f>IF('True_Odds_Calculator_3-way'!C36="","",'True_Odds_Calculator_3-way'!C36)</f>
        <v>4.9400000000000004</v>
      </c>
      <c r="D35" s="4">
        <f t="shared" si="0"/>
        <v>4.8615604292630454E-2</v>
      </c>
      <c r="E35" s="4">
        <f t="shared" si="1"/>
        <v>1.8753093744065963</v>
      </c>
      <c r="F35" s="4">
        <f t="shared" si="2"/>
        <v>3.5646721985101126</v>
      </c>
      <c r="G35" s="4">
        <f t="shared" si="3"/>
        <v>5.3698786260878633</v>
      </c>
      <c r="I35" s="4">
        <f t="shared" si="4"/>
        <v>1.0486156042926305</v>
      </c>
    </row>
    <row r="36" spans="1:9" x14ac:dyDescent="0.2">
      <c r="A36" s="4">
        <f>IF('True_Odds_Calculator_3-way'!A37="","",'True_Odds_Calculator_3-way'!A37)</f>
        <v>2.06</v>
      </c>
      <c r="B36" s="4">
        <f>IF('True_Odds_Calculator_3-way'!B37="","",'True_Odds_Calculator_3-way'!B37)</f>
        <v>3.33</v>
      </c>
      <c r="C36" s="4">
        <f>IF('True_Odds_Calculator_3-way'!C37="","",'True_Odds_Calculator_3-way'!C37)</f>
        <v>4.01</v>
      </c>
      <c r="D36" s="4">
        <f t="shared" si="0"/>
        <v>3.51137521076752E-2</v>
      </c>
      <c r="E36" s="4">
        <f t="shared" si="1"/>
        <v>2.1108967673247441</v>
      </c>
      <c r="F36" s="4">
        <f t="shared" si="2"/>
        <v>3.4650548973630979</v>
      </c>
      <c r="G36" s="4">
        <f t="shared" si="3"/>
        <v>4.207479665279493</v>
      </c>
      <c r="I36" s="4">
        <f t="shared" si="4"/>
        <v>1.0351137521076752</v>
      </c>
    </row>
    <row r="37" spans="1:9" x14ac:dyDescent="0.2">
      <c r="A37" s="4">
        <f>IF('True_Odds_Calculator_3-way'!A38="","",'True_Odds_Calculator_3-way'!A38)</f>
        <v>2.77</v>
      </c>
      <c r="B37" s="4">
        <f>IF('True_Odds_Calculator_3-way'!B38="","",'True_Odds_Calculator_3-way'!B38)</f>
        <v>3.65</v>
      </c>
      <c r="C37" s="4">
        <f>IF('True_Odds_Calculator_3-way'!C38="","",'True_Odds_Calculator_3-way'!C38)</f>
        <v>2.52</v>
      </c>
      <c r="D37" s="4">
        <f t="shared" si="0"/>
        <v>3.1808829890032531E-2</v>
      </c>
      <c r="E37" s="4">
        <f t="shared" si="1"/>
        <v>2.8538170429920444</v>
      </c>
      <c r="F37" s="4">
        <f t="shared" si="2"/>
        <v>3.7969445763597593</v>
      </c>
      <c r="G37" s="4">
        <f t="shared" si="3"/>
        <v>2.589181418282406</v>
      </c>
      <c r="I37" s="4">
        <f t="shared" si="4"/>
        <v>1.0318088298900325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3.12</v>
      </c>
      <c r="B40" s="4">
        <f>IF('True_Odds_Calculator_3-way'!B39="","",'True_Odds_Calculator_3-way'!B39)</f>
        <v>3.61</v>
      </c>
      <c r="C40" s="4">
        <f>IF('True_Odds_Calculator_3-way'!C39="","",'True_Odds_Calculator_3-way'!C39)</f>
        <v>2.29</v>
      </c>
      <c r="D40" s="4">
        <f t="shared" si="0"/>
        <v>3.4202353469551472E-2</v>
      </c>
      <c r="E40" s="4">
        <f t="shared" si="1"/>
        <v>3.2350729944585215</v>
      </c>
      <c r="F40" s="4">
        <f t="shared" si="2"/>
        <v>3.7649535612391993</v>
      </c>
      <c r="G40" s="4">
        <f t="shared" si="3"/>
        <v>2.3513896011563102</v>
      </c>
      <c r="I40" s="4">
        <f t="shared" si="4"/>
        <v>1.0342023534695515</v>
      </c>
    </row>
    <row r="41" spans="1:9" x14ac:dyDescent="0.2">
      <c r="A41" s="4">
        <f>IF('True_Odds_Calculator_3-way'!A40="","",'True_Odds_Calculator_3-way'!A40)</f>
        <v>2.37</v>
      </c>
      <c r="B41" s="4">
        <f>IF('True_Odds_Calculator_3-way'!B40="","",'True_Odds_Calculator_3-way'!B40)</f>
        <v>3.52</v>
      </c>
      <c r="C41" s="4">
        <f>IF('True_Odds_Calculator_3-way'!C40="","",'True_Odds_Calculator_3-way'!C40)</f>
        <v>2.95</v>
      </c>
      <c r="D41" s="4">
        <f t="shared" si="0"/>
        <v>4.5014888208408932E-2</v>
      </c>
      <c r="E41" s="4">
        <f t="shared" si="1"/>
        <v>2.4573890850074789</v>
      </c>
      <c r="F41" s="4">
        <f t="shared" si="2"/>
        <v>3.7162847541713058</v>
      </c>
      <c r="G41" s="4">
        <f t="shared" si="3"/>
        <v>3.0866284995681332</v>
      </c>
      <c r="I41" s="4">
        <f t="shared" si="4"/>
        <v>1.0450148882084089</v>
      </c>
    </row>
    <row r="42" spans="1:9" x14ac:dyDescent="0.2">
      <c r="A42" s="4">
        <f>IF('True_Odds_Calculator_3-way'!A41="","",'True_Odds_Calculator_3-way'!A41)</f>
        <v>6.35</v>
      </c>
      <c r="B42" s="4">
        <f>IF('True_Odds_Calculator_3-way'!B41="","",'True_Odds_Calculator_3-way'!B41)</f>
        <v>4.17</v>
      </c>
      <c r="C42" s="4">
        <f>IF('True_Odds_Calculator_3-way'!C41="","",'True_Odds_Calculator_3-way'!C41)</f>
        <v>1.58</v>
      </c>
      <c r="D42" s="4">
        <f t="shared" si="0"/>
        <v>3.0199860842911264E-2</v>
      </c>
      <c r="E42" s="4">
        <f t="shared" si="1"/>
        <v>6.7836302602215577</v>
      </c>
      <c r="F42" s="4">
        <f t="shared" si="2"/>
        <v>4.3527175347340821</v>
      </c>
      <c r="G42" s="4">
        <f t="shared" si="3"/>
        <v>1.605536475147237</v>
      </c>
      <c r="I42" s="4">
        <f t="shared" si="4"/>
        <v>1.0301998608429113</v>
      </c>
    </row>
    <row r="43" spans="1:9" x14ac:dyDescent="0.2">
      <c r="A43" s="4">
        <f>IF('True_Odds_Calculator_3-way'!A42="","",'True_Odds_Calculator_3-way'!A42)</f>
        <v>1.93</v>
      </c>
      <c r="B43" s="4">
        <f>IF('True_Odds_Calculator_3-way'!B42="","",'True_Odds_Calculator_3-way'!B42)</f>
        <v>4.0999999999999996</v>
      </c>
      <c r="C43" s="4">
        <f>IF('True_Odds_Calculator_3-way'!C42="","",'True_Odds_Calculator_3-way'!C42)</f>
        <v>3.74</v>
      </c>
      <c r="D43" s="4">
        <f t="shared" si="0"/>
        <v>2.9416833194682024E-2</v>
      </c>
      <c r="E43" s="4">
        <f t="shared" si="1"/>
        <v>1.9672294822542697</v>
      </c>
      <c r="F43" s="4">
        <f t="shared" si="2"/>
        <v>4.2717366515236215</v>
      </c>
      <c r="G43" s="4">
        <f t="shared" si="3"/>
        <v>3.8823784065536668</v>
      </c>
      <c r="I43" s="4">
        <f t="shared" si="4"/>
        <v>1.029416833194682</v>
      </c>
    </row>
    <row r="44" spans="1:9" x14ac:dyDescent="0.2">
      <c r="A44" s="4">
        <f>IF('True_Odds_Calculator_3-way'!A43="","",'True_Odds_Calculator_3-way'!A43)</f>
        <v>1.72</v>
      </c>
      <c r="B44" s="4">
        <f>IF('True_Odds_Calculator_3-way'!B43="","",'True_Odds_Calculator_3-way'!B43)</f>
        <v>4.26</v>
      </c>
      <c r="C44" s="4">
        <f>IF('True_Odds_Calculator_3-way'!C43="","",'True_Odds_Calculator_3-way'!C43)</f>
        <v>4.66</v>
      </c>
      <c r="D44" s="4">
        <f t="shared" si="0"/>
        <v>3.0729407552879451E-2</v>
      </c>
      <c r="E44" s="4">
        <f t="shared" si="1"/>
        <v>1.750846757244509</v>
      </c>
      <c r="F44" s="4">
        <f t="shared" si="2"/>
        <v>4.4543698061327284</v>
      </c>
      <c r="G44" s="4">
        <f t="shared" si="3"/>
        <v>4.8935855846490632</v>
      </c>
      <c r="I44" s="4">
        <f t="shared" si="4"/>
        <v>1.0307294075528795</v>
      </c>
    </row>
    <row r="45" spans="1:9" x14ac:dyDescent="0.2">
      <c r="A45" s="4">
        <f>IF('True_Odds_Calculator_3-way'!A44="","",'True_Odds_Calculator_3-way'!A44)</f>
        <v>1.93</v>
      </c>
      <c r="B45" s="4">
        <f>IF('True_Odds_Calculator_3-way'!B44="","",'True_Odds_Calculator_3-way'!B44)</f>
        <v>3.3</v>
      </c>
      <c r="C45" s="4">
        <f>IF('True_Odds_Calculator_3-way'!C44="","",'True_Odds_Calculator_3-way'!C44)</f>
        <v>4.66</v>
      </c>
      <c r="D45" s="4">
        <f t="shared" si="0"/>
        <v>3.5757292734321489E-2</v>
      </c>
      <c r="E45" s="4">
        <f t="shared" si="1"/>
        <v>1.9754428064501961</v>
      </c>
      <c r="F45" s="4">
        <f t="shared" si="2"/>
        <v>3.4351133905912543</v>
      </c>
      <c r="G45" s="4">
        <f t="shared" si="3"/>
        <v>4.9340520255750118</v>
      </c>
      <c r="I45" s="4">
        <f t="shared" si="4"/>
        <v>1.0357572927343215</v>
      </c>
    </row>
    <row r="46" spans="1:9" x14ac:dyDescent="0.2">
      <c r="A46" s="4">
        <f>IF('True_Odds_Calculator_3-way'!A45="","",'True_Odds_Calculator_3-way'!A45)</f>
        <v>2.27</v>
      </c>
      <c r="B46" s="4">
        <f>IF('True_Odds_Calculator_3-way'!B45="","",'True_Odds_Calculator_3-way'!B45)</f>
        <v>3.1</v>
      </c>
      <c r="C46" s="4">
        <f>IF('True_Odds_Calculator_3-way'!C45="","",'True_Odds_Calculator_3-way'!C45)</f>
        <v>3.56</v>
      </c>
      <c r="D46" s="4">
        <f t="shared" si="0"/>
        <v>4.4008155927018233E-2</v>
      </c>
      <c r="E46" s="4">
        <f t="shared" si="1"/>
        <v>2.348193686589064</v>
      </c>
      <c r="F46" s="4">
        <f t="shared" si="2"/>
        <v>3.2476889623319876</v>
      </c>
      <c r="G46" s="4">
        <f t="shared" si="3"/>
        <v>3.7561578767445072</v>
      </c>
      <c r="I46" s="4">
        <f t="shared" si="4"/>
        <v>1.0440081559270182</v>
      </c>
    </row>
    <row r="47" spans="1:9" x14ac:dyDescent="0.2">
      <c r="A47" s="4">
        <f>IF('True_Odds_Calculator_3-way'!A46="","",'True_Odds_Calculator_3-way'!A46)</f>
        <v>2.0299999999999998</v>
      </c>
      <c r="B47" s="4">
        <f>IF('True_Odds_Calculator_3-way'!B46="","",'True_Odds_Calculator_3-way'!B46)</f>
        <v>3.21</v>
      </c>
      <c r="C47" s="4">
        <f>IF('True_Odds_Calculator_3-way'!C46="","",'True_Odds_Calculator_3-way'!C46)</f>
        <v>4.1500000000000004</v>
      </c>
      <c r="D47" s="4">
        <f t="shared" si="0"/>
        <v>4.5101172610889195E-2</v>
      </c>
      <c r="E47" s="4">
        <f t="shared" si="1"/>
        <v>2.0939026856346956</v>
      </c>
      <c r="F47" s="4">
        <f t="shared" si="2"/>
        <v>3.3727636891316126</v>
      </c>
      <c r="G47" s="4">
        <f t="shared" si="3"/>
        <v>4.4261471217172339</v>
      </c>
      <c r="I47" s="4">
        <f t="shared" si="4"/>
        <v>1.0451011726108892</v>
      </c>
    </row>
    <row r="48" spans="1:9" x14ac:dyDescent="0.2">
      <c r="A48" s="4">
        <f>IF('True_Odds_Calculator_3-way'!A47="","",'True_Odds_Calculator_3-way'!A47)</f>
        <v>1.33</v>
      </c>
      <c r="B48" s="4">
        <f>IF('True_Odds_Calculator_3-way'!B47="","",'True_Odds_Calculator_3-way'!B47)</f>
        <v>5.53</v>
      </c>
      <c r="C48" s="4">
        <f>IF('True_Odds_Calculator_3-way'!C47="","",'True_Odds_Calculator_3-way'!C47)</f>
        <v>8.27</v>
      </c>
      <c r="D48" s="4">
        <f t="shared" si="0"/>
        <v>5.3630509930099102E-2</v>
      </c>
      <c r="E48" s="4">
        <f t="shared" si="1"/>
        <v>1.3623925068238874</v>
      </c>
      <c r="F48" s="4">
        <f t="shared" si="2"/>
        <v>6.1366638817539734</v>
      </c>
      <c r="G48" s="4">
        <f t="shared" si="3"/>
        <v>9.7047666700544948</v>
      </c>
      <c r="I48" s="4">
        <f t="shared" si="4"/>
        <v>1.0536305099300991</v>
      </c>
    </row>
    <row r="49" spans="1:9" x14ac:dyDescent="0.2">
      <c r="A49" s="4">
        <f>IF('True_Odds_Calculator_3-way'!A48="","",'True_Odds_Calculator_3-way'!A48)</f>
        <v>2.4</v>
      </c>
      <c r="B49" s="4">
        <f>IF('True_Odds_Calculator_3-way'!B48="","",'True_Odds_Calculator_3-way'!B48)</f>
        <v>3.67</v>
      </c>
      <c r="C49" s="4">
        <f>IF('True_Odds_Calculator_3-way'!C48="","",'True_Odds_Calculator_3-way'!C48)</f>
        <v>2.96</v>
      </c>
      <c r="D49" s="4">
        <f t="shared" si="0"/>
        <v>2.6984068537202255E-2</v>
      </c>
      <c r="E49" s="4">
        <f t="shared" si="1"/>
        <v>2.452952510938943</v>
      </c>
      <c r="F49" s="4">
        <f t="shared" si="2"/>
        <v>3.7952842713290846</v>
      </c>
      <c r="G49" s="4">
        <f t="shared" si="3"/>
        <v>3.0409634656895985</v>
      </c>
      <c r="I49" s="4">
        <f t="shared" si="4"/>
        <v>1.0269840685372023</v>
      </c>
    </row>
    <row r="50" spans="1:9" x14ac:dyDescent="0.2">
      <c r="A50" s="4">
        <f>IF('True_Odds_Calculator_3-way'!A49="","",'True_Odds_Calculator_3-way'!A49)</f>
        <v>2.69</v>
      </c>
      <c r="B50" s="4">
        <f>IF('True_Odds_Calculator_3-way'!B49="","",'True_Odds_Calculator_3-way'!B49)</f>
        <v>3.38</v>
      </c>
      <c r="C50" s="4">
        <f>IF('True_Odds_Calculator_3-way'!C49="","",'True_Odds_Calculator_3-way'!C49)</f>
        <v>2.79</v>
      </c>
      <c r="D50" s="4">
        <f t="shared" si="0"/>
        <v>2.6028139129691708E-2</v>
      </c>
      <c r="E50" s="4">
        <f t="shared" si="1"/>
        <v>2.7542809646411133</v>
      </c>
      <c r="F50" s="4">
        <f t="shared" si="2"/>
        <v>3.4821130944727718</v>
      </c>
      <c r="G50" s="4">
        <f t="shared" si="3"/>
        <v>2.8592105345220675</v>
      </c>
      <c r="I50" s="4">
        <f t="shared" si="4"/>
        <v>1.0260281391296917</v>
      </c>
    </row>
    <row r="51" spans="1:9" x14ac:dyDescent="0.2">
      <c r="A51" s="4">
        <f>IF('True_Odds_Calculator_3-way'!A50="","",'True_Odds_Calculator_3-way'!A50)</f>
        <v>2.41</v>
      </c>
      <c r="B51" s="4">
        <f>IF('True_Odds_Calculator_3-way'!B50="","",'True_Odds_Calculator_3-way'!B50)</f>
        <v>3.19</v>
      </c>
      <c r="C51" s="4">
        <f>IF('True_Odds_Calculator_3-way'!C50="","",'True_Odds_Calculator_3-way'!C50)</f>
        <v>3.28</v>
      </c>
      <c r="D51" s="4">
        <f t="shared" si="0"/>
        <v>3.3295431941038789E-2</v>
      </c>
      <c r="E51" s="4">
        <f t="shared" si="1"/>
        <v>2.4762326116271245</v>
      </c>
      <c r="F51" s="4">
        <f t="shared" si="2"/>
        <v>3.3070844910113357</v>
      </c>
      <c r="G51" s="4">
        <f t="shared" si="3"/>
        <v>3.4039126512681359</v>
      </c>
      <c r="I51" s="4">
        <f t="shared" si="4"/>
        <v>1.0332954319410388</v>
      </c>
    </row>
    <row r="52" spans="1:9" x14ac:dyDescent="0.2">
      <c r="A52" s="4">
        <f>IF('True_Odds_Calculator_3-way'!A51="","",'True_Odds_Calculator_3-way'!A51)</f>
        <v>2.46</v>
      </c>
      <c r="B52" s="4">
        <f>IF('True_Odds_Calculator_3-way'!B51="","",'True_Odds_Calculator_3-way'!B51)</f>
        <v>3.24</v>
      </c>
      <c r="C52" s="4">
        <f>IF('True_Odds_Calculator_3-way'!C51="","",'True_Odds_Calculator_3-way'!C51)</f>
        <v>3.15</v>
      </c>
      <c r="D52" s="4">
        <f t="shared" si="0"/>
        <v>3.2606357809609854E-2</v>
      </c>
      <c r="E52" s="4">
        <f t="shared" si="1"/>
        <v>2.5275804581037984</v>
      </c>
      <c r="F52" s="4">
        <f t="shared" si="2"/>
        <v>3.3582607020754085</v>
      </c>
      <c r="G52" s="4">
        <f t="shared" si="3"/>
        <v>3.2616686932934242</v>
      </c>
      <c r="I52" s="4">
        <f t="shared" si="4"/>
        <v>1.0326063578096099</v>
      </c>
    </row>
    <row r="53" spans="1:9" x14ac:dyDescent="0.2">
      <c r="A53" s="4">
        <f>IF('True_Odds_Calculator_3-way'!A52="","",'True_Odds_Calculator_3-way'!A52)</f>
        <v>1.79</v>
      </c>
      <c r="B53" s="4">
        <f>IF('True_Odds_Calculator_3-way'!B52="","",'True_Odds_Calculator_3-way'!B52)</f>
        <v>3.67</v>
      </c>
      <c r="C53" s="4">
        <f>IF('True_Odds_Calculator_3-way'!C52="","",'True_Odds_Calculator_3-way'!C52)</f>
        <v>4.8899999999999997</v>
      </c>
      <c r="D53" s="4">
        <f t="shared" si="0"/>
        <v>3.5637759414905101E-2</v>
      </c>
      <c r="E53" s="4">
        <f t="shared" si="1"/>
        <v>1.8288892506837156</v>
      </c>
      <c r="F53" s="4">
        <f t="shared" si="2"/>
        <v>3.8372939639555312</v>
      </c>
      <c r="G53" s="4">
        <f t="shared" si="3"/>
        <v>5.1915763211023691</v>
      </c>
      <c r="I53" s="4">
        <f t="shared" si="4"/>
        <v>1.0356377594149051</v>
      </c>
    </row>
    <row r="54" spans="1:9" x14ac:dyDescent="0.2">
      <c r="A54" s="4">
        <f>IF('True_Odds_Calculator_3-way'!A53="","",'True_Odds_Calculator_3-way'!A53)</f>
        <v>2.08</v>
      </c>
      <c r="B54" s="4">
        <f>IF('True_Odds_Calculator_3-way'!B53="","",'True_Odds_Calculator_3-way'!B53)</f>
        <v>3.15</v>
      </c>
      <c r="C54" s="4">
        <f>IF('True_Odds_Calculator_3-way'!C53="","",'True_Odds_Calculator_3-way'!C53)</f>
        <v>4.24</v>
      </c>
      <c r="D54" s="4">
        <f t="shared" si="0"/>
        <v>3.4078604833321702E-2</v>
      </c>
      <c r="E54" s="4">
        <f t="shared" si="1"/>
        <v>2.1303352037561143</v>
      </c>
      <c r="F54" s="4">
        <f t="shared" si="2"/>
        <v>3.2668978882735518</v>
      </c>
      <c r="G54" s="4">
        <f t="shared" si="3"/>
        <v>4.4545508966673211</v>
      </c>
      <c r="I54" s="4">
        <f t="shared" si="4"/>
        <v>1.0340786048333217</v>
      </c>
    </row>
    <row r="55" spans="1:9" x14ac:dyDescent="0.2">
      <c r="A55" s="4">
        <f>IF('True_Odds_Calculator_3-way'!A54="","",'True_Odds_Calculator_3-way'!A54)</f>
        <v>1.9</v>
      </c>
      <c r="B55" s="4">
        <f>IF('True_Odds_Calculator_3-way'!B54="","",'True_Odds_Calculator_3-way'!B54)</f>
        <v>3.51</v>
      </c>
      <c r="C55" s="4">
        <f>IF('True_Odds_Calculator_3-way'!C54="","",'True_Odds_Calculator_3-way'!C54)</f>
        <v>4.4400000000000004</v>
      </c>
      <c r="D55" s="4">
        <f t="shared" si="0"/>
        <v>3.6441299599194288E-2</v>
      </c>
      <c r="E55" s="4">
        <f t="shared" si="1"/>
        <v>1.9448869995638669</v>
      </c>
      <c r="F55" s="4">
        <f t="shared" si="2"/>
        <v>3.6663183231967031</v>
      </c>
      <c r="G55" s="4">
        <f t="shared" si="3"/>
        <v>4.6931143134283877</v>
      </c>
      <c r="I55" s="4">
        <f t="shared" si="4"/>
        <v>1.0364412995991943</v>
      </c>
    </row>
    <row r="56" spans="1:9" x14ac:dyDescent="0.2">
      <c r="A56" s="4">
        <f>IF('True_Odds_Calculator_3-way'!A55="","",'True_Odds_Calculator_3-way'!A55)</f>
        <v>2.21</v>
      </c>
      <c r="B56" s="4">
        <f>IF('True_Odds_Calculator_3-way'!B55="","",'True_Odds_Calculator_3-way'!B55)</f>
        <v>3.02</v>
      </c>
      <c r="C56" s="4">
        <f>IF('True_Odds_Calculator_3-way'!C55="","",'True_Odds_Calculator_3-way'!C55)</f>
        <v>4.01</v>
      </c>
      <c r="D56" s="4">
        <f t="shared" si="0"/>
        <v>3.2991074200866333E-2</v>
      </c>
      <c r="E56" s="4">
        <f t="shared" si="1"/>
        <v>2.2650484339691763</v>
      </c>
      <c r="F56" s="4">
        <f t="shared" si="2"/>
        <v>3.1237426635026688</v>
      </c>
      <c r="G56" s="4">
        <f t="shared" si="3"/>
        <v>4.1949910034889895</v>
      </c>
      <c r="I56" s="4">
        <f t="shared" si="4"/>
        <v>1.0329910742008663</v>
      </c>
    </row>
    <row r="57" spans="1:9" x14ac:dyDescent="0.2">
      <c r="A57" s="4">
        <f>IF('True_Odds_Calculator_3-way'!A56="","",'True_Odds_Calculator_3-way'!A56)</f>
        <v>2.41</v>
      </c>
      <c r="B57" s="4">
        <f>IF('True_Odds_Calculator_3-way'!B56="","",'True_Odds_Calculator_3-way'!B56)</f>
        <v>3.17</v>
      </c>
      <c r="C57" s="4">
        <f>IF('True_Odds_Calculator_3-way'!C56="","",'True_Odds_Calculator_3-way'!C56)</f>
        <v>3.31</v>
      </c>
      <c r="D57" s="4">
        <f t="shared" si="0"/>
        <v>3.2509976210688407E-2</v>
      </c>
      <c r="E57" s="4">
        <f t="shared" si="1"/>
        <v>2.4746282514875464</v>
      </c>
      <c r="F57" s="4">
        <f t="shared" si="2"/>
        <v>3.2827704126757782</v>
      </c>
      <c r="G57" s="4">
        <f t="shared" si="3"/>
        <v>3.4331446335696043</v>
      </c>
      <c r="I57" s="4">
        <f t="shared" si="4"/>
        <v>1.0325099762106884</v>
      </c>
    </row>
    <row r="58" spans="1:9" x14ac:dyDescent="0.2">
      <c r="A58" s="4">
        <f>IF('True_Odds_Calculator_3-way'!A57="","",'True_Odds_Calculator_3-way'!A57)</f>
        <v>1.39</v>
      </c>
      <c r="B58" s="4">
        <f>IF('True_Odds_Calculator_3-way'!B57="","",'True_Odds_Calculator_3-way'!B57)</f>
        <v>4.54</v>
      </c>
      <c r="C58" s="4">
        <f>IF('True_Odds_Calculator_3-way'!C57="","",'True_Odds_Calculator_3-way'!C57)</f>
        <v>8.11</v>
      </c>
      <c r="D58" s="4">
        <f t="shared" si="0"/>
        <v>6.2993339881075583E-2</v>
      </c>
      <c r="E58" s="4">
        <f t="shared" si="1"/>
        <v>1.4317895177274773</v>
      </c>
      <c r="F58" s="4">
        <f t="shared" si="2"/>
        <v>5.0184040629694664</v>
      </c>
      <c r="G58" s="4">
        <f t="shared" si="3"/>
        <v>9.7745230319637368</v>
      </c>
      <c r="I58" s="4">
        <f t="shared" si="4"/>
        <v>1.0629933398810756</v>
      </c>
    </row>
    <row r="59" spans="1:9" x14ac:dyDescent="0.2">
      <c r="A59" s="4">
        <f>IF('True_Odds_Calculator_3-way'!A58="","",'True_Odds_Calculator_3-way'!A58)</f>
        <v>5.72</v>
      </c>
      <c r="B59" s="4">
        <f>IF('True_Odds_Calculator_3-way'!B58="","",'True_Odds_Calculator_3-way'!B58)</f>
        <v>3.92</v>
      </c>
      <c r="C59" s="4">
        <f>IF('True_Odds_Calculator_3-way'!C58="","",'True_Odds_Calculator_3-way'!C58)</f>
        <v>1.58</v>
      </c>
      <c r="D59" s="4">
        <f t="shared" si="0"/>
        <v>6.2838608046564604E-2</v>
      </c>
      <c r="E59" s="4">
        <f t="shared" si="1"/>
        <v>6.4986137226780087</v>
      </c>
      <c r="F59" s="4">
        <f t="shared" si="2"/>
        <v>4.2706601209197297</v>
      </c>
      <c r="G59" s="4">
        <f t="shared" si="3"/>
        <v>1.6340798738125026</v>
      </c>
      <c r="I59" s="4">
        <f t="shared" si="4"/>
        <v>1.0628386080465646</v>
      </c>
    </row>
    <row r="60" spans="1:9" x14ac:dyDescent="0.2">
      <c r="A60" s="4">
        <f>IF('True_Odds_Calculator_3-way'!A59="","",'True_Odds_Calculator_3-way'!A59)</f>
        <v>3.79</v>
      </c>
      <c r="B60" s="4">
        <f>IF('True_Odds_Calculator_3-way'!B59="","",'True_Odds_Calculator_3-way'!B59)</f>
        <v>3.44</v>
      </c>
      <c r="C60" s="4">
        <f>IF('True_Odds_Calculator_3-way'!C59="","",'True_Odds_Calculator_3-way'!C59)</f>
        <v>1.99</v>
      </c>
      <c r="D60" s="4">
        <f t="shared" si="0"/>
        <v>5.7062479976738301E-2</v>
      </c>
      <c r="E60" s="4">
        <f t="shared" si="1"/>
        <v>4.0844431486366419</v>
      </c>
      <c r="F60" s="4">
        <f t="shared" si="2"/>
        <v>3.6808436502639954</v>
      </c>
      <c r="G60" s="4">
        <f t="shared" si="3"/>
        <v>2.0682876773701246</v>
      </c>
      <c r="I60" s="4">
        <f t="shared" si="4"/>
        <v>1.0570624799767383</v>
      </c>
    </row>
    <row r="61" spans="1:9" x14ac:dyDescent="0.2">
      <c r="A61" s="4">
        <f>IF('True_Odds_Calculator_3-way'!A60="","",'True_Odds_Calculator_3-way'!A60)</f>
        <v>2.2000000000000002</v>
      </c>
      <c r="B61" s="4">
        <f>IF('True_Odds_Calculator_3-way'!B60="","",'True_Odds_Calculator_3-way'!B60)</f>
        <v>3.5</v>
      </c>
      <c r="C61" s="4">
        <f>IF('True_Odds_Calculator_3-way'!C60="","",'True_Odds_Calculator_3-way'!C60)</f>
        <v>3.65</v>
      </c>
      <c r="D61" s="4">
        <f t="shared" si="0"/>
        <v>1.4232342999466185E-2</v>
      </c>
      <c r="E61" s="4">
        <f t="shared" si="1"/>
        <v>2.2232036914963746</v>
      </c>
      <c r="F61" s="4">
        <f t="shared" si="2"/>
        <v>3.5590966652596028</v>
      </c>
      <c r="G61" s="4">
        <f t="shared" si="3"/>
        <v>3.7143171806167392</v>
      </c>
      <c r="I61" s="4">
        <f t="shared" si="4"/>
        <v>1.0142323429994662</v>
      </c>
    </row>
    <row r="62" spans="1:9" x14ac:dyDescent="0.2">
      <c r="A62" s="4">
        <f>IF('True_Odds_Calculator_3-way'!A61="","",'True_Odds_Calculator_3-way'!A61)</f>
        <v>2.41</v>
      </c>
      <c r="B62" s="4">
        <f>IF('True_Odds_Calculator_3-way'!B61="","",'True_Odds_Calculator_3-way'!B61)</f>
        <v>3.57</v>
      </c>
      <c r="C62" s="4">
        <f>IF('True_Odds_Calculator_3-way'!C61="","",'True_Odds_Calculator_3-way'!C61)</f>
        <v>2.91</v>
      </c>
      <c r="D62" s="4">
        <f t="shared" si="0"/>
        <v>3.8692415837875416E-2</v>
      </c>
      <c r="E62" s="4">
        <f t="shared" si="1"/>
        <v>2.4873129170500197</v>
      </c>
      <c r="F62" s="4">
        <f t="shared" si="2"/>
        <v>3.7423108674508287</v>
      </c>
      <c r="G62" s="4">
        <f t="shared" si="3"/>
        <v>3.0234760238426555</v>
      </c>
      <c r="I62" s="4">
        <f t="shared" si="4"/>
        <v>1.0386924158378754</v>
      </c>
    </row>
    <row r="63" spans="1:9" x14ac:dyDescent="0.2">
      <c r="A63" s="4">
        <f>IF('True_Odds_Calculator_3-way'!A62="","",'True_Odds_Calculator_3-way'!A62)</f>
        <v>2.17</v>
      </c>
      <c r="B63" s="4">
        <f>IF('True_Odds_Calculator_3-way'!B62="","",'True_Odds_Calculator_3-way'!B62)</f>
        <v>3.59</v>
      </c>
      <c r="C63" s="4">
        <f>IF('True_Odds_Calculator_3-way'!C62="","",'True_Odds_Calculator_3-way'!C62)</f>
        <v>3.34</v>
      </c>
      <c r="D63" s="4">
        <f t="shared" si="0"/>
        <v>3.878222272577414E-2</v>
      </c>
      <c r="E63" s="4">
        <f t="shared" si="1"/>
        <v>2.2326308189796085</v>
      </c>
      <c r="F63" s="4">
        <f t="shared" si="2"/>
        <v>3.764718291457315</v>
      </c>
      <c r="G63" s="4">
        <f t="shared" si="3"/>
        <v>3.4907207388742636</v>
      </c>
      <c r="I63" s="4">
        <f t="shared" si="4"/>
        <v>1.0387822227257741</v>
      </c>
    </row>
    <row r="64" spans="1:9" x14ac:dyDescent="0.2">
      <c r="A64" s="4">
        <f>IF('True_Odds_Calculator_3-way'!A63="","",'True_Odds_Calculator_3-way'!A63)</f>
        <v>2.44</v>
      </c>
      <c r="B64" s="4">
        <f>IF('True_Odds_Calculator_3-way'!B63="","",'True_Odds_Calculator_3-way'!B63)</f>
        <v>3.38</v>
      </c>
      <c r="C64" s="4">
        <f>IF('True_Odds_Calculator_3-way'!C63="","",'True_Odds_Calculator_3-way'!C63)</f>
        <v>3.01</v>
      </c>
      <c r="D64" s="4">
        <f t="shared" si="0"/>
        <v>3.7919967360713347E-2</v>
      </c>
      <c r="E64" s="4">
        <f t="shared" si="1"/>
        <v>2.5176482329049095</v>
      </c>
      <c r="F64" s="4">
        <f t="shared" si="2"/>
        <v>3.5308490398576287</v>
      </c>
      <c r="G64" s="4">
        <f t="shared" si="3"/>
        <v>3.1290489453229773</v>
      </c>
      <c r="I64" s="4">
        <f t="shared" si="4"/>
        <v>1.0379199673607133</v>
      </c>
    </row>
    <row r="65" spans="1:9" x14ac:dyDescent="0.2">
      <c r="A65" s="4">
        <f>IF('True_Odds_Calculator_3-way'!A64="","",'True_Odds_Calculator_3-way'!A64)</f>
        <v>4</v>
      </c>
      <c r="B65" s="4">
        <f>IF('True_Odds_Calculator_3-way'!B64="","",'True_Odds_Calculator_3-way'!B64)</f>
        <v>3.77</v>
      </c>
      <c r="C65" s="4">
        <f>IF('True_Odds_Calculator_3-way'!C64="","",'True_Odds_Calculator_3-way'!C64)</f>
        <v>1.94</v>
      </c>
      <c r="D65" s="4">
        <f t="shared" si="0"/>
        <v>3.0715906915693703E-2</v>
      </c>
      <c r="E65" s="4">
        <f t="shared" si="1"/>
        <v>4.1708137700306045</v>
      </c>
      <c r="F65" s="4">
        <f t="shared" si="2"/>
        <v>3.9213632748621632</v>
      </c>
      <c r="G65" s="4">
        <f t="shared" si="3"/>
        <v>1.9793150419247025</v>
      </c>
      <c r="I65" s="4">
        <f t="shared" si="4"/>
        <v>1.0307159069156937</v>
      </c>
    </row>
    <row r="66" spans="1:9" x14ac:dyDescent="0.2">
      <c r="A66" s="4">
        <f>IF('True_Odds_Calculator_3-way'!A65="","",'True_Odds_Calculator_3-way'!A65)</f>
        <v>3.73</v>
      </c>
      <c r="B66" s="4">
        <f>IF('True_Odds_Calculator_3-way'!B65="","",'True_Odds_Calculator_3-way'!B65)</f>
        <v>3.79</v>
      </c>
      <c r="C66" s="4">
        <f>IF('True_Odds_Calculator_3-way'!C65="","",'True_Odds_Calculator_3-way'!C65)</f>
        <v>2.0099999999999998</v>
      </c>
      <c r="D66" s="4">
        <f t="shared" si="0"/>
        <v>2.9461195300316989E-2</v>
      </c>
      <c r="E66" s="4">
        <f t="shared" si="1"/>
        <v>3.8718252941069333</v>
      </c>
      <c r="F66" s="4">
        <f t="shared" si="2"/>
        <v>3.9365143480878837</v>
      </c>
      <c r="G66" s="4">
        <f t="shared" si="3"/>
        <v>2.0504743142340551</v>
      </c>
      <c r="I66" s="4">
        <f t="shared" si="4"/>
        <v>1.029461195300317</v>
      </c>
    </row>
    <row r="67" spans="1:9" x14ac:dyDescent="0.2">
      <c r="A67" s="4">
        <f>IF('True_Odds_Calculator_3-way'!A66="","",'True_Odds_Calculator_3-way'!A66)</f>
        <v>2.06</v>
      </c>
      <c r="B67" s="4">
        <f>IF('True_Odds_Calculator_3-way'!B66="","",'True_Odds_Calculator_3-way'!B66)</f>
        <v>3.95</v>
      </c>
      <c r="C67" s="4">
        <f>IF('True_Odds_Calculator_3-way'!C66="","",'True_Odds_Calculator_3-way'!C66)</f>
        <v>3.45</v>
      </c>
      <c r="D67" s="4">
        <f t="shared" ref="D67:D130" si="5">IF(A67="","",((1/A67)+(1/B67)+(1/C67))-1)</f>
        <v>2.8456522629676906E-2</v>
      </c>
      <c r="E67" s="4">
        <f t="shared" ref="E67:E130" si="6">IF(A67="","",(3*A67)/(3-($D67*A67)))</f>
        <v>2.1010549189008483</v>
      </c>
      <c r="F67" s="4">
        <f t="shared" ref="F67:F130" si="7">IF(B67="","",(3*B67)/(3-($D67*B67)))</f>
        <v>4.1037586217818314</v>
      </c>
      <c r="G67" s="4">
        <f t="shared" ref="G67:G130" si="8">IF(C67="","",(3*C67)/(3-($D67*C67)))</f>
        <v>3.5667209466312899</v>
      </c>
      <c r="I67" s="4">
        <f t="shared" ref="I67:I130" si="9">IF(A67="","",D67+1)</f>
        <v>1.0284565226296769</v>
      </c>
    </row>
    <row r="68" spans="1:9" x14ac:dyDescent="0.2">
      <c r="A68" s="4">
        <f>IF('True_Odds_Calculator_3-way'!A67="","",'True_Odds_Calculator_3-way'!A67)</f>
        <v>1.93</v>
      </c>
      <c r="B68" s="4">
        <f>IF('True_Odds_Calculator_3-way'!B67="","",'True_Odds_Calculator_3-way'!B67)</f>
        <v>3.46</v>
      </c>
      <c r="C68" s="4">
        <f>IF('True_Odds_Calculator_3-way'!C67="","",'True_Odds_Calculator_3-way'!C67)</f>
        <v>4.26</v>
      </c>
      <c r="D68" s="4">
        <f t="shared" si="5"/>
        <v>4.1893840103927937E-2</v>
      </c>
      <c r="E68" s="4">
        <f t="shared" si="6"/>
        <v>1.9834575606755829</v>
      </c>
      <c r="F68" s="4">
        <f t="shared" si="7"/>
        <v>3.6356665446006042</v>
      </c>
      <c r="G68" s="4">
        <f t="shared" si="8"/>
        <v>4.5294538242661417</v>
      </c>
      <c r="I68" s="4">
        <f t="shared" si="9"/>
        <v>1.0418938401039279</v>
      </c>
    </row>
    <row r="69" spans="1:9" x14ac:dyDescent="0.2">
      <c r="A69" s="4">
        <f>IF('True_Odds_Calculator_3-way'!A68="","",'True_Odds_Calculator_3-way'!A68)</f>
        <v>3.1</v>
      </c>
      <c r="B69" s="4">
        <f>IF('True_Odds_Calculator_3-way'!B68="","",'True_Odds_Calculator_3-way'!B68)</f>
        <v>3.33</v>
      </c>
      <c r="C69" s="4">
        <f>IF('True_Odds_Calculator_3-way'!C68="","",'True_Odds_Calculator_3-way'!C68)</f>
        <v>2.4700000000000002</v>
      </c>
      <c r="D69" s="4">
        <f t="shared" si="5"/>
        <v>2.773924505673242E-2</v>
      </c>
      <c r="E69" s="4">
        <f t="shared" si="6"/>
        <v>3.1914802271861538</v>
      </c>
      <c r="F69" s="4">
        <f t="shared" si="7"/>
        <v>3.4357899020423823</v>
      </c>
      <c r="G69" s="4">
        <f t="shared" si="8"/>
        <v>2.527729926696145</v>
      </c>
      <c r="I69" s="4">
        <f t="shared" si="9"/>
        <v>1.0277392450567324</v>
      </c>
    </row>
    <row r="70" spans="1:9" x14ac:dyDescent="0.2">
      <c r="A70" s="4">
        <f>IF('True_Odds_Calculator_3-way'!A69="","",'True_Odds_Calculator_3-way'!A69)</f>
        <v>2.0699999999999998</v>
      </c>
      <c r="B70" s="4">
        <f>IF('True_Odds_Calculator_3-way'!B69="","",'True_Odds_Calculator_3-way'!B69)</f>
        <v>3.5</v>
      </c>
      <c r="C70" s="4">
        <f>IF('True_Odds_Calculator_3-way'!C69="","",'True_Odds_Calculator_3-way'!C69)</f>
        <v>3.85</v>
      </c>
      <c r="D70" s="4">
        <f t="shared" si="5"/>
        <v>2.8546332894158866E-2</v>
      </c>
      <c r="E70" s="4">
        <f t="shared" si="6"/>
        <v>2.111591962905718</v>
      </c>
      <c r="F70" s="4">
        <f t="shared" si="7"/>
        <v>3.620579995456954</v>
      </c>
      <c r="G70" s="4">
        <f t="shared" si="8"/>
        <v>3.99640618470539</v>
      </c>
      <c r="I70" s="4">
        <f t="shared" si="9"/>
        <v>1.0285463328941589</v>
      </c>
    </row>
    <row r="71" spans="1:9" x14ac:dyDescent="0.2">
      <c r="A71" s="4">
        <f>IF('True_Odds_Calculator_3-way'!A70="","",'True_Odds_Calculator_3-way'!A70)</f>
        <v>2.06</v>
      </c>
      <c r="B71" s="4">
        <f>IF('True_Odds_Calculator_3-way'!B70="","",'True_Odds_Calculator_3-way'!B70)</f>
        <v>3.37</v>
      </c>
      <c r="C71" s="4">
        <f>IF('True_Odds_Calculator_3-way'!C70="","",'True_Odds_Calculator_3-way'!C70)</f>
        <v>4.0599999999999996</v>
      </c>
      <c r="D71" s="4">
        <f t="shared" si="5"/>
        <v>2.8478216967605885E-2</v>
      </c>
      <c r="E71" s="4">
        <f t="shared" si="6"/>
        <v>2.1010868421107562</v>
      </c>
      <c r="F71" s="4">
        <f t="shared" si="7"/>
        <v>3.4813709016403571</v>
      </c>
      <c r="G71" s="4">
        <f t="shared" si="8"/>
        <v>4.2227468611060015</v>
      </c>
      <c r="I71" s="4">
        <f t="shared" si="9"/>
        <v>1.0284782169676059</v>
      </c>
    </row>
    <row r="72" spans="1:9" x14ac:dyDescent="0.2">
      <c r="A72" s="4">
        <f>IF('True_Odds_Calculator_3-way'!A71="","",'True_Odds_Calculator_3-way'!A71)</f>
        <v>1.68</v>
      </c>
      <c r="B72" s="4">
        <f>IF('True_Odds_Calculator_3-way'!B71="","",'True_Odds_Calculator_3-way'!B71)</f>
        <v>4.0199999999999996</v>
      </c>
      <c r="C72" s="4">
        <f>IF('True_Odds_Calculator_3-way'!C71="","",'True_Odds_Calculator_3-way'!C71)</f>
        <v>5.4</v>
      </c>
      <c r="D72" s="4">
        <f t="shared" si="5"/>
        <v>2.9179499328753078E-2</v>
      </c>
      <c r="E72" s="4">
        <f t="shared" si="6"/>
        <v>1.707908105920964</v>
      </c>
      <c r="F72" s="4">
        <f t="shared" si="7"/>
        <v>4.1835801993282304</v>
      </c>
      <c r="G72" s="4">
        <f t="shared" si="8"/>
        <v>5.6993473857925148</v>
      </c>
      <c r="I72" s="4">
        <f t="shared" si="9"/>
        <v>1.0291794993287531</v>
      </c>
    </row>
    <row r="73" spans="1:9" x14ac:dyDescent="0.2">
      <c r="A73" s="4">
        <f>IF('True_Odds_Calculator_3-way'!A72="","",'True_Odds_Calculator_3-way'!A72)</f>
        <v>2</v>
      </c>
      <c r="B73" s="4">
        <f>IF('True_Odds_Calculator_3-way'!B72="","",'True_Odds_Calculator_3-way'!B72)</f>
        <v>3.25</v>
      </c>
      <c r="C73" s="4">
        <f>IF('True_Odds_Calculator_3-way'!C72="","",'True_Odds_Calculator_3-way'!C72)</f>
        <v>4.5</v>
      </c>
      <c r="D73" s="4">
        <f t="shared" si="5"/>
        <v>2.9914529914529808E-2</v>
      </c>
      <c r="E73" s="4">
        <f t="shared" si="6"/>
        <v>2.0406976744186047</v>
      </c>
      <c r="F73" s="4">
        <f t="shared" si="7"/>
        <v>3.3588516746411479</v>
      </c>
      <c r="G73" s="4">
        <f t="shared" si="8"/>
        <v>4.7114093959731536</v>
      </c>
      <c r="I73" s="4">
        <f t="shared" si="9"/>
        <v>1.0299145299145298</v>
      </c>
    </row>
    <row r="74" spans="1:9" x14ac:dyDescent="0.2">
      <c r="A74" s="4">
        <f>IF('True_Odds_Calculator_3-way'!A73="","",'True_Odds_Calculator_3-way'!A73)</f>
        <v>2.2000000000000002</v>
      </c>
      <c r="B74" s="4">
        <f>IF('True_Odds_Calculator_3-way'!B73="","",'True_Odds_Calculator_3-way'!B73)</f>
        <v>3.49</v>
      </c>
      <c r="C74" s="4">
        <f>IF('True_Odds_Calculator_3-way'!C73="","",'True_Odds_Calculator_3-way'!C73)</f>
        <v>3.47</v>
      </c>
      <c r="D74" s="4">
        <f t="shared" si="5"/>
        <v>2.9262843875198508E-2</v>
      </c>
      <c r="E74" s="4">
        <f t="shared" si="6"/>
        <v>2.248246053726366</v>
      </c>
      <c r="F74" s="4">
        <f t="shared" si="7"/>
        <v>3.6129951777296814</v>
      </c>
      <c r="G74" s="4">
        <f t="shared" si="8"/>
        <v>3.5915649787277637</v>
      </c>
      <c r="I74" s="4">
        <f t="shared" si="9"/>
        <v>1.0292628438751985</v>
      </c>
    </row>
    <row r="75" spans="1:9" x14ac:dyDescent="0.2">
      <c r="A75" s="4">
        <f>IF('True_Odds_Calculator_3-way'!A74="","",'True_Odds_Calculator_3-way'!A74)</f>
        <v>2.6</v>
      </c>
      <c r="B75" s="4">
        <f>IF('True_Odds_Calculator_3-way'!B74="","",'True_Odds_Calculator_3-way'!B74)</f>
        <v>3.49</v>
      </c>
      <c r="C75" s="4">
        <f>IF('True_Odds_Calculator_3-way'!C74="","",'True_Odds_Calculator_3-way'!C74)</f>
        <v>2.8</v>
      </c>
      <c r="D75" s="4">
        <f t="shared" si="5"/>
        <v>2.829119304763994E-2</v>
      </c>
      <c r="E75" s="4">
        <f t="shared" si="6"/>
        <v>2.6653518526289286</v>
      </c>
      <c r="F75" s="4">
        <f t="shared" si="7"/>
        <v>3.6087722288506332</v>
      </c>
      <c r="G75" s="4">
        <f t="shared" si="8"/>
        <v>2.8759395091913422</v>
      </c>
      <c r="I75" s="4">
        <f t="shared" si="9"/>
        <v>1.0282911930476399</v>
      </c>
    </row>
    <row r="76" spans="1:9" x14ac:dyDescent="0.2">
      <c r="A76" s="4">
        <f>IF('True_Odds_Calculator_3-way'!A75="","",'True_Odds_Calculator_3-way'!A75)</f>
        <v>4.05</v>
      </c>
      <c r="B76" s="4">
        <f>IF('True_Odds_Calculator_3-way'!B75="","",'True_Odds_Calculator_3-way'!B75)</f>
        <v>4.04</v>
      </c>
      <c r="C76" s="4">
        <f>IF('True_Odds_Calculator_3-way'!C75="","",'True_Odds_Calculator_3-way'!C75)</f>
        <v>1.87</v>
      </c>
      <c r="D76" s="4">
        <f t="shared" si="5"/>
        <v>2.9197691010931059E-2</v>
      </c>
      <c r="E76" s="4">
        <f t="shared" si="6"/>
        <v>4.2161890290955313</v>
      </c>
      <c r="F76" s="4">
        <f t="shared" si="7"/>
        <v>4.2053526023107013</v>
      </c>
      <c r="G76" s="4">
        <f t="shared" si="8"/>
        <v>1.9046646956879723</v>
      </c>
      <c r="I76" s="4">
        <f t="shared" si="9"/>
        <v>1.0291976910109311</v>
      </c>
    </row>
    <row r="77" spans="1:9" x14ac:dyDescent="0.2">
      <c r="A77" s="4">
        <f>IF('True_Odds_Calculator_3-way'!A76="","",'True_Odds_Calculator_3-way'!A76)</f>
        <v>1.31</v>
      </c>
      <c r="B77" s="4">
        <f>IF('True_Odds_Calculator_3-way'!B76="","",'True_Odds_Calculator_3-way'!B76)</f>
        <v>5.71</v>
      </c>
      <c r="C77" s="4">
        <f>IF('True_Odds_Calculator_3-way'!C76="","",'True_Odds_Calculator_3-way'!C76)</f>
        <v>10.43</v>
      </c>
      <c r="D77" s="4">
        <f t="shared" si="5"/>
        <v>3.4367404222668485E-2</v>
      </c>
      <c r="E77" s="4">
        <f t="shared" si="6"/>
        <v>1.3299588248731453</v>
      </c>
      <c r="F77" s="4">
        <f t="shared" si="7"/>
        <v>6.1096481282304875</v>
      </c>
      <c r="G77" s="4">
        <f t="shared" si="8"/>
        <v>11.845327175005387</v>
      </c>
      <c r="I77" s="4">
        <f t="shared" si="9"/>
        <v>1.0343674042226685</v>
      </c>
    </row>
    <row r="78" spans="1:9" x14ac:dyDescent="0.2">
      <c r="A78" s="4">
        <f>IF('True_Odds_Calculator_3-way'!A77="","",'True_Odds_Calculator_3-way'!A77)</f>
        <v>1.37</v>
      </c>
      <c r="B78" s="4">
        <f>IF('True_Odds_Calculator_3-way'!B77="","",'True_Odds_Calculator_3-way'!B77)</f>
        <v>5.88</v>
      </c>
      <c r="C78" s="4">
        <f>IF('True_Odds_Calculator_3-way'!C77="","",'True_Odds_Calculator_3-way'!C77)</f>
        <v>7.68</v>
      </c>
      <c r="D78" s="4">
        <f t="shared" si="5"/>
        <v>3.020336784348765E-2</v>
      </c>
      <c r="E78" s="4">
        <f t="shared" si="6"/>
        <v>1.3891605121806552</v>
      </c>
      <c r="F78" s="4">
        <f t="shared" si="7"/>
        <v>6.2499907058840627</v>
      </c>
      <c r="G78" s="4">
        <f t="shared" si="8"/>
        <v>8.3235847472586109</v>
      </c>
      <c r="I78" s="4">
        <f t="shared" si="9"/>
        <v>1.0302033678434876</v>
      </c>
    </row>
    <row r="79" spans="1:9" x14ac:dyDescent="0.2">
      <c r="A79" s="4">
        <f>IF('True_Odds_Calculator_3-way'!A78="","",'True_Odds_Calculator_3-way'!A78)</f>
        <v>1.66</v>
      </c>
      <c r="B79" s="4">
        <f>IF('True_Odds_Calculator_3-way'!B78="","",'True_Odds_Calculator_3-way'!B78)</f>
        <v>4.2</v>
      </c>
      <c r="C79" s="4">
        <f>IF('True_Odds_Calculator_3-way'!C78="","",'True_Odds_Calculator_3-way'!C78)</f>
        <v>5.21</v>
      </c>
      <c r="D79" s="4">
        <f t="shared" si="5"/>
        <v>3.2443456303965501E-2</v>
      </c>
      <c r="E79" s="4">
        <f t="shared" si="6"/>
        <v>1.6903451536525678</v>
      </c>
      <c r="F79" s="4">
        <f t="shared" si="7"/>
        <v>4.399844633977354</v>
      </c>
      <c r="G79" s="4">
        <f t="shared" si="8"/>
        <v>5.5210766094220549</v>
      </c>
      <c r="I79" s="4">
        <f t="shared" si="9"/>
        <v>1.0324434563039655</v>
      </c>
    </row>
    <row r="80" spans="1:9" x14ac:dyDescent="0.2">
      <c r="A80" s="4">
        <f>IF('True_Odds_Calculator_3-way'!A79="","",'True_Odds_Calculator_3-way'!A79)</f>
        <v>1.42</v>
      </c>
      <c r="B80" s="4">
        <f>IF('True_Odds_Calculator_3-way'!B79="","",'True_Odds_Calculator_3-way'!B79)</f>
        <v>5.27</v>
      </c>
      <c r="C80" s="4">
        <f>IF('True_Odds_Calculator_3-way'!C79="","",'True_Odds_Calculator_3-way'!C79)</f>
        <v>7.27</v>
      </c>
      <c r="D80" s="4">
        <f t="shared" si="5"/>
        <v>3.1530254638979294E-2</v>
      </c>
      <c r="E80" s="4">
        <f t="shared" si="6"/>
        <v>1.4415136111803402</v>
      </c>
      <c r="F80" s="4">
        <f t="shared" si="7"/>
        <v>5.579011088019759</v>
      </c>
      <c r="G80" s="4">
        <f t="shared" si="8"/>
        <v>7.871443771534433</v>
      </c>
      <c r="I80" s="4">
        <f t="shared" si="9"/>
        <v>1.0315302546389793</v>
      </c>
    </row>
    <row r="81" spans="1:9" x14ac:dyDescent="0.2">
      <c r="A81" s="4">
        <f>IF('True_Odds_Calculator_3-way'!A80="","",'True_Odds_Calculator_3-way'!A80)</f>
        <v>2.2200000000000002</v>
      </c>
      <c r="B81" s="4">
        <f>IF('True_Odds_Calculator_3-way'!B80="","",'True_Odds_Calculator_3-way'!B80)</f>
        <v>3.3</v>
      </c>
      <c r="C81" s="4">
        <f>IF('True_Odds_Calculator_3-way'!C80="","",'True_Odds_Calculator_3-way'!C80)</f>
        <v>3.5</v>
      </c>
      <c r="D81" s="4">
        <f t="shared" si="5"/>
        <v>3.9195039195039083E-2</v>
      </c>
      <c r="E81" s="4">
        <f t="shared" si="6"/>
        <v>2.2863129736959431</v>
      </c>
      <c r="F81" s="4">
        <f t="shared" si="7"/>
        <v>3.4486886348352379</v>
      </c>
      <c r="G81" s="4">
        <f t="shared" si="8"/>
        <v>3.6677156343870685</v>
      </c>
      <c r="I81" s="4">
        <f t="shared" si="9"/>
        <v>1.0391950391950391</v>
      </c>
    </row>
    <row r="82" spans="1:9" x14ac:dyDescent="0.2">
      <c r="A82" s="4">
        <f>IF('True_Odds_Calculator_3-way'!A81="","",'True_Odds_Calculator_3-way'!A81)</f>
        <v>1.66</v>
      </c>
      <c r="B82" s="4">
        <f>IF('True_Odds_Calculator_3-way'!B81="","",'True_Odds_Calculator_3-way'!B81)</f>
        <v>3.84</v>
      </c>
      <c r="C82" s="4">
        <f>IF('True_Odds_Calculator_3-way'!C81="","",'True_Odds_Calculator_3-way'!C81)</f>
        <v>5.57</v>
      </c>
      <c r="D82" s="4">
        <f t="shared" si="5"/>
        <v>4.2359518865407786E-2</v>
      </c>
      <c r="E82" s="4">
        <f t="shared" si="6"/>
        <v>1.6998424956793869</v>
      </c>
      <c r="F82" s="4">
        <f t="shared" si="7"/>
        <v>4.0601416266635271</v>
      </c>
      <c r="G82" s="4">
        <f t="shared" si="8"/>
        <v>6.0454603861876208</v>
      </c>
      <c r="I82" s="4">
        <f t="shared" si="9"/>
        <v>1.0423595188654078</v>
      </c>
    </row>
    <row r="83" spans="1:9" x14ac:dyDescent="0.2">
      <c r="A83" s="4">
        <f>IF('True_Odds_Calculator_3-way'!A82="","",'True_Odds_Calculator_3-way'!A82)</f>
        <v>4.57</v>
      </c>
      <c r="B83" s="4">
        <f>IF('True_Odds_Calculator_3-way'!B82="","",'True_Odds_Calculator_3-way'!B82)</f>
        <v>3.07</v>
      </c>
      <c r="C83" s="4">
        <f>IF('True_Odds_Calculator_3-way'!C82="","",'True_Odds_Calculator_3-way'!C82)</f>
        <v>1.94</v>
      </c>
      <c r="D83" s="4">
        <f t="shared" si="5"/>
        <v>6.001519729255711E-2</v>
      </c>
      <c r="E83" s="4">
        <f t="shared" si="6"/>
        <v>5.0298442038533437</v>
      </c>
      <c r="F83" s="4">
        <f t="shared" si="7"/>
        <v>3.2708830901702641</v>
      </c>
      <c r="G83" s="4">
        <f t="shared" si="8"/>
        <v>2.0183310812684709</v>
      </c>
      <c r="I83" s="4">
        <f t="shared" si="9"/>
        <v>1.0600151972925571</v>
      </c>
    </row>
    <row r="84" spans="1:9" x14ac:dyDescent="0.2">
      <c r="A84" s="4">
        <f>IF('True_Odds_Calculator_3-way'!A83="","",'True_Odds_Calculator_3-way'!A83)</f>
        <v>4.54</v>
      </c>
      <c r="B84" s="4">
        <f>IF('True_Odds_Calculator_3-way'!B83="","",'True_Odds_Calculator_3-way'!B83)</f>
        <v>3.2</v>
      </c>
      <c r="C84" s="4">
        <f>IF('True_Odds_Calculator_3-way'!C83="","",'True_Odds_Calculator_3-way'!C83)</f>
        <v>1.9</v>
      </c>
      <c r="D84" s="4">
        <f t="shared" si="5"/>
        <v>5.9080106654300746E-2</v>
      </c>
      <c r="E84" s="4">
        <f t="shared" si="6"/>
        <v>4.9857669243551754</v>
      </c>
      <c r="F84" s="4">
        <f t="shared" si="7"/>
        <v>3.4152232010293968</v>
      </c>
      <c r="G84" s="4">
        <f t="shared" si="8"/>
        <v>1.9738565830496835</v>
      </c>
      <c r="I84" s="4">
        <f t="shared" si="9"/>
        <v>1.0590801066543007</v>
      </c>
    </row>
    <row r="85" spans="1:9" x14ac:dyDescent="0.2">
      <c r="A85" s="4">
        <f>IF('True_Odds_Calculator_3-way'!A84="","",'True_Odds_Calculator_3-way'!A84)</f>
        <v>3.7</v>
      </c>
      <c r="B85" s="4">
        <f>IF('True_Odds_Calculator_3-way'!B84="","",'True_Odds_Calculator_3-way'!B84)</f>
        <v>3.28</v>
      </c>
      <c r="C85" s="4">
        <f>IF('True_Odds_Calculator_3-way'!C84="","",'True_Odds_Calculator_3-way'!C84)</f>
        <v>2.08</v>
      </c>
      <c r="D85" s="4">
        <f t="shared" si="5"/>
        <v>5.5917549819988643E-2</v>
      </c>
      <c r="E85" s="4">
        <f t="shared" si="6"/>
        <v>3.9740717728257393</v>
      </c>
      <c r="F85" s="4">
        <f t="shared" si="7"/>
        <v>3.4935856744268432</v>
      </c>
      <c r="G85" s="4">
        <f t="shared" si="8"/>
        <v>2.1638930543871839</v>
      </c>
      <c r="I85" s="4">
        <f t="shared" si="9"/>
        <v>1.0559175498199886</v>
      </c>
    </row>
    <row r="86" spans="1:9" x14ac:dyDescent="0.2">
      <c r="A86" s="4">
        <f>IF('True_Odds_Calculator_3-way'!A85="","",'True_Odds_Calculator_3-way'!A85)</f>
        <v>1.76</v>
      </c>
      <c r="B86" s="4">
        <f>IF('True_Odds_Calculator_3-way'!B85="","",'True_Odds_Calculator_3-way'!B85)</f>
        <v>3.89</v>
      </c>
      <c r="C86" s="4">
        <f>IF('True_Odds_Calculator_3-way'!C85="","",'True_Odds_Calculator_3-way'!C85)</f>
        <v>4.5</v>
      </c>
      <c r="D86" s="4">
        <f t="shared" si="5"/>
        <v>4.7473449144400437E-2</v>
      </c>
      <c r="E86" s="4">
        <f t="shared" si="6"/>
        <v>1.8104222328431181</v>
      </c>
      <c r="F86" s="4">
        <f t="shared" si="7"/>
        <v>4.1451649071192165</v>
      </c>
      <c r="G86" s="4">
        <f t="shared" si="8"/>
        <v>4.8450143107262305</v>
      </c>
      <c r="I86" s="4">
        <f t="shared" si="9"/>
        <v>1.0474734491444004</v>
      </c>
    </row>
    <row r="87" spans="1:9" x14ac:dyDescent="0.2">
      <c r="A87" s="4">
        <f>IF('True_Odds_Calculator_3-way'!A86="","",'True_Odds_Calculator_3-way'!A86)</f>
        <v>1.1499999999999999</v>
      </c>
      <c r="B87" s="4">
        <f>IF('True_Odds_Calculator_3-way'!B86="","",'True_Odds_Calculator_3-way'!B86)</f>
        <v>8.2200000000000006</v>
      </c>
      <c r="C87" s="4">
        <f>IF('True_Odds_Calculator_3-way'!C86="","",'True_Odds_Calculator_3-way'!C86)</f>
        <v>17.489999999999998</v>
      </c>
      <c r="D87" s="4">
        <f t="shared" si="5"/>
        <v>4.8395247481491488E-2</v>
      </c>
      <c r="E87" s="4">
        <f t="shared" si="6"/>
        <v>1.1717375017797573</v>
      </c>
      <c r="F87" s="4">
        <f t="shared" si="7"/>
        <v>9.4766292625580437</v>
      </c>
      <c r="G87" s="4">
        <f t="shared" si="8"/>
        <v>24.364227831574052</v>
      </c>
      <c r="I87" s="4">
        <f t="shared" si="9"/>
        <v>1.0483952474814915</v>
      </c>
    </row>
    <row r="88" spans="1:9" x14ac:dyDescent="0.2">
      <c r="A88" s="4">
        <f>IF('True_Odds_Calculator_3-way'!A87="","",'True_Odds_Calculator_3-way'!A87)</f>
        <v>1.82</v>
      </c>
      <c r="B88" s="4">
        <f>IF('True_Odds_Calculator_3-way'!B87="","",'True_Odds_Calculator_3-way'!B87)</f>
        <v>4.03</v>
      </c>
      <c r="C88" s="4">
        <f>IF('True_Odds_Calculator_3-way'!C87="","",'True_Odds_Calculator_3-way'!C87)</f>
        <v>3.99</v>
      </c>
      <c r="D88" s="4">
        <f t="shared" si="5"/>
        <v>4.8216073682966654E-2</v>
      </c>
      <c r="E88" s="4">
        <f t="shared" si="6"/>
        <v>1.8748411368962714</v>
      </c>
      <c r="F88" s="4">
        <f t="shared" si="7"/>
        <v>4.3091016284491763</v>
      </c>
      <c r="G88" s="4">
        <f t="shared" si="8"/>
        <v>4.2634007088124299</v>
      </c>
      <c r="I88" s="4">
        <f t="shared" si="9"/>
        <v>1.0482160736829667</v>
      </c>
    </row>
    <row r="89" spans="1:9" x14ac:dyDescent="0.2">
      <c r="A89" s="4">
        <f>IF('True_Odds_Calculator_3-way'!A88="","",'True_Odds_Calculator_3-way'!A88)</f>
        <v>5.0199999999999996</v>
      </c>
      <c r="B89" s="4">
        <f>IF('True_Odds_Calculator_3-way'!B88="","",'True_Odds_Calculator_3-way'!B88)</f>
        <v>3.73</v>
      </c>
      <c r="C89" s="4">
        <f>IF('True_Odds_Calculator_3-way'!C88="","",'True_Odds_Calculator_3-way'!C88)</f>
        <v>1.78</v>
      </c>
      <c r="D89" s="4">
        <f t="shared" si="5"/>
        <v>2.9097454805293133E-2</v>
      </c>
      <c r="E89" s="4">
        <f t="shared" si="6"/>
        <v>5.2769324757335552</v>
      </c>
      <c r="F89" s="4">
        <f t="shared" si="7"/>
        <v>3.8700085319542663</v>
      </c>
      <c r="G89" s="4">
        <f t="shared" si="8"/>
        <v>1.8112706639962317</v>
      </c>
      <c r="I89" s="4">
        <f t="shared" si="9"/>
        <v>1.0290974548052931</v>
      </c>
    </row>
    <row r="90" spans="1:9" x14ac:dyDescent="0.2">
      <c r="A90" s="4">
        <f>IF('True_Odds_Calculator_3-way'!A89="","",'True_Odds_Calculator_3-way'!A89)</f>
        <v>3.29</v>
      </c>
      <c r="B90" s="4">
        <f>IF('True_Odds_Calculator_3-way'!B89="","",'True_Odds_Calculator_3-way'!B89)</f>
        <v>3.92</v>
      </c>
      <c r="C90" s="4">
        <f>IF('True_Odds_Calculator_3-way'!C89="","",'True_Odds_Calculator_3-way'!C89)</f>
        <v>2.13</v>
      </c>
      <c r="D90" s="4">
        <f t="shared" si="5"/>
        <v>2.8536976672598913E-2</v>
      </c>
      <c r="E90" s="4">
        <f t="shared" si="6"/>
        <v>3.3962887273642028</v>
      </c>
      <c r="F90" s="4">
        <f t="shared" si="7"/>
        <v>4.0718317497385268</v>
      </c>
      <c r="G90" s="4">
        <f t="shared" si="8"/>
        <v>2.1740489569014101</v>
      </c>
      <c r="I90" s="4">
        <f t="shared" si="9"/>
        <v>1.0285369766725989</v>
      </c>
    </row>
    <row r="91" spans="1:9" x14ac:dyDescent="0.2">
      <c r="A91" s="4">
        <f>IF('True_Odds_Calculator_3-way'!A90="","",'True_Odds_Calculator_3-way'!A90)</f>
        <v>2.21</v>
      </c>
      <c r="B91" s="4">
        <f>IF('True_Odds_Calculator_3-way'!B90="","",'True_Odds_Calculator_3-way'!B90)</f>
        <v>3.58</v>
      </c>
      <c r="C91" s="4">
        <f>IF('True_Odds_Calculator_3-way'!C90="","",'True_Odds_Calculator_3-way'!C90)</f>
        <v>3.39</v>
      </c>
      <c r="D91" s="4">
        <f t="shared" si="5"/>
        <v>2.6803547458815968E-2</v>
      </c>
      <c r="E91" s="4">
        <f t="shared" si="6"/>
        <v>2.2545160505963318</v>
      </c>
      <c r="F91" s="4">
        <f t="shared" si="7"/>
        <v>3.6982919640487601</v>
      </c>
      <c r="G91" s="4">
        <f t="shared" si="8"/>
        <v>3.4958833449148785</v>
      </c>
      <c r="I91" s="4">
        <f t="shared" si="9"/>
        <v>1.026803547458816</v>
      </c>
    </row>
    <row r="92" spans="1:9" x14ac:dyDescent="0.2">
      <c r="A92" s="4">
        <f>IF('True_Odds_Calculator_3-way'!A91="","",'True_Odds_Calculator_3-way'!A91)</f>
        <v>2.83</v>
      </c>
      <c r="B92" s="4">
        <f>IF('True_Odds_Calculator_3-way'!B91="","",'True_Odds_Calculator_3-way'!B91)</f>
        <v>3.7</v>
      </c>
      <c r="C92" s="4">
        <f>IF('True_Odds_Calculator_3-way'!C91="","",'True_Odds_Calculator_3-way'!C91)</f>
        <v>2.4700000000000002</v>
      </c>
      <c r="D92" s="4">
        <f t="shared" si="5"/>
        <v>2.8485460324775946E-2</v>
      </c>
      <c r="E92" s="4">
        <f t="shared" si="6"/>
        <v>2.9081456072221159</v>
      </c>
      <c r="F92" s="4">
        <f t="shared" si="7"/>
        <v>3.8347217025962301</v>
      </c>
      <c r="G92" s="4">
        <f t="shared" si="8"/>
        <v>2.5293202204831289</v>
      </c>
      <c r="I92" s="4">
        <f t="shared" si="9"/>
        <v>1.0284854603247759</v>
      </c>
    </row>
    <row r="93" spans="1:9" x14ac:dyDescent="0.2">
      <c r="A93" s="4">
        <f>IF('True_Odds_Calculator_3-way'!A92="","",'True_Odds_Calculator_3-way'!A92)</f>
        <v>1.78</v>
      </c>
      <c r="B93" s="4">
        <f>IF('True_Odds_Calculator_3-way'!B92="","",'True_Odds_Calculator_3-way'!B92)</f>
        <v>4.24</v>
      </c>
      <c r="C93" s="4">
        <f>IF('True_Odds_Calculator_3-way'!C92="","",'True_Odds_Calculator_3-way'!C92)</f>
        <v>4.29</v>
      </c>
      <c r="D93" s="4">
        <f t="shared" si="5"/>
        <v>3.0747042512995426E-2</v>
      </c>
      <c r="E93" s="4">
        <f t="shared" si="6"/>
        <v>1.8130763973269663</v>
      </c>
      <c r="F93" s="4">
        <f t="shared" si="7"/>
        <v>4.4326232797495271</v>
      </c>
      <c r="G93" s="4">
        <f t="shared" si="8"/>
        <v>4.487298767333848</v>
      </c>
      <c r="I93" s="4">
        <f t="shared" si="9"/>
        <v>1.0307470425129954</v>
      </c>
    </row>
    <row r="94" spans="1:9" x14ac:dyDescent="0.2">
      <c r="A94" s="4">
        <f>IF('True_Odds_Calculator_3-way'!A93="","",'True_Odds_Calculator_3-way'!A93)</f>
        <v>3.3</v>
      </c>
      <c r="B94" s="4">
        <f>IF('True_Odds_Calculator_3-way'!B93="","",'True_Odds_Calculator_3-way'!B93)</f>
        <v>3.54</v>
      </c>
      <c r="C94" s="4">
        <f>IF('True_Odds_Calculator_3-way'!C93="","",'True_Odds_Calculator_3-way'!C93)</f>
        <v>2.2599999999999998</v>
      </c>
      <c r="D94" s="4">
        <f t="shared" si="5"/>
        <v>2.7994054842712446E-2</v>
      </c>
      <c r="E94" s="4">
        <f t="shared" si="6"/>
        <v>3.4048470216816007</v>
      </c>
      <c r="F94" s="4">
        <f t="shared" si="7"/>
        <v>3.6609314940845636</v>
      </c>
      <c r="G94" s="4">
        <f t="shared" si="8"/>
        <v>2.30868757673379</v>
      </c>
      <c r="I94" s="4">
        <f t="shared" si="9"/>
        <v>1.0279940548427124</v>
      </c>
    </row>
    <row r="95" spans="1:9" x14ac:dyDescent="0.2">
      <c r="A95" s="4">
        <f>IF('True_Odds_Calculator_3-way'!A94="","",'True_Odds_Calculator_3-way'!A94)</f>
        <v>2.4</v>
      </c>
      <c r="B95" s="4">
        <f>IF('True_Odds_Calculator_3-way'!B94="","",'True_Odds_Calculator_3-way'!B94)</f>
        <v>4.0599999999999996</v>
      </c>
      <c r="C95" s="4">
        <f>IF('True_Odds_Calculator_3-way'!C94="","",'True_Odds_Calculator_3-way'!C94)</f>
        <v>2.74</v>
      </c>
      <c r="D95" s="4">
        <f t="shared" si="5"/>
        <v>2.7935589035513519E-2</v>
      </c>
      <c r="E95" s="4">
        <f t="shared" si="6"/>
        <v>2.4548624222125235</v>
      </c>
      <c r="F95" s="4">
        <f t="shared" si="7"/>
        <v>4.2195240162341898</v>
      </c>
      <c r="G95" s="4">
        <f t="shared" si="8"/>
        <v>2.8117401573255223</v>
      </c>
      <c r="I95" s="4">
        <f t="shared" si="9"/>
        <v>1.0279355890355135</v>
      </c>
    </row>
    <row r="96" spans="1:9" x14ac:dyDescent="0.2">
      <c r="A96" s="4">
        <f>IF('True_Odds_Calculator_3-way'!A95="","",'True_Odds_Calculator_3-way'!A95)</f>
        <v>2.14</v>
      </c>
      <c r="B96" s="4">
        <f>IF('True_Odds_Calculator_3-way'!B95="","",'True_Odds_Calculator_3-way'!B95)</f>
        <v>3.92</v>
      </c>
      <c r="C96" s="4">
        <f>IF('True_Odds_Calculator_3-way'!C95="","",'True_Odds_Calculator_3-way'!C95)</f>
        <v>3.26</v>
      </c>
      <c r="D96" s="4">
        <f t="shared" si="5"/>
        <v>2.9140226700163474E-2</v>
      </c>
      <c r="E96" s="4">
        <f t="shared" si="6"/>
        <v>2.1854278216744456</v>
      </c>
      <c r="F96" s="4">
        <f t="shared" si="7"/>
        <v>4.0751684060947273</v>
      </c>
      <c r="G96" s="4">
        <f t="shared" si="8"/>
        <v>3.3666059787550724</v>
      </c>
      <c r="I96" s="4">
        <f t="shared" si="9"/>
        <v>1.0291402267001635</v>
      </c>
    </row>
    <row r="97" spans="1:9" x14ac:dyDescent="0.2">
      <c r="A97" s="4">
        <f>IF('True_Odds_Calculator_3-way'!A96="","",'True_Odds_Calculator_3-way'!A96)</f>
        <v>1.71</v>
      </c>
      <c r="B97" s="4">
        <f>IF('True_Odds_Calculator_3-way'!B96="","",'True_Odds_Calculator_3-way'!B96)</f>
        <v>4.46</v>
      </c>
      <c r="C97" s="4">
        <f>IF('True_Odds_Calculator_3-way'!C96="","",'True_Odds_Calculator_3-way'!C96)</f>
        <v>4.54</v>
      </c>
      <c r="D97" s="4">
        <f t="shared" si="5"/>
        <v>2.9274885454814825E-2</v>
      </c>
      <c r="E97" s="4">
        <f t="shared" si="6"/>
        <v>1.7390184526224692</v>
      </c>
      <c r="F97" s="4">
        <f t="shared" si="7"/>
        <v>4.6629404786124091</v>
      </c>
      <c r="G97" s="4">
        <f t="shared" si="8"/>
        <v>4.7504579221119894</v>
      </c>
      <c r="I97" s="4">
        <f t="shared" si="9"/>
        <v>1.0292748854548148</v>
      </c>
    </row>
    <row r="98" spans="1:9" x14ac:dyDescent="0.2">
      <c r="A98" s="4">
        <f>IF('True_Odds_Calculator_3-way'!A97="","",'True_Odds_Calculator_3-way'!A97)</f>
        <v>1.63</v>
      </c>
      <c r="B98" s="4">
        <f>IF('True_Odds_Calculator_3-way'!B97="","",'True_Odds_Calculator_3-way'!B97)</f>
        <v>4.2300000000000004</v>
      </c>
      <c r="C98" s="4">
        <f>IF('True_Odds_Calculator_3-way'!C97="","",'True_Odds_Calculator_3-way'!C97)</f>
        <v>5.58</v>
      </c>
      <c r="D98" s="4">
        <f t="shared" si="5"/>
        <v>2.9115021434730437E-2</v>
      </c>
      <c r="E98" s="4">
        <f t="shared" si="6"/>
        <v>1.6561996906243792</v>
      </c>
      <c r="F98" s="4">
        <f t="shared" si="7"/>
        <v>4.4110846416894089</v>
      </c>
      <c r="G98" s="4">
        <f t="shared" si="8"/>
        <v>5.8994800900527098</v>
      </c>
      <c r="I98" s="4">
        <f t="shared" si="9"/>
        <v>1.0291150214347304</v>
      </c>
    </row>
    <row r="99" spans="1:9" x14ac:dyDescent="0.2">
      <c r="A99" s="4">
        <f>IF('True_Odds_Calculator_3-way'!A98="","",'True_Odds_Calculator_3-way'!A98)</f>
        <v>3.6</v>
      </c>
      <c r="B99" s="4">
        <f>IF('True_Odds_Calculator_3-way'!B98="","",'True_Odds_Calculator_3-way'!B98)</f>
        <v>4.62</v>
      </c>
      <c r="C99" s="4">
        <f>IF('True_Odds_Calculator_3-way'!C98="","",'True_Odds_Calculator_3-way'!C98)</f>
        <v>1.87</v>
      </c>
      <c r="D99" s="4">
        <f t="shared" si="5"/>
        <v>2.8987352516764098E-2</v>
      </c>
      <c r="E99" s="4">
        <f t="shared" si="6"/>
        <v>3.729738286196707</v>
      </c>
      <c r="F99" s="4">
        <f t="shared" si="7"/>
        <v>4.8358760347540519</v>
      </c>
      <c r="G99" s="4">
        <f t="shared" si="8"/>
        <v>1.904410377993911</v>
      </c>
      <c r="I99" s="4">
        <f t="shared" si="9"/>
        <v>1.0289873525167641</v>
      </c>
    </row>
    <row r="100" spans="1:9" x14ac:dyDescent="0.2">
      <c r="A100" s="4">
        <f>IF('True_Odds_Calculator_3-way'!A99="","",'True_Odds_Calculator_3-way'!A99)</f>
        <v>1.86</v>
      </c>
      <c r="B100" s="4">
        <f>IF('True_Odds_Calculator_3-way'!B99="","",'True_Odds_Calculator_3-way'!B99)</f>
        <v>4.09</v>
      </c>
      <c r="C100" s="4">
        <f>IF('True_Odds_Calculator_3-way'!C99="","",'True_Odds_Calculator_3-way'!C99)</f>
        <v>4.0199999999999996</v>
      </c>
      <c r="D100" s="4">
        <f t="shared" si="5"/>
        <v>3.0889405013735605E-2</v>
      </c>
      <c r="E100" s="4">
        <f t="shared" si="6"/>
        <v>1.8963171879856011</v>
      </c>
      <c r="F100" s="4">
        <f t="shared" si="7"/>
        <v>4.2698127253810076</v>
      </c>
      <c r="G100" s="4">
        <f t="shared" si="8"/>
        <v>4.1935798289643786</v>
      </c>
      <c r="I100" s="4">
        <f t="shared" si="9"/>
        <v>1.0308894050137356</v>
      </c>
    </row>
    <row r="101" spans="1:9" x14ac:dyDescent="0.2">
      <c r="A101" s="4">
        <f>IF('True_Odds_Calculator_3-way'!A100="","",'True_Odds_Calculator_3-way'!A100)</f>
        <v>2.35</v>
      </c>
      <c r="B101" s="4">
        <f>IF('True_Odds_Calculator_3-way'!B100="","",'True_Odds_Calculator_3-way'!B100)</f>
        <v>3.81</v>
      </c>
      <c r="C101" s="4">
        <f>IF('True_Odds_Calculator_3-way'!C100="","",'True_Odds_Calculator_3-way'!C100)</f>
        <v>2.93</v>
      </c>
      <c r="D101" s="4">
        <f t="shared" si="5"/>
        <v>2.9296034822311912E-2</v>
      </c>
      <c r="E101" s="4">
        <f t="shared" si="6"/>
        <v>2.4051957811649305</v>
      </c>
      <c r="F101" s="4">
        <f t="shared" si="7"/>
        <v>3.9572326566507212</v>
      </c>
      <c r="G101" s="4">
        <f t="shared" si="8"/>
        <v>3.0163038760414853</v>
      </c>
      <c r="I101" s="4">
        <f t="shared" si="9"/>
        <v>1.0292960348223119</v>
      </c>
    </row>
    <row r="102" spans="1:9" x14ac:dyDescent="0.2">
      <c r="A102" s="4">
        <f>IF('True_Odds_Calculator_3-way'!A101="","",'True_Odds_Calculator_3-way'!A101)</f>
        <v>3.5</v>
      </c>
      <c r="B102" s="4">
        <f>IF('True_Odds_Calculator_3-way'!B101="","",'True_Odds_Calculator_3-way'!B101)</f>
        <v>3.11</v>
      </c>
      <c r="C102" s="4">
        <f>IF('True_Odds_Calculator_3-way'!C101="","",'True_Odds_Calculator_3-way'!C101)</f>
        <v>2.29</v>
      </c>
      <c r="D102" s="4">
        <f t="shared" si="5"/>
        <v>4.3938916781837811E-2</v>
      </c>
      <c r="E102" s="4">
        <f t="shared" si="6"/>
        <v>3.6891114898781225</v>
      </c>
      <c r="F102" s="4">
        <f t="shared" si="7"/>
        <v>3.2584211156984275</v>
      </c>
      <c r="G102" s="4">
        <f t="shared" si="8"/>
        <v>2.3694721916364987</v>
      </c>
      <c r="I102" s="4">
        <f t="shared" si="9"/>
        <v>1.0439389167818378</v>
      </c>
    </row>
    <row r="103" spans="1:9" x14ac:dyDescent="0.2">
      <c r="A103" s="4">
        <f>IF('True_Odds_Calculator_3-way'!A102="","",'True_Odds_Calculator_3-way'!A102)</f>
        <v>2.04</v>
      </c>
      <c r="B103" s="4">
        <f>IF('True_Odds_Calculator_3-way'!B102="","",'True_Odds_Calculator_3-way'!B102)</f>
        <v>3.38</v>
      </c>
      <c r="C103" s="4">
        <f>IF('True_Odds_Calculator_3-way'!C102="","",'True_Odds_Calculator_3-way'!C102)</f>
        <v>3.84</v>
      </c>
      <c r="D103" s="4">
        <f t="shared" si="5"/>
        <v>4.6470733263719755E-2</v>
      </c>
      <c r="E103" s="4">
        <f t="shared" si="6"/>
        <v>2.1065677486041912</v>
      </c>
      <c r="F103" s="4">
        <f t="shared" si="7"/>
        <v>3.5667441148704864</v>
      </c>
      <c r="G103" s="4">
        <f t="shared" si="8"/>
        <v>4.0828588064621183</v>
      </c>
      <c r="I103" s="4">
        <f t="shared" si="9"/>
        <v>1.0464707332637198</v>
      </c>
    </row>
    <row r="104" spans="1:9" x14ac:dyDescent="0.2">
      <c r="A104" s="4">
        <f>IF('True_Odds_Calculator_3-way'!A103="","",'True_Odds_Calculator_3-way'!A103)</f>
        <v>2.5299999999999998</v>
      </c>
      <c r="B104" s="4">
        <f>IF('True_Odds_Calculator_3-way'!B103="","",'True_Odds_Calculator_3-way'!B103)</f>
        <v>3.07</v>
      </c>
      <c r="C104" s="4">
        <f>IF('True_Odds_Calculator_3-way'!C103="","",'True_Odds_Calculator_3-way'!C103)</f>
        <v>3.1</v>
      </c>
      <c r="D104" s="4">
        <f t="shared" si="5"/>
        <v>4.3570461180139075E-2</v>
      </c>
      <c r="E104" s="4">
        <f t="shared" si="6"/>
        <v>2.6265095769711992</v>
      </c>
      <c r="F104" s="4">
        <f t="shared" si="7"/>
        <v>3.2132704267944132</v>
      </c>
      <c r="G104" s="4">
        <f t="shared" si="8"/>
        <v>3.2461508317600813</v>
      </c>
      <c r="I104" s="4">
        <f t="shared" si="9"/>
        <v>1.0435704611801391</v>
      </c>
    </row>
    <row r="105" spans="1:9" x14ac:dyDescent="0.2">
      <c r="A105" s="4">
        <f>IF('True_Odds_Calculator_3-way'!A104="","",'True_Odds_Calculator_3-way'!A104)</f>
        <v>1.91</v>
      </c>
      <c r="B105" s="4">
        <f>IF('True_Odds_Calculator_3-way'!B104="","",'True_Odds_Calculator_3-way'!B104)</f>
        <v>3.47</v>
      </c>
      <c r="C105" s="4">
        <f>IF('True_Odds_Calculator_3-way'!C104="","",'True_Odds_Calculator_3-way'!C104)</f>
        <v>4.2699999999999996</v>
      </c>
      <c r="D105" s="4">
        <f t="shared" si="5"/>
        <v>4.5936684935155681E-2</v>
      </c>
      <c r="E105" s="4">
        <f t="shared" si="6"/>
        <v>1.9675434771258176</v>
      </c>
      <c r="F105" s="4">
        <f t="shared" si="7"/>
        <v>3.6647191042081744</v>
      </c>
      <c r="G105" s="4">
        <f t="shared" si="8"/>
        <v>4.5687174337471204</v>
      </c>
      <c r="I105" s="4">
        <f t="shared" si="9"/>
        <v>1.0459366849351557</v>
      </c>
    </row>
    <row r="106" spans="1:9" x14ac:dyDescent="0.2">
      <c r="A106" s="4">
        <f>IF('True_Odds_Calculator_3-way'!A105="","",'True_Odds_Calculator_3-way'!A105)</f>
        <v>1.25</v>
      </c>
      <c r="B106" s="4">
        <f>IF('True_Odds_Calculator_3-way'!B105="","",'True_Odds_Calculator_3-way'!B105)</f>
        <v>6.35</v>
      </c>
      <c r="C106" s="4">
        <f>IF('True_Odds_Calculator_3-way'!C105="","",'True_Odds_Calculator_3-way'!C105)</f>
        <v>14</v>
      </c>
      <c r="D106" s="4">
        <f t="shared" si="5"/>
        <v>2.8908886389201305E-2</v>
      </c>
      <c r="E106" s="4">
        <f t="shared" si="6"/>
        <v>1.2652402865411072</v>
      </c>
      <c r="F106" s="4">
        <f t="shared" si="7"/>
        <v>6.7638853664722278</v>
      </c>
      <c r="G106" s="4">
        <f t="shared" si="8"/>
        <v>16.183252427184463</v>
      </c>
      <c r="I106" s="4">
        <f t="shared" si="9"/>
        <v>1.0289088863892013</v>
      </c>
    </row>
    <row r="107" spans="1:9" x14ac:dyDescent="0.2">
      <c r="A107" s="4">
        <f>IF('True_Odds_Calculator_3-way'!A106="","",'True_Odds_Calculator_3-way'!A106)</f>
        <v>7.5</v>
      </c>
      <c r="B107" s="4">
        <f>IF('True_Odds_Calculator_3-way'!B106="","",'True_Odds_Calculator_3-way'!B106)</f>
        <v>5.14</v>
      </c>
      <c r="C107" s="4">
        <f>IF('True_Odds_Calculator_3-way'!C106="","",'True_Odds_Calculator_3-way'!C106)</f>
        <v>1.36</v>
      </c>
      <c r="D107" s="4">
        <f t="shared" si="5"/>
        <v>6.3179980163271532E-2</v>
      </c>
      <c r="E107" s="4">
        <f t="shared" si="6"/>
        <v>8.9068339864543464</v>
      </c>
      <c r="F107" s="4">
        <f t="shared" si="7"/>
        <v>5.7639367331681779</v>
      </c>
      <c r="G107" s="4">
        <f t="shared" si="8"/>
        <v>1.400101123755537</v>
      </c>
      <c r="I107" s="4">
        <f t="shared" si="9"/>
        <v>1.0631799801632715</v>
      </c>
    </row>
    <row r="108" spans="1:9" x14ac:dyDescent="0.2">
      <c r="A108" s="4">
        <f>IF('True_Odds_Calculator_3-way'!A107="","",'True_Odds_Calculator_3-way'!A107)</f>
        <v>2.34</v>
      </c>
      <c r="B108" s="4">
        <f>IF('True_Odds_Calculator_3-way'!B107="","",'True_Odds_Calculator_3-way'!B107)</f>
        <v>3.32</v>
      </c>
      <c r="C108" s="4">
        <f>IF('True_Odds_Calculator_3-way'!C107="","",'True_Odds_Calculator_3-way'!C107)</f>
        <v>3.23</v>
      </c>
      <c r="D108" s="4">
        <f t="shared" si="5"/>
        <v>3.8152769847350054E-2</v>
      </c>
      <c r="E108" s="4">
        <f t="shared" si="6"/>
        <v>2.4117723194994563</v>
      </c>
      <c r="F108" s="4">
        <f t="shared" si="7"/>
        <v>3.4663579470377979</v>
      </c>
      <c r="G108" s="4">
        <f t="shared" si="8"/>
        <v>3.3683650793878068</v>
      </c>
      <c r="I108" s="4">
        <f t="shared" si="9"/>
        <v>1.0381527698473501</v>
      </c>
    </row>
    <row r="109" spans="1:9" x14ac:dyDescent="0.2">
      <c r="A109" s="4">
        <f>IF('True_Odds_Calculator_3-way'!A108="","",'True_Odds_Calculator_3-way'!A108)</f>
        <v>1.18</v>
      </c>
      <c r="B109" s="4">
        <f>IF('True_Odds_Calculator_3-way'!B108="","",'True_Odds_Calculator_3-way'!B108)</f>
        <v>7.29</v>
      </c>
      <c r="C109" s="4">
        <f>IF('True_Odds_Calculator_3-way'!C108="","",'True_Odds_Calculator_3-way'!C108)</f>
        <v>17.940000000000001</v>
      </c>
      <c r="D109" s="4">
        <f t="shared" si="5"/>
        <v>4.0373198456115533E-2</v>
      </c>
      <c r="E109" s="4">
        <f t="shared" si="6"/>
        <v>1.1990409193509575</v>
      </c>
      <c r="F109" s="4">
        <f t="shared" si="7"/>
        <v>8.082997614333193</v>
      </c>
      <c r="G109" s="4">
        <f t="shared" si="8"/>
        <v>23.649815887439704</v>
      </c>
      <c r="I109" s="4">
        <f t="shared" si="9"/>
        <v>1.0403731984561155</v>
      </c>
    </row>
    <row r="110" spans="1:9" x14ac:dyDescent="0.2">
      <c r="A110" s="4">
        <f>IF('True_Odds_Calculator_3-way'!A109="","",'True_Odds_Calculator_3-way'!A109)</f>
        <v>1.8</v>
      </c>
      <c r="B110" s="4">
        <f>IF('True_Odds_Calculator_3-way'!B109="","",'True_Odds_Calculator_3-way'!B109)</f>
        <v>4.07</v>
      </c>
      <c r="C110" s="4">
        <f>IF('True_Odds_Calculator_3-way'!C109="","",'True_Odds_Calculator_3-way'!C109)</f>
        <v>4.37</v>
      </c>
      <c r="D110" s="4">
        <f t="shared" si="5"/>
        <v>3.0088753200881335E-2</v>
      </c>
      <c r="E110" s="4">
        <f t="shared" si="6"/>
        <v>1.8330932950493584</v>
      </c>
      <c r="F110" s="4">
        <f t="shared" si="7"/>
        <v>4.2432095471028584</v>
      </c>
      <c r="G110" s="4">
        <f t="shared" si="8"/>
        <v>4.5703135706780769</v>
      </c>
      <c r="I110" s="4">
        <f t="shared" si="9"/>
        <v>1.0300887532008813</v>
      </c>
    </row>
    <row r="111" spans="1:9" x14ac:dyDescent="0.2">
      <c r="A111" s="4">
        <f>IF('True_Odds_Calculator_3-way'!A110="","",'True_Odds_Calculator_3-way'!A110)</f>
        <v>3.44</v>
      </c>
      <c r="B111" s="4">
        <f>IF('True_Odds_Calculator_3-way'!B110="","",'True_Odds_Calculator_3-way'!B110)</f>
        <v>3.15</v>
      </c>
      <c r="C111" s="4">
        <f>IF('True_Odds_Calculator_3-way'!C110="","",'True_Odds_Calculator_3-way'!C110)</f>
        <v>2.2400000000000002</v>
      </c>
      <c r="D111" s="4">
        <f t="shared" si="5"/>
        <v>5.4586563307493563E-2</v>
      </c>
      <c r="E111" s="4">
        <f t="shared" si="6"/>
        <v>3.6696957724219676</v>
      </c>
      <c r="F111" s="4">
        <f t="shared" si="7"/>
        <v>3.3415223312946498</v>
      </c>
      <c r="G111" s="4">
        <f t="shared" si="8"/>
        <v>2.3351770706127439</v>
      </c>
      <c r="I111" s="4">
        <f t="shared" si="9"/>
        <v>1.0545865633074936</v>
      </c>
    </row>
    <row r="112" spans="1:9" x14ac:dyDescent="0.2">
      <c r="A112" s="4">
        <f>IF('True_Odds_Calculator_3-way'!A111="","",'True_Odds_Calculator_3-way'!A111)</f>
        <v>1.83</v>
      </c>
      <c r="B112" s="4">
        <f>IF('True_Odds_Calculator_3-way'!B111="","",'True_Odds_Calculator_3-way'!B111)</f>
        <v>3.33</v>
      </c>
      <c r="C112" s="4">
        <f>IF('True_Odds_Calculator_3-way'!C111="","",'True_Odds_Calculator_3-way'!C111)</f>
        <v>4.72</v>
      </c>
      <c r="D112" s="4">
        <f t="shared" si="5"/>
        <v>5.8612794511655242E-2</v>
      </c>
      <c r="E112" s="4">
        <f t="shared" si="6"/>
        <v>1.8978555568370736</v>
      </c>
      <c r="F112" s="4">
        <f t="shared" si="7"/>
        <v>3.5617266553371154</v>
      </c>
      <c r="G112" s="4">
        <f t="shared" si="8"/>
        <v>5.1994831465873785</v>
      </c>
      <c r="I112" s="4">
        <f t="shared" si="9"/>
        <v>1.0586127945116552</v>
      </c>
    </row>
    <row r="113" spans="1:9" x14ac:dyDescent="0.2">
      <c r="A113" s="4">
        <f>IF('True_Odds_Calculator_3-way'!A112="","",'True_Odds_Calculator_3-way'!A112)</f>
        <v>2.1</v>
      </c>
      <c r="B113" s="4">
        <f>IF('True_Odds_Calculator_3-way'!B112="","",'True_Odds_Calculator_3-way'!B112)</f>
        <v>3.29</v>
      </c>
      <c r="C113" s="4">
        <f>IF('True_Odds_Calculator_3-way'!C112="","",'True_Odds_Calculator_3-way'!C112)</f>
        <v>3.93</v>
      </c>
      <c r="D113" s="4">
        <f t="shared" si="5"/>
        <v>3.4594770180282675E-2</v>
      </c>
      <c r="E113" s="4">
        <f t="shared" si="6"/>
        <v>2.1521163800995358</v>
      </c>
      <c r="F113" s="4">
        <f t="shared" si="7"/>
        <v>3.4197413314290253</v>
      </c>
      <c r="G113" s="4">
        <f t="shared" si="8"/>
        <v>4.1165589480722096</v>
      </c>
      <c r="I113" s="4">
        <f t="shared" si="9"/>
        <v>1.0345947701802827</v>
      </c>
    </row>
    <row r="114" spans="1:9" x14ac:dyDescent="0.2">
      <c r="A114" s="4">
        <f>IF('True_Odds_Calculator_3-way'!A113="","",'True_Odds_Calculator_3-way'!A113)</f>
        <v>4.03</v>
      </c>
      <c r="B114" s="4">
        <f>IF('True_Odds_Calculator_3-way'!B113="","",'True_Odds_Calculator_3-way'!B113)</f>
        <v>4.2</v>
      </c>
      <c r="C114" s="4">
        <f>IF('True_Odds_Calculator_3-way'!C113="","",'True_Odds_Calculator_3-way'!C113)</f>
        <v>1.82</v>
      </c>
      <c r="D114" s="4">
        <f t="shared" si="5"/>
        <v>3.5684745362164705E-2</v>
      </c>
      <c r="E114" s="4">
        <f t="shared" si="6"/>
        <v>4.2329109703234415</v>
      </c>
      <c r="F114" s="4">
        <f t="shared" si="7"/>
        <v>4.4208601776075227</v>
      </c>
      <c r="G114" s="4">
        <f t="shared" si="8"/>
        <v>1.8602725674091443</v>
      </c>
      <c r="I114" s="4">
        <f t="shared" si="9"/>
        <v>1.0356847453621647</v>
      </c>
    </row>
    <row r="115" spans="1:9" x14ac:dyDescent="0.2">
      <c r="A115" s="4">
        <f>IF('True_Odds_Calculator_3-way'!A114="","",'True_Odds_Calculator_3-way'!A114)</f>
        <v>1.25</v>
      </c>
      <c r="B115" s="4">
        <f>IF('True_Odds_Calculator_3-way'!B114="","",'True_Odds_Calculator_3-way'!B114)</f>
        <v>6.92</v>
      </c>
      <c r="C115" s="4">
        <f>IF('True_Odds_Calculator_3-way'!C114="","",'True_Odds_Calculator_3-way'!C114)</f>
        <v>10.34</v>
      </c>
      <c r="D115" s="4">
        <f t="shared" si="5"/>
        <v>4.1220469359689593E-2</v>
      </c>
      <c r="E115" s="4">
        <f t="shared" si="6"/>
        <v>1.2718441723909757</v>
      </c>
      <c r="F115" s="4">
        <f t="shared" si="7"/>
        <v>7.6471007347199329</v>
      </c>
      <c r="G115" s="4">
        <f t="shared" si="8"/>
        <v>12.052310539365408</v>
      </c>
      <c r="I115" s="4">
        <f t="shared" si="9"/>
        <v>1.0412204693596896</v>
      </c>
    </row>
    <row r="116" spans="1:9" x14ac:dyDescent="0.2">
      <c r="A116" s="4">
        <f>IF('True_Odds_Calculator_3-way'!A115="","",'True_Odds_Calculator_3-way'!A115)</f>
        <v>2.23</v>
      </c>
      <c r="B116" s="4">
        <f>IF('True_Odds_Calculator_3-way'!B115="","",'True_Odds_Calculator_3-way'!B115)</f>
        <v>3.68</v>
      </c>
      <c r="C116" s="4">
        <f>IF('True_Odds_Calculator_3-way'!C115="","",'True_Odds_Calculator_3-way'!C115)</f>
        <v>3.24</v>
      </c>
      <c r="D116" s="4">
        <f t="shared" si="5"/>
        <v>2.8811599016967282E-2</v>
      </c>
      <c r="E116" s="4">
        <f t="shared" si="6"/>
        <v>2.2788042899437362</v>
      </c>
      <c r="F116" s="4">
        <f t="shared" si="7"/>
        <v>3.8148243939989874</v>
      </c>
      <c r="G116" s="4">
        <f t="shared" si="8"/>
        <v>3.3440553896141796</v>
      </c>
      <c r="I116" s="4">
        <f t="shared" si="9"/>
        <v>1.0288115990169673</v>
      </c>
    </row>
    <row r="117" spans="1:9" x14ac:dyDescent="0.2">
      <c r="A117" s="4">
        <f>IF('True_Odds_Calculator_3-way'!A116="","",'True_Odds_Calculator_3-way'!A116)</f>
        <v>2.11</v>
      </c>
      <c r="B117" s="4">
        <f>IF('True_Odds_Calculator_3-way'!B116="","",'True_Odds_Calculator_3-way'!B116)</f>
        <v>3.82</v>
      </c>
      <c r="C117" s="4">
        <f>IF('True_Odds_Calculator_3-way'!C116="","",'True_Odds_Calculator_3-way'!C116)</f>
        <v>3.42</v>
      </c>
      <c r="D117" s="4">
        <f t="shared" si="5"/>
        <v>2.8111414819854907E-2</v>
      </c>
      <c r="E117" s="4">
        <f t="shared" si="6"/>
        <v>2.1525597551415885</v>
      </c>
      <c r="F117" s="4">
        <f t="shared" si="7"/>
        <v>3.9618139280061917</v>
      </c>
      <c r="G117" s="4">
        <f t="shared" si="8"/>
        <v>3.533229449735372</v>
      </c>
      <c r="I117" s="4">
        <f t="shared" si="9"/>
        <v>1.0281114148198549</v>
      </c>
    </row>
    <row r="118" spans="1:9" x14ac:dyDescent="0.2">
      <c r="A118" s="4">
        <f>IF('True_Odds_Calculator_3-way'!A117="","",'True_Odds_Calculator_3-way'!A117)</f>
        <v>1.92</v>
      </c>
      <c r="B118" s="4">
        <f>IF('True_Odds_Calculator_3-way'!B117="","",'True_Odds_Calculator_3-way'!B117)</f>
        <v>3.74</v>
      </c>
      <c r="C118" s="4">
        <f>IF('True_Odds_Calculator_3-way'!C117="","",'True_Odds_Calculator_3-way'!C117)</f>
        <v>4.07</v>
      </c>
      <c r="D118" s="4">
        <f t="shared" si="5"/>
        <v>3.3913258177963979E-2</v>
      </c>
      <c r="E118" s="4">
        <f t="shared" si="6"/>
        <v>1.9625971611032536</v>
      </c>
      <c r="F118" s="4">
        <f t="shared" si="7"/>
        <v>3.90510196482674</v>
      </c>
      <c r="G118" s="4">
        <f t="shared" si="8"/>
        <v>4.2662875689933504</v>
      </c>
      <c r="I118" s="4">
        <f t="shared" si="9"/>
        <v>1.033913258177964</v>
      </c>
    </row>
    <row r="119" spans="1:9" x14ac:dyDescent="0.2">
      <c r="A119" s="4">
        <f>IF('True_Odds_Calculator_3-way'!A118="","",'True_Odds_Calculator_3-way'!A118)</f>
        <v>2.73</v>
      </c>
      <c r="B119" s="4">
        <f>IF('True_Odds_Calculator_3-way'!B118="","",'True_Odds_Calculator_3-way'!B118)</f>
        <v>3.04</v>
      </c>
      <c r="C119" s="4">
        <f>IF('True_Odds_Calculator_3-way'!C118="","",'True_Odds_Calculator_3-way'!C118)</f>
        <v>2.87</v>
      </c>
      <c r="D119" s="4">
        <f t="shared" si="5"/>
        <v>4.367979047054793E-2</v>
      </c>
      <c r="E119" s="4">
        <f t="shared" si="6"/>
        <v>2.8430055155557388</v>
      </c>
      <c r="F119" s="4">
        <f t="shared" si="7"/>
        <v>3.1807886648436163</v>
      </c>
      <c r="G119" s="4">
        <f t="shared" si="8"/>
        <v>2.9951586950423863</v>
      </c>
      <c r="I119" s="4">
        <f t="shared" si="9"/>
        <v>1.0436797904705479</v>
      </c>
    </row>
    <row r="120" spans="1:9" x14ac:dyDescent="0.2">
      <c r="A120" s="4">
        <f>IF('True_Odds_Calculator_3-way'!A119="","",'True_Odds_Calculator_3-way'!A119)</f>
        <v>1.79</v>
      </c>
      <c r="B120" s="4">
        <f>IF('True_Odds_Calculator_3-way'!B119="","",'True_Odds_Calculator_3-way'!B119)</f>
        <v>3.66</v>
      </c>
      <c r="C120" s="4">
        <f>IF('True_Odds_Calculator_3-way'!C119="","",'True_Odds_Calculator_3-way'!C119)</f>
        <v>4.63</v>
      </c>
      <c r="D120" s="4">
        <f t="shared" si="5"/>
        <v>4.7865982975231258E-2</v>
      </c>
      <c r="E120" s="4">
        <f t="shared" si="6"/>
        <v>1.8426254501272257</v>
      </c>
      <c r="F120" s="4">
        <f t="shared" si="7"/>
        <v>3.886986398209197</v>
      </c>
      <c r="G120" s="4">
        <f t="shared" si="8"/>
        <v>4.9993152506921925</v>
      </c>
      <c r="I120" s="4">
        <f t="shared" si="9"/>
        <v>1.0478659829752313</v>
      </c>
    </row>
    <row r="121" spans="1:9" x14ac:dyDescent="0.2">
      <c r="A121" s="4">
        <f>IF('True_Odds_Calculator_3-way'!A120="","",'True_Odds_Calculator_3-way'!A120)</f>
        <v>2.89</v>
      </c>
      <c r="B121" s="4">
        <f>IF('True_Odds_Calculator_3-way'!B120="","",'True_Odds_Calculator_3-way'!B120)</f>
        <v>3.17</v>
      </c>
      <c r="C121" s="4">
        <f>IF('True_Odds_Calculator_3-way'!C120="","",'True_Odds_Calculator_3-way'!C120)</f>
        <v>2.61</v>
      </c>
      <c r="D121" s="4">
        <f t="shared" si="5"/>
        <v>4.4619936946993288E-2</v>
      </c>
      <c r="E121" s="4">
        <f t="shared" si="6"/>
        <v>3.0198028196537758</v>
      </c>
      <c r="F121" s="4">
        <f t="shared" si="7"/>
        <v>3.3268559344763209</v>
      </c>
      <c r="G121" s="4">
        <f t="shared" si="8"/>
        <v>2.7154104556866101</v>
      </c>
      <c r="I121" s="4">
        <f t="shared" si="9"/>
        <v>1.0446199369469933</v>
      </c>
    </row>
    <row r="122" spans="1:9" x14ac:dyDescent="0.2">
      <c r="A122" s="4">
        <f>IF('True_Odds_Calculator_3-way'!A121="","",'True_Odds_Calculator_3-way'!A121)</f>
        <v>3.51</v>
      </c>
      <c r="B122" s="4">
        <f>IF('True_Odds_Calculator_3-way'!B121="","",'True_Odds_Calculator_3-way'!B121)</f>
        <v>3.23</v>
      </c>
      <c r="C122" s="4">
        <f>IF('True_Odds_Calculator_3-way'!C121="","",'True_Odds_Calculator_3-way'!C121)</f>
        <v>2.25</v>
      </c>
      <c r="D122" s="4">
        <f t="shared" si="5"/>
        <v>3.8942252564543534E-2</v>
      </c>
      <c r="E122" s="4">
        <f t="shared" si="6"/>
        <v>3.67755852300373</v>
      </c>
      <c r="F122" s="4">
        <f t="shared" si="7"/>
        <v>3.3713535213361743</v>
      </c>
      <c r="G122" s="4">
        <f t="shared" si="8"/>
        <v>2.3176921137452386</v>
      </c>
      <c r="I122" s="4">
        <f t="shared" si="9"/>
        <v>1.0389422525645435</v>
      </c>
    </row>
    <row r="123" spans="1:9" x14ac:dyDescent="0.2">
      <c r="A123" s="4">
        <f>IF('True_Odds_Calculator_3-way'!A122="","",'True_Odds_Calculator_3-way'!A122)</f>
        <v>1.66</v>
      </c>
      <c r="B123" s="4">
        <f>IF('True_Odds_Calculator_3-way'!B122="","",'True_Odds_Calculator_3-way'!B122)</f>
        <v>3.79</v>
      </c>
      <c r="C123" s="4">
        <f>IF('True_Odds_Calculator_3-way'!C122="","",'True_Odds_Calculator_3-way'!C122)</f>
        <v>5.46</v>
      </c>
      <c r="D123" s="4">
        <f t="shared" si="5"/>
        <v>4.9412064448463466E-2</v>
      </c>
      <c r="E123" s="4">
        <f t="shared" si="6"/>
        <v>1.7066624420671541</v>
      </c>
      <c r="F123" s="4">
        <f t="shared" si="7"/>
        <v>4.0423385714382105</v>
      </c>
      <c r="G123" s="4">
        <f t="shared" si="8"/>
        <v>5.9995382155185215</v>
      </c>
      <c r="I123" s="4">
        <f t="shared" si="9"/>
        <v>1.0494120644484635</v>
      </c>
    </row>
    <row r="124" spans="1:9" x14ac:dyDescent="0.2">
      <c r="A124" s="4">
        <f>IF('True_Odds_Calculator_3-way'!A123="","",'True_Odds_Calculator_3-way'!A123)</f>
        <v>1.63</v>
      </c>
      <c r="B124" s="4">
        <f>IF('True_Odds_Calculator_3-way'!B123="","",'True_Odds_Calculator_3-way'!B123)</f>
        <v>3.85</v>
      </c>
      <c r="C124" s="4">
        <f>IF('True_Odds_Calculator_3-way'!C123="","",'True_Odds_Calculator_3-way'!C123)</f>
        <v>5.66</v>
      </c>
      <c r="D124" s="4">
        <f t="shared" si="5"/>
        <v>4.9915637485279163E-2</v>
      </c>
      <c r="E124" s="4">
        <f t="shared" si="6"/>
        <v>1.675439304038064</v>
      </c>
      <c r="F124" s="4">
        <f t="shared" si="7"/>
        <v>4.1135045241296568</v>
      </c>
      <c r="G124" s="4">
        <f t="shared" si="8"/>
        <v>6.2484418182042081</v>
      </c>
      <c r="I124" s="4">
        <f t="shared" si="9"/>
        <v>1.0499156374852792</v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92</v>
      </c>
      <c r="V3" s="29" t="s">
        <v>93</v>
      </c>
      <c r="W3" s="29" t="s">
        <v>67</v>
      </c>
      <c r="X3" s="38">
        <v>25569</v>
      </c>
      <c r="Y3" s="48" t="s">
        <v>94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105" activePane="bottomLeft" state="frozen"/>
      <selection pane="bottomLeft" activeCell="Q126" sqref="Q126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12.42</v>
      </c>
      <c r="B3">
        <v>5.87</v>
      </c>
      <c r="C3">
        <v>1.24</v>
      </c>
      <c r="D3" s="20">
        <f>IF(OR($A3="",$B3="",$C3=""),"",(1/A3)+(1/B3)+(1/C3)-1)</f>
        <v>5.7324662087511191E-2</v>
      </c>
      <c r="E3" s="17">
        <f>IF(OR($A3="",$B3="",$C3=""),"",A3*'MPTO_working_3-way'!$I2)</f>
        <v>13.131972303126888</v>
      </c>
      <c r="F3" s="21">
        <f>IF(OR($A3="",$B3="",$C3=""),"",B3*'MPTO_working_3-way'!$I2)</f>
        <v>6.2064957664536911</v>
      </c>
      <c r="G3" s="22">
        <f>IF(OR($A3="",$B3="",$C3=""),"",C3*'MPTO_working_3-way'!$I2)</f>
        <v>1.3110825809885138</v>
      </c>
      <c r="H3" s="17">
        <f>IF(OR($A3="",$B3="",$C3=""),"",'MPTO_working_3-way'!E2)</f>
        <v>16.284767903343418</v>
      </c>
      <c r="I3" s="21">
        <f>IF(OR($A3="",$B3="",$C3=""),"",'MPTO_working_3-way'!F2)</f>
        <v>6.61159076760815</v>
      </c>
      <c r="J3" s="22">
        <f>IF(OR($A3="",$B3="",$C3=""),"",'MPTO_working_3-way'!G2)</f>
        <v>1.2700938496434306</v>
      </c>
      <c r="K3" s="17">
        <f>IF(OR($A3="",$B3="",$C3=""),"",'OddsRatio_working_3-way'!H2)</f>
        <v>14.350127926966918</v>
      </c>
      <c r="L3" s="21">
        <f>IF(OR($A3="",$B3="",$C3=""),"",'OddsRatio_working_3-way'!I2)</f>
        <v>6.6930930826907966</v>
      </c>
      <c r="M3" s="22">
        <f>IF(OR($A3="",$B3="",$C3=""),"",'OddsRatio_working_3-way'!J2)</f>
        <v>1.2805631087979037</v>
      </c>
      <c r="N3" s="23">
        <f>(1/E3)* 100</f>
        <v>7.615002353925826</v>
      </c>
      <c r="O3" s="24">
        <f>(1/F3)* 100</f>
        <v>16.112151488204216</v>
      </c>
      <c r="P3" s="24">
        <f>(1/G3)* 100</f>
        <v>76.272846157869964</v>
      </c>
      <c r="Q3" t="s">
        <v>140</v>
      </c>
      <c r="R3" t="s">
        <v>141</v>
      </c>
      <c r="S3" t="s">
        <v>139</v>
      </c>
      <c r="AD3" s="28"/>
      <c r="AE3" s="28"/>
      <c r="AH3" s="37"/>
      <c r="AI3" s="28"/>
      <c r="AJ3" t="s">
        <v>122</v>
      </c>
    </row>
    <row r="4" spans="1:36" s="40" customFormat="1" ht="15" x14ac:dyDescent="0.25">
      <c r="A4">
        <v>4.66</v>
      </c>
      <c r="B4">
        <v>4.04</v>
      </c>
      <c r="C4">
        <v>1.76</v>
      </c>
      <c r="D4" s="20">
        <f t="shared" ref="D4:D67" si="0">IF(OR($A4="",$B4="",$C4=""),"",(1/A4)+(1/B4)+(1/C4)-1)</f>
        <v>3.0298845335177349E-2</v>
      </c>
      <c r="E4" s="17">
        <f>IF(OR($A4="",$B4="",$C4=""),"",A4*'MPTO_working_3-way'!$I3)</f>
        <v>4.8011926192619265</v>
      </c>
      <c r="F4" s="21">
        <f>IF(OR($A4="",$B4="",$C4=""),"",B4*'MPTO_working_3-way'!$I3)</f>
        <v>4.1624073351541169</v>
      </c>
      <c r="G4" s="22">
        <f>IF(OR($A4="",$B4="",$C4=""),"",C4*'MPTO_working_3-way'!$I3)</f>
        <v>1.8133259677899121</v>
      </c>
      <c r="H4" s="17"/>
      <c r="I4" s="21"/>
      <c r="J4" s="22"/>
      <c r="K4" s="17"/>
      <c r="L4" s="21"/>
      <c r="M4" s="22"/>
      <c r="N4" s="23">
        <f t="shared" ref="N4" si="1">(1/E4)* 100</f>
        <v>20.828158320249337</v>
      </c>
      <c r="O4" s="24">
        <f t="shared" ref="O4" si="2">(1/F4)* 100</f>
        <v>24.024558854545024</v>
      </c>
      <c r="P4" s="24">
        <f t="shared" ref="P4" si="3">(1/G4)* 100</f>
        <v>55.147282825205636</v>
      </c>
      <c r="Q4" t="s">
        <v>142</v>
      </c>
      <c r="R4" t="s">
        <v>143</v>
      </c>
      <c r="S4" t="s">
        <v>139</v>
      </c>
      <c r="AD4" s="37"/>
      <c r="AE4" s="37"/>
      <c r="AH4" s="37"/>
      <c r="AI4" s="37"/>
      <c r="AJ4" t="s">
        <v>323</v>
      </c>
    </row>
    <row r="5" spans="1:36" s="40" customFormat="1" ht="15" x14ac:dyDescent="0.25">
      <c r="A5">
        <v>6.22</v>
      </c>
      <c r="B5">
        <v>4.0999999999999996</v>
      </c>
      <c r="C5">
        <v>1.6</v>
      </c>
      <c r="D5" s="20">
        <f t="shared" si="0"/>
        <v>2.9674143204454495E-2</v>
      </c>
      <c r="E5" s="17">
        <f>IF(OR($A5="",$B5="",$C5=""),"",A5*'MPTO_working_3-way'!$I4)</f>
        <v>6.4045731707317071</v>
      </c>
      <c r="F5" s="21">
        <f>IF(OR($A5="",$B5="",$C5=""),"",B5*'MPTO_working_3-way'!$I4)</f>
        <v>4.2216639871382631</v>
      </c>
      <c r="G5" s="22">
        <f>IF(OR($A5="",$B5="",$C5=""),"",C5*'MPTO_working_3-way'!$I4)</f>
        <v>1.6474786291271273</v>
      </c>
      <c r="H5" s="17"/>
      <c r="I5" s="21"/>
      <c r="J5" s="22"/>
      <c r="K5" s="17"/>
      <c r="L5" s="21"/>
      <c r="M5" s="22"/>
      <c r="N5" s="23">
        <f t="shared" ref="N5:N68" si="4">(1/E5)* 100</f>
        <v>15.613843004712717</v>
      </c>
      <c r="O5" s="24">
        <f t="shared" ref="O5:O68" si="5">(1/F5)* 100</f>
        <v>23.687342314466608</v>
      </c>
      <c r="P5" s="24">
        <f t="shared" ref="P5:P68" si="6">(1/G5)* 100</f>
        <v>60.698814680820675</v>
      </c>
      <c r="Q5" t="s">
        <v>144</v>
      </c>
      <c r="R5" t="s">
        <v>145</v>
      </c>
      <c r="S5" t="s">
        <v>139</v>
      </c>
      <c r="AD5" s="37"/>
      <c r="AE5" s="37"/>
      <c r="AH5" s="37"/>
      <c r="AI5" s="37"/>
      <c r="AJ5" t="s">
        <v>324</v>
      </c>
    </row>
    <row r="6" spans="1:36" s="40" customFormat="1" ht="15" x14ac:dyDescent="0.25">
      <c r="A6">
        <v>2.94</v>
      </c>
      <c r="B6">
        <v>3.21</v>
      </c>
      <c r="C6">
        <v>2.67</v>
      </c>
      <c r="D6" s="20">
        <f t="shared" si="0"/>
        <v>2.6194369378540028E-2</v>
      </c>
      <c r="E6" s="17">
        <f>IF(OR($A6="",$B6="",$C6=""),"",A6*'MPTO_working_3-way'!$I5)</f>
        <v>3.0170114459729076</v>
      </c>
      <c r="F6" s="21">
        <f>IF(OR($A6="",$B6="",$C6=""),"",B6*'MPTO_working_3-way'!$I5)</f>
        <v>3.2940839257051135</v>
      </c>
      <c r="G6" s="22">
        <f>IF(OR($A6="",$B6="",$C6=""),"",C6*'MPTO_working_3-way'!$I5)</f>
        <v>2.7399389662407017</v>
      </c>
      <c r="H6" s="17"/>
      <c r="I6" s="21"/>
      <c r="J6" s="22"/>
      <c r="K6" s="17"/>
      <c r="L6" s="21"/>
      <c r="M6" s="22"/>
      <c r="N6" s="23">
        <f t="shared" si="4"/>
        <v>33.145383035745361</v>
      </c>
      <c r="O6" s="24">
        <f t="shared" si="5"/>
        <v>30.357453621523788</v>
      </c>
      <c r="P6" s="24">
        <f t="shared" si="6"/>
        <v>36.497163342730857</v>
      </c>
      <c r="Q6" t="s">
        <v>146</v>
      </c>
      <c r="R6" t="s">
        <v>147</v>
      </c>
      <c r="S6" t="s">
        <v>139</v>
      </c>
      <c r="AD6" s="37"/>
      <c r="AE6" s="37"/>
      <c r="AH6" s="37"/>
      <c r="AI6" s="37"/>
      <c r="AJ6" t="s">
        <v>324</v>
      </c>
    </row>
    <row r="7" spans="1:36" s="40" customFormat="1" ht="15" x14ac:dyDescent="0.25">
      <c r="A7">
        <v>6.69</v>
      </c>
      <c r="B7">
        <v>4.53</v>
      </c>
      <c r="C7">
        <v>1.51</v>
      </c>
      <c r="D7" s="20">
        <f t="shared" si="0"/>
        <v>3.2479038596699539E-2</v>
      </c>
      <c r="E7" s="17">
        <f>IF(OR($A7="",$B7="",$C7=""),"",A7*'MPTO_working_3-way'!$I6)</f>
        <v>6.9072847682119205</v>
      </c>
      <c r="F7" s="21">
        <f>IF(OR($A7="",$B7="",$C7=""),"",B7*'MPTO_working_3-way'!$I6)</f>
        <v>4.6771300448430493</v>
      </c>
      <c r="G7" s="22">
        <f>IF(OR($A7="",$B7="",$C7=""),"",C7*'MPTO_working_3-way'!$I6)</f>
        <v>1.5590433482810162</v>
      </c>
      <c r="H7" s="17"/>
      <c r="I7" s="21"/>
      <c r="J7" s="22"/>
      <c r="K7" s="17"/>
      <c r="L7" s="21"/>
      <c r="M7" s="22"/>
      <c r="N7" s="23">
        <f t="shared" si="4"/>
        <v>14.477468839884947</v>
      </c>
      <c r="O7" s="24">
        <f t="shared" si="5"/>
        <v>21.380632790028763</v>
      </c>
      <c r="P7" s="24">
        <f t="shared" si="6"/>
        <v>64.141898370086309</v>
      </c>
      <c r="Q7" t="s">
        <v>148</v>
      </c>
      <c r="R7" t="s">
        <v>149</v>
      </c>
      <c r="S7" t="s">
        <v>139</v>
      </c>
      <c r="AD7" s="37"/>
      <c r="AE7" s="37"/>
      <c r="AH7" s="37"/>
      <c r="AI7" s="37"/>
      <c r="AJ7" t="s">
        <v>324</v>
      </c>
    </row>
    <row r="8" spans="1:36" s="36" customFormat="1" ht="15" x14ac:dyDescent="0.25">
      <c r="A8">
        <v>3.31</v>
      </c>
      <c r="B8">
        <v>3.38</v>
      </c>
      <c r="C8">
        <v>2.33</v>
      </c>
      <c r="D8" s="20">
        <f t="shared" si="0"/>
        <v>2.7157341147281411E-2</v>
      </c>
      <c r="E8" s="17">
        <f>IF(OR($A8="",$B8="",$C8=""),"",A8*'MPTO_working_3-way'!$I7)</f>
        <v>3.3998907991975016</v>
      </c>
      <c r="F8" s="21">
        <f>IF(OR($A8="",$B8="",$C8=""),"",B8*'MPTO_working_3-way'!$I7)</f>
        <v>3.4717918130778109</v>
      </c>
      <c r="G8" s="22">
        <f>IF(OR($A8="",$B8="",$C8=""),"",C8*'MPTO_working_3-way'!$I7)</f>
        <v>2.393276604873166</v>
      </c>
      <c r="H8" s="17"/>
      <c r="I8" s="21"/>
      <c r="J8" s="22"/>
      <c r="K8" s="17"/>
      <c r="L8" s="21"/>
      <c r="M8" s="22"/>
      <c r="N8" s="23">
        <f t="shared" si="4"/>
        <v>29.412709379843509</v>
      </c>
      <c r="O8" s="24">
        <f t="shared" si="5"/>
        <v>28.80357042818995</v>
      </c>
      <c r="P8" s="24">
        <f t="shared" si="6"/>
        <v>41.78372019196653</v>
      </c>
      <c r="Q8" t="s">
        <v>150</v>
      </c>
      <c r="R8" t="s">
        <v>151</v>
      </c>
      <c r="S8" t="s">
        <v>139</v>
      </c>
      <c r="AD8" s="37"/>
      <c r="AE8" s="37"/>
      <c r="AH8" s="37"/>
      <c r="AI8" s="37"/>
      <c r="AJ8" t="s">
        <v>324</v>
      </c>
    </row>
    <row r="9" spans="1:36" s="36" customFormat="1" ht="15" x14ac:dyDescent="0.25">
      <c r="A9">
        <v>1.65</v>
      </c>
      <c r="B9">
        <v>3.91</v>
      </c>
      <c r="C9">
        <v>5.9</v>
      </c>
      <c r="D9" s="20">
        <f t="shared" si="0"/>
        <v>3.1306607187659763E-2</v>
      </c>
      <c r="E9" s="17">
        <f>IF(OR($A9="",$B9="",$C9=""),"",A9*'MPTO_working_3-way'!$I8)</f>
        <v>1.7016559018596384</v>
      </c>
      <c r="F9" s="21">
        <f>IF(OR($A9="",$B9="",$C9=""),"",B9*'MPTO_working_3-way'!$I8)</f>
        <v>4.0324088341037498</v>
      </c>
      <c r="G9" s="22">
        <f>IF(OR($A9="",$B9="",$C9=""),"",C9*'MPTO_working_3-way'!$I8)</f>
        <v>6.0847089824071929</v>
      </c>
      <c r="H9" s="17"/>
      <c r="I9" s="21"/>
      <c r="J9" s="22"/>
      <c r="K9" s="17"/>
      <c r="L9" s="21"/>
      <c r="M9" s="22"/>
      <c r="N9" s="23">
        <f t="shared" si="4"/>
        <v>58.766287526588634</v>
      </c>
      <c r="O9" s="24">
        <f t="shared" si="5"/>
        <v>24.799072741399293</v>
      </c>
      <c r="P9" s="24">
        <f t="shared" si="6"/>
        <v>16.434639732012073</v>
      </c>
      <c r="Q9" t="s">
        <v>152</v>
      </c>
      <c r="R9" t="s">
        <v>153</v>
      </c>
      <c r="S9" t="s">
        <v>139</v>
      </c>
      <c r="AD9" s="37"/>
      <c r="AE9" s="37"/>
      <c r="AH9" s="37"/>
      <c r="AI9" s="37"/>
      <c r="AJ9" t="s">
        <v>325</v>
      </c>
    </row>
    <row r="10" spans="1:36" s="36" customFormat="1" ht="15" x14ac:dyDescent="0.25">
      <c r="A10">
        <v>1.78</v>
      </c>
      <c r="B10">
        <v>3.93</v>
      </c>
      <c r="C10">
        <v>4.6900000000000004</v>
      </c>
      <c r="D10" s="20">
        <f t="shared" si="0"/>
        <v>2.9470295222331133E-2</v>
      </c>
      <c r="E10" s="17">
        <f>IF(OR($A10="",$B10="",$C10=""),"",A10*'MPTO_working_3-way'!$I9)</f>
        <v>1.8324571254957494</v>
      </c>
      <c r="F10" s="21">
        <f>IF(OR($A10="",$B10="",$C10=""),"",B10*'MPTO_working_3-way'!$I9)</f>
        <v>4.0458182602237613</v>
      </c>
      <c r="G10" s="22">
        <f>IF(OR($A10="",$B10="",$C10=""),"",C10*'MPTO_working_3-way'!$I9)</f>
        <v>4.8282156845927338</v>
      </c>
      <c r="H10" s="17"/>
      <c r="I10" s="21"/>
      <c r="J10" s="22"/>
      <c r="K10" s="17"/>
      <c r="L10" s="21"/>
      <c r="M10" s="22"/>
      <c r="N10" s="23">
        <f t="shared" si="4"/>
        <v>54.571536004121349</v>
      </c>
      <c r="O10" s="24">
        <f t="shared" si="5"/>
        <v>24.716878902630025</v>
      </c>
      <c r="P10" s="24">
        <f t="shared" si="6"/>
        <v>20.711585093248612</v>
      </c>
      <c r="Q10" t="s">
        <v>154</v>
      </c>
      <c r="R10" t="s">
        <v>155</v>
      </c>
      <c r="S10" t="s">
        <v>139</v>
      </c>
      <c r="AD10" s="37"/>
      <c r="AE10" s="37"/>
      <c r="AH10" s="37"/>
      <c r="AI10" s="37"/>
      <c r="AJ10" t="s">
        <v>326</v>
      </c>
    </row>
    <row r="11" spans="1:36" s="36" customFormat="1" ht="15" x14ac:dyDescent="0.25">
      <c r="A11">
        <v>1.74</v>
      </c>
      <c r="B11">
        <v>4.0599999999999996</v>
      </c>
      <c r="C11">
        <v>4.78</v>
      </c>
      <c r="D11" s="20">
        <f t="shared" si="0"/>
        <v>3.022308331787471E-2</v>
      </c>
      <c r="E11" s="17">
        <f>IF(OR($A11="",$B11="",$C11=""),"",A11*'MPTO_working_3-way'!$I10)</f>
        <v>1.7925881649731019</v>
      </c>
      <c r="F11" s="21">
        <f>IF(OR($A11="",$B11="",$C11=""),"",B11*'MPTO_working_3-way'!$I10)</f>
        <v>4.1827057182705714</v>
      </c>
      <c r="G11" s="22">
        <f>IF(OR($A11="",$B11="",$C11=""),"",C11*'MPTO_working_3-way'!$I10)</f>
        <v>4.9244663382594416</v>
      </c>
      <c r="H11" s="17"/>
      <c r="I11" s="21"/>
      <c r="J11" s="22"/>
      <c r="K11" s="17"/>
      <c r="L11" s="21"/>
      <c r="M11" s="22"/>
      <c r="N11" s="23">
        <f t="shared" si="4"/>
        <v>55.785261753917979</v>
      </c>
      <c r="O11" s="24">
        <f t="shared" si="5"/>
        <v>23.907969323107707</v>
      </c>
      <c r="P11" s="24">
        <f t="shared" si="6"/>
        <v>20.306768922974324</v>
      </c>
      <c r="Q11" t="s">
        <v>156</v>
      </c>
      <c r="R11" t="s">
        <v>157</v>
      </c>
      <c r="S11" t="s">
        <v>139</v>
      </c>
      <c r="AD11" s="37"/>
      <c r="AE11" s="37"/>
      <c r="AH11" s="37"/>
      <c r="AI11" s="37"/>
      <c r="AJ11" t="s">
        <v>326</v>
      </c>
    </row>
    <row r="12" spans="1:36" s="36" customFormat="1" ht="15" x14ac:dyDescent="0.25">
      <c r="A12">
        <v>3.03</v>
      </c>
      <c r="B12">
        <v>2.89</v>
      </c>
      <c r="C12">
        <v>2.72</v>
      </c>
      <c r="D12" s="20">
        <f t="shared" si="0"/>
        <v>4.3700823369534181E-2</v>
      </c>
      <c r="E12" s="17">
        <f>IF(OR($A12="",$B12="",$C12=""),"",A12*'MPTO_working_3-way'!$I11)</f>
        <v>3.1624134948096883</v>
      </c>
      <c r="F12" s="21">
        <f>IF(OR($A12="",$B12="",$C12=""),"",B12*'MPTO_working_3-way'!$I11)</f>
        <v>3.0162953795379539</v>
      </c>
      <c r="G12" s="22">
        <f>IF(OR($A12="",$B12="",$C12=""),"",C12*'MPTO_working_3-way'!$I11)</f>
        <v>2.838866239565133</v>
      </c>
      <c r="H12" s="17"/>
      <c r="I12" s="21"/>
      <c r="J12" s="22"/>
      <c r="K12" s="17"/>
      <c r="L12" s="21"/>
      <c r="M12" s="22"/>
      <c r="N12" s="23">
        <f t="shared" si="4"/>
        <v>31.621418313615539</v>
      </c>
      <c r="O12" s="24">
        <f t="shared" si="5"/>
        <v>33.15325172673186</v>
      </c>
      <c r="P12" s="24">
        <f t="shared" si="6"/>
        <v>35.225329959652605</v>
      </c>
      <c r="Q12" t="s">
        <v>158</v>
      </c>
      <c r="R12" t="s">
        <v>159</v>
      </c>
      <c r="S12" t="s">
        <v>139</v>
      </c>
      <c r="AD12" s="37"/>
      <c r="AE12" s="37"/>
      <c r="AH12" s="37"/>
      <c r="AI12" s="37"/>
      <c r="AJ12" t="s">
        <v>327</v>
      </c>
    </row>
    <row r="13" spans="1:36" s="36" customFormat="1" ht="15" x14ac:dyDescent="0.25">
      <c r="A13">
        <v>1.88</v>
      </c>
      <c r="B13">
        <v>3.36</v>
      </c>
      <c r="C13">
        <v>4.55</v>
      </c>
      <c r="D13" s="20">
        <f t="shared" si="0"/>
        <v>4.9314161016288605E-2</v>
      </c>
      <c r="E13" s="17">
        <f>IF(OR($A13="",$B13="",$C13=""),"",A13*'MPTO_working_3-way'!$I12)</f>
        <v>1.9727106227106224</v>
      </c>
      <c r="F13" s="21">
        <f>IF(OR($A13="",$B13="",$C13=""),"",B13*'MPTO_working_3-way'!$I12)</f>
        <v>3.5256955810147295</v>
      </c>
      <c r="G13" s="22">
        <f>IF(OR($A13="",$B13="",$C13=""),"",C13*'MPTO_working_3-way'!$I12)</f>
        <v>4.7743794326241131</v>
      </c>
      <c r="H13" s="17"/>
      <c r="I13" s="21"/>
      <c r="J13" s="22"/>
      <c r="K13" s="17"/>
      <c r="L13" s="21"/>
      <c r="M13" s="22"/>
      <c r="N13" s="23">
        <f t="shared" si="4"/>
        <v>50.691672082443603</v>
      </c>
      <c r="O13" s="24">
        <f t="shared" si="5"/>
        <v>28.363197474700591</v>
      </c>
      <c r="P13" s="24">
        <f t="shared" si="6"/>
        <v>20.94513044285582</v>
      </c>
      <c r="Q13" t="s">
        <v>160</v>
      </c>
      <c r="R13" t="s">
        <v>161</v>
      </c>
      <c r="S13" t="s">
        <v>139</v>
      </c>
      <c r="AD13" s="37"/>
      <c r="AE13" s="37"/>
      <c r="AH13" s="37"/>
      <c r="AI13" s="37"/>
      <c r="AJ13" t="s">
        <v>327</v>
      </c>
    </row>
    <row r="14" spans="1:36" s="36" customFormat="1" ht="15" x14ac:dyDescent="0.25">
      <c r="A14">
        <v>1.7</v>
      </c>
      <c r="B14">
        <v>4.07</v>
      </c>
      <c r="C14">
        <v>4.95</v>
      </c>
      <c r="D14" s="20">
        <f t="shared" si="0"/>
        <v>3.595574183809469E-2</v>
      </c>
      <c r="E14" s="17">
        <f>IF(OR($A14="",$B14="",$C14=""),"",A14*'MPTO_working_3-way'!$I13)</f>
        <v>1.7611247611247609</v>
      </c>
      <c r="F14" s="21">
        <f>IF(OR($A14="",$B14="",$C14=""),"",B14*'MPTO_working_3-way'!$I13)</f>
        <v>4.2163398692810459</v>
      </c>
      <c r="G14" s="22">
        <f>IF(OR($A14="",$B14="",$C14=""),"",C14*'MPTO_working_3-way'!$I13)</f>
        <v>5.127980922098569</v>
      </c>
      <c r="H14" s="17"/>
      <c r="I14" s="21"/>
      <c r="J14" s="22"/>
      <c r="K14" s="17"/>
      <c r="L14" s="21"/>
      <c r="M14" s="22"/>
      <c r="N14" s="23">
        <f t="shared" si="4"/>
        <v>56.781894279956603</v>
      </c>
      <c r="O14" s="24">
        <f t="shared" si="5"/>
        <v>23.717253139048207</v>
      </c>
      <c r="P14" s="24">
        <f t="shared" si="6"/>
        <v>19.500852580995197</v>
      </c>
      <c r="Q14" t="s">
        <v>162</v>
      </c>
      <c r="R14" t="s">
        <v>163</v>
      </c>
      <c r="S14" t="s">
        <v>139</v>
      </c>
      <c r="AD14" s="37"/>
      <c r="AE14" s="37"/>
      <c r="AH14" s="37"/>
      <c r="AI14" s="37"/>
      <c r="AJ14" t="s">
        <v>328</v>
      </c>
    </row>
    <row r="15" spans="1:36" s="36" customFormat="1" ht="15" x14ac:dyDescent="0.25">
      <c r="A15">
        <v>2.87</v>
      </c>
      <c r="B15">
        <v>3.19</v>
      </c>
      <c r="C15">
        <v>2.69</v>
      </c>
      <c r="D15" s="20">
        <f t="shared" si="0"/>
        <v>3.3658891469491081E-2</v>
      </c>
      <c r="E15" s="17">
        <f>IF(OR($A15="",$B15="",$C15=""),"",A15*'MPTO_working_3-way'!$I14)</f>
        <v>2.9666010185174394</v>
      </c>
      <c r="F15" s="21">
        <f>IF(OR($A15="",$B15="",$C15=""),"",B15*'MPTO_working_3-way'!$I14)</f>
        <v>3.2973718637876765</v>
      </c>
      <c r="G15" s="22">
        <f>IF(OR($A15="",$B15="",$C15=""),"",C15*'MPTO_working_3-way'!$I14)</f>
        <v>2.780542418052931</v>
      </c>
      <c r="H15" s="17"/>
      <c r="I15" s="21"/>
      <c r="J15" s="22"/>
      <c r="K15" s="17"/>
      <c r="L15" s="21"/>
      <c r="M15" s="22"/>
      <c r="N15" s="23">
        <f t="shared" si="4"/>
        <v>33.7086110925611</v>
      </c>
      <c r="O15" s="24">
        <f t="shared" si="5"/>
        <v>30.327183020580044</v>
      </c>
      <c r="P15" s="24">
        <f t="shared" si="6"/>
        <v>35.964205886858863</v>
      </c>
      <c r="Q15" t="s">
        <v>127</v>
      </c>
      <c r="R15" t="s">
        <v>87</v>
      </c>
      <c r="S15" t="s">
        <v>318</v>
      </c>
      <c r="AD15" s="37"/>
      <c r="AE15" s="37"/>
      <c r="AH15" s="37"/>
      <c r="AI15" s="37"/>
      <c r="AJ15" t="s">
        <v>68</v>
      </c>
    </row>
    <row r="16" spans="1:36" s="36" customFormat="1" ht="15" x14ac:dyDescent="0.25">
      <c r="A16">
        <v>2.27</v>
      </c>
      <c r="B16">
        <v>3.58</v>
      </c>
      <c r="C16">
        <v>3.18</v>
      </c>
      <c r="D16" s="20">
        <f t="shared" si="0"/>
        <v>3.4323652104812252E-2</v>
      </c>
      <c r="E16" s="17">
        <f>IF(OR($A16="",$B16="",$C16=""),"",A16*'MPTO_working_3-way'!$I15)</f>
        <v>2.347914690277924</v>
      </c>
      <c r="F16" s="21">
        <f>IF(OR($A16="",$B16="",$C16=""),"",B16*'MPTO_working_3-way'!$I15)</f>
        <v>3.7028786745352278</v>
      </c>
      <c r="G16" s="22">
        <f>IF(OR($A16="",$B16="",$C16=""),"",C16*'MPTO_working_3-way'!$I15)</f>
        <v>3.2891492136933032</v>
      </c>
      <c r="H16" s="17"/>
      <c r="I16" s="21"/>
      <c r="J16" s="22"/>
      <c r="K16" s="17"/>
      <c r="L16" s="21"/>
      <c r="M16" s="22"/>
      <c r="N16" s="23">
        <f t="shared" si="4"/>
        <v>42.590985274751588</v>
      </c>
      <c r="O16" s="24">
        <f t="shared" si="5"/>
        <v>27.006015802705619</v>
      </c>
      <c r="P16" s="24">
        <f t="shared" si="6"/>
        <v>30.4029989225428</v>
      </c>
      <c r="Q16" t="s">
        <v>164</v>
      </c>
      <c r="R16" t="s">
        <v>165</v>
      </c>
      <c r="S16" t="s">
        <v>318</v>
      </c>
      <c r="AD16" s="37"/>
      <c r="AE16" s="37"/>
      <c r="AH16" s="37"/>
      <c r="AI16" s="37"/>
      <c r="AJ16" t="s">
        <v>329</v>
      </c>
    </row>
    <row r="17" spans="1:36" s="36" customFormat="1" ht="15" x14ac:dyDescent="0.25">
      <c r="A17">
        <v>1.1299999999999999</v>
      </c>
      <c r="B17">
        <v>9.61</v>
      </c>
      <c r="C17">
        <v>21.25</v>
      </c>
      <c r="D17" s="20">
        <f t="shared" si="0"/>
        <v>3.6072848374475441E-2</v>
      </c>
      <c r="E17" s="17">
        <f>IF(OR($A17="",$B17="",$C17=""),"",A17*'MPTO_working_3-way'!$I16)</f>
        <v>1.1707623186631571</v>
      </c>
      <c r="F17" s="21">
        <f>IF(OR($A17="",$B17="",$C17=""),"",B17*'MPTO_working_3-way'!$I16)</f>
        <v>9.9566600728787087</v>
      </c>
      <c r="G17" s="22">
        <f>IF(OR($A17="",$B17="",$C17=""),"",C17*'MPTO_working_3-way'!$I16)</f>
        <v>22.016548027957604</v>
      </c>
      <c r="H17" s="17"/>
      <c r="I17" s="21"/>
      <c r="J17" s="22"/>
      <c r="K17" s="17"/>
      <c r="L17" s="21"/>
      <c r="M17" s="22"/>
      <c r="N17" s="23">
        <f t="shared" si="4"/>
        <v>85.41443331912636</v>
      </c>
      <c r="O17" s="24">
        <f t="shared" si="5"/>
        <v>10.043528579668342</v>
      </c>
      <c r="P17" s="24">
        <f t="shared" si="6"/>
        <v>4.542038101205307</v>
      </c>
      <c r="Q17" t="s">
        <v>166</v>
      </c>
      <c r="R17" t="s">
        <v>167</v>
      </c>
      <c r="S17" t="s">
        <v>318</v>
      </c>
      <c r="AD17" s="37"/>
      <c r="AE17" s="37"/>
      <c r="AH17" s="37"/>
      <c r="AI17" s="37"/>
      <c r="AJ17" t="s">
        <v>329</v>
      </c>
    </row>
    <row r="18" spans="1:36" s="36" customFormat="1" ht="15" x14ac:dyDescent="0.25">
      <c r="A18">
        <v>2.44</v>
      </c>
      <c r="B18">
        <v>3.65</v>
      </c>
      <c r="C18">
        <v>2.92</v>
      </c>
      <c r="D18" s="20">
        <f t="shared" si="0"/>
        <v>2.6274421738154086E-2</v>
      </c>
      <c r="E18" s="17">
        <f>IF(OR($A18="",$B18="",$C18=""),"",A18*'MPTO_working_3-way'!$I17)</f>
        <v>2.504109589041096</v>
      </c>
      <c r="F18" s="21">
        <f>IF(OR($A18="",$B18="",$C18=""),"",B18*'MPTO_working_3-way'!$I17)</f>
        <v>3.7459016393442623</v>
      </c>
      <c r="G18" s="22">
        <f>IF(OR($A18="",$B18="",$C18=""),"",C18*'MPTO_working_3-way'!$I17)</f>
        <v>2.9967213114754099</v>
      </c>
      <c r="H18" s="17"/>
      <c r="I18" s="21"/>
      <c r="J18" s="22"/>
      <c r="K18" s="17"/>
      <c r="L18" s="21"/>
      <c r="M18" s="22"/>
      <c r="N18" s="23">
        <f t="shared" si="4"/>
        <v>39.934354485776801</v>
      </c>
      <c r="O18" s="24">
        <f t="shared" si="5"/>
        <v>26.695842450765866</v>
      </c>
      <c r="P18" s="24">
        <f t="shared" si="6"/>
        <v>33.369803063457333</v>
      </c>
      <c r="Q18" t="s">
        <v>168</v>
      </c>
      <c r="R18" t="s">
        <v>169</v>
      </c>
      <c r="S18" t="s">
        <v>318</v>
      </c>
      <c r="AD18" s="37"/>
      <c r="AE18" s="37"/>
      <c r="AH18" s="37"/>
      <c r="AI18" s="37"/>
      <c r="AJ18" t="s">
        <v>329</v>
      </c>
    </row>
    <row r="19" spans="1:36" s="36" customFormat="1" ht="15" x14ac:dyDescent="0.25">
      <c r="A19">
        <v>1.27</v>
      </c>
      <c r="B19">
        <v>6.06</v>
      </c>
      <c r="C19">
        <v>11.66</v>
      </c>
      <c r="D19" s="20">
        <f t="shared" si="0"/>
        <v>3.8181369763777617E-2</v>
      </c>
      <c r="E19" s="17">
        <f>IF(OR($A19="",$B19="",$C19=""),"",A19*'MPTO_working_3-way'!$I18)</f>
        <v>1.3184903395999976</v>
      </c>
      <c r="F19" s="21">
        <f>IF(OR($A19="",$B19="",$C19=""),"",B19*'MPTO_working_3-way'!$I18)</f>
        <v>6.2913791007684923</v>
      </c>
      <c r="G19" s="22">
        <f>IF(OR($A19="",$B19="",$C19=""),"",C19*'MPTO_working_3-way'!$I18)</f>
        <v>12.105194771445648</v>
      </c>
      <c r="H19" s="17"/>
      <c r="I19" s="21"/>
      <c r="J19" s="22"/>
      <c r="K19" s="17"/>
      <c r="L19" s="21"/>
      <c r="M19" s="22"/>
      <c r="N19" s="23">
        <f t="shared" si="4"/>
        <v>75.84431754755056</v>
      </c>
      <c r="O19" s="24">
        <f t="shared" si="5"/>
        <v>15.894766218711093</v>
      </c>
      <c r="P19" s="24">
        <f t="shared" si="6"/>
        <v>8.260916233738353</v>
      </c>
      <c r="Q19" t="s">
        <v>170</v>
      </c>
      <c r="R19" t="s">
        <v>171</v>
      </c>
      <c r="S19" t="s">
        <v>318</v>
      </c>
      <c r="AD19" s="37"/>
      <c r="AE19" s="37"/>
      <c r="AH19" s="37"/>
      <c r="AI19" s="37"/>
      <c r="AJ19" t="s">
        <v>330</v>
      </c>
    </row>
    <row r="20" spans="1:36" s="36" customFormat="1" ht="15" x14ac:dyDescent="0.25">
      <c r="A20">
        <v>1.45</v>
      </c>
      <c r="B20">
        <v>4.46</v>
      </c>
      <c r="C20">
        <v>7.88</v>
      </c>
      <c r="D20" s="20">
        <f t="shared" si="0"/>
        <v>4.0773972350056864E-2</v>
      </c>
      <c r="E20" s="17">
        <f>IF(OR($A20="",$B20="",$C20=""),"",A20*'MPTO_working_3-way'!$I19)</f>
        <v>1.5091222599075824</v>
      </c>
      <c r="F20" s="21">
        <f>IF(OR($A20="",$B20="",$C20=""),"",B20*'MPTO_working_3-way'!$I19)</f>
        <v>4.6418519166812535</v>
      </c>
      <c r="G20" s="22">
        <f>IF(OR($A20="",$B20="",$C20=""),"",C20*'MPTO_working_3-way'!$I19)</f>
        <v>8.2012989021184488</v>
      </c>
      <c r="H20" s="17"/>
      <c r="I20" s="21"/>
      <c r="J20" s="22"/>
      <c r="K20" s="17"/>
      <c r="L20" s="21"/>
      <c r="M20" s="22"/>
      <c r="N20" s="23">
        <f t="shared" si="4"/>
        <v>66.26368363695326</v>
      </c>
      <c r="O20" s="24">
        <f t="shared" si="5"/>
        <v>21.543125846094672</v>
      </c>
      <c r="P20" s="24">
        <f t="shared" si="6"/>
        <v>12.193190516952059</v>
      </c>
      <c r="Q20" t="s">
        <v>172</v>
      </c>
      <c r="R20" t="s">
        <v>173</v>
      </c>
      <c r="S20" t="s">
        <v>318</v>
      </c>
      <c r="AD20" s="37"/>
      <c r="AE20" s="37"/>
      <c r="AH20" s="37"/>
      <c r="AI20" s="37"/>
      <c r="AJ20" t="s">
        <v>330</v>
      </c>
    </row>
    <row r="21" spans="1:36" s="36" customFormat="1" ht="15" x14ac:dyDescent="0.25">
      <c r="A21">
        <v>1.9</v>
      </c>
      <c r="B21">
        <v>3.84</v>
      </c>
      <c r="C21">
        <v>3.84</v>
      </c>
      <c r="D21" s="20">
        <f t="shared" si="0"/>
        <v>4.7149122807017552E-2</v>
      </c>
      <c r="E21" s="17">
        <f>IF(OR($A21="",$B21="",$C21=""),"",A21*'MPTO_working_3-way'!$I20)</f>
        <v>1.9895833333333333</v>
      </c>
      <c r="F21" s="21">
        <f>IF(OR($A21="",$B21="",$C21=""),"",B21*'MPTO_working_3-way'!$I20)</f>
        <v>4.0210526315789474</v>
      </c>
      <c r="G21" s="22">
        <f>IF(OR($A21="",$B21="",$C21=""),"",C21*'MPTO_working_3-way'!$I20)</f>
        <v>4.0210526315789474</v>
      </c>
      <c r="H21" s="17"/>
      <c r="I21" s="21"/>
      <c r="J21" s="22"/>
      <c r="K21" s="17"/>
      <c r="L21" s="21"/>
      <c r="M21" s="22"/>
      <c r="N21" s="23">
        <f t="shared" si="4"/>
        <v>50.261780104712038</v>
      </c>
      <c r="O21" s="24">
        <f t="shared" si="5"/>
        <v>24.869109947643977</v>
      </c>
      <c r="P21" s="24">
        <f t="shared" si="6"/>
        <v>24.869109947643977</v>
      </c>
      <c r="Q21" t="s">
        <v>129</v>
      </c>
      <c r="R21" t="s">
        <v>174</v>
      </c>
      <c r="S21" t="s">
        <v>318</v>
      </c>
      <c r="AD21" s="37"/>
      <c r="AE21" s="37"/>
      <c r="AH21" s="37"/>
      <c r="AI21" s="37"/>
      <c r="AJ21" t="s">
        <v>122</v>
      </c>
    </row>
    <row r="22" spans="1:36" s="36" customFormat="1" ht="15" x14ac:dyDescent="0.25">
      <c r="A22">
        <v>1.7</v>
      </c>
      <c r="B22">
        <v>4.08</v>
      </c>
      <c r="C22">
        <v>5.0599999999999996</v>
      </c>
      <c r="D22" s="20">
        <f t="shared" si="0"/>
        <v>3.0961791831357166E-2</v>
      </c>
      <c r="E22" s="17">
        <f>IF(OR($A22="",$B22="",$C22=""),"",A22*'MPTO_working_3-way'!$I21)</f>
        <v>1.7526350461133071</v>
      </c>
      <c r="F22" s="21">
        <f>IF(OR($A22="",$B22="",$C22=""),"",B22*'MPTO_working_3-way'!$I21)</f>
        <v>4.2063241106719369</v>
      </c>
      <c r="G22" s="22">
        <f>IF(OR($A22="",$B22="",$C22=""),"",C22*'MPTO_working_3-way'!$I21)</f>
        <v>5.2166666666666668</v>
      </c>
      <c r="H22" s="17"/>
      <c r="I22" s="21"/>
      <c r="J22" s="22"/>
      <c r="K22" s="17"/>
      <c r="L22" s="21"/>
      <c r="M22" s="22"/>
      <c r="N22" s="23">
        <f t="shared" si="4"/>
        <v>57.056944183424164</v>
      </c>
      <c r="O22" s="24">
        <f t="shared" si="5"/>
        <v>23.773726743093405</v>
      </c>
      <c r="P22" s="24">
        <f t="shared" si="6"/>
        <v>19.169329073482427</v>
      </c>
      <c r="Q22" t="s">
        <v>175</v>
      </c>
      <c r="R22" t="s">
        <v>176</v>
      </c>
      <c r="S22" t="s">
        <v>318</v>
      </c>
      <c r="AD22" s="37"/>
      <c r="AE22" s="37"/>
      <c r="AH22" s="37"/>
      <c r="AI22" s="37"/>
      <c r="AJ22" t="s">
        <v>323</v>
      </c>
    </row>
    <row r="23" spans="1:36" s="36" customFormat="1" ht="15" x14ac:dyDescent="0.25">
      <c r="A23">
        <v>3.78</v>
      </c>
      <c r="B23">
        <v>3.57</v>
      </c>
      <c r="C23">
        <v>2.0699999999999998</v>
      </c>
      <c r="D23" s="20">
        <f t="shared" si="0"/>
        <v>2.7754096807805162E-2</v>
      </c>
      <c r="E23" s="17">
        <f>IF(OR($A23="",$B23="",$C23=""),"",A23*'MPTO_working_3-way'!$I22)</f>
        <v>3.8849104859335033</v>
      </c>
      <c r="F23" s="21">
        <f>IF(OR($A23="",$B23="",$C23=""),"",B23*'MPTO_working_3-way'!$I22)</f>
        <v>3.6690821256038642</v>
      </c>
      <c r="G23" s="22">
        <f>IF(OR($A23="",$B23="",$C23=""),"",C23*'MPTO_working_3-way'!$I22)</f>
        <v>2.1274509803921564</v>
      </c>
      <c r="H23" s="17"/>
      <c r="I23" s="21"/>
      <c r="J23" s="22"/>
      <c r="K23" s="17"/>
      <c r="L23" s="21"/>
      <c r="M23" s="22"/>
      <c r="N23" s="23">
        <f t="shared" si="4"/>
        <v>25.740618828176437</v>
      </c>
      <c r="O23" s="24">
        <f t="shared" si="5"/>
        <v>27.254772876892698</v>
      </c>
      <c r="P23" s="24">
        <f t="shared" si="6"/>
        <v>47.004608294930883</v>
      </c>
      <c r="Q23" t="s">
        <v>177</v>
      </c>
      <c r="R23" t="s">
        <v>178</v>
      </c>
      <c r="S23" t="s">
        <v>318</v>
      </c>
      <c r="AD23" s="37"/>
      <c r="AE23" s="37"/>
      <c r="AH23" s="37"/>
      <c r="AI23" s="37"/>
      <c r="AJ23" t="s">
        <v>331</v>
      </c>
    </row>
    <row r="24" spans="1:36" s="36" customFormat="1" ht="15" x14ac:dyDescent="0.25">
      <c r="A24">
        <v>1.7</v>
      </c>
      <c r="B24">
        <v>4.41</v>
      </c>
      <c r="C24">
        <v>4.6100000000000003</v>
      </c>
      <c r="D24" s="20">
        <f t="shared" si="0"/>
        <v>3.1912403428471903E-2</v>
      </c>
      <c r="E24" s="17">
        <f>IF(OR($A24="",$B24="",$C24=""),"",A24*'MPTO_working_3-way'!$I23)</f>
        <v>1.7542510858284022</v>
      </c>
      <c r="F24" s="21">
        <f>IF(OR($A24="",$B24="",$C24=""),"",B24*'MPTO_working_3-way'!$I23)</f>
        <v>4.5507336991195615</v>
      </c>
      <c r="G24" s="22">
        <f>IF(OR($A24="",$B24="",$C24=""),"",C24*'MPTO_working_3-way'!$I23)</f>
        <v>4.7571161798052559</v>
      </c>
      <c r="H24" s="17"/>
      <c r="I24" s="21"/>
      <c r="J24" s="22"/>
      <c r="K24" s="17"/>
      <c r="L24" s="21"/>
      <c r="M24" s="22"/>
      <c r="N24" s="23">
        <f t="shared" si="4"/>
        <v>57.004382558371027</v>
      </c>
      <c r="O24" s="24">
        <f t="shared" si="5"/>
        <v>21.974478537240529</v>
      </c>
      <c r="P24" s="24">
        <f t="shared" si="6"/>
        <v>21.021138904388444</v>
      </c>
      <c r="Q24" t="s">
        <v>179</v>
      </c>
      <c r="R24" t="s">
        <v>180</v>
      </c>
      <c r="S24" t="s">
        <v>318</v>
      </c>
      <c r="AD24" s="37"/>
      <c r="AE24" s="37"/>
      <c r="AH24" s="37"/>
      <c r="AI24" s="37"/>
      <c r="AJ24" t="s">
        <v>331</v>
      </c>
    </row>
    <row r="25" spans="1:36" s="36" customFormat="1" ht="15" x14ac:dyDescent="0.25">
      <c r="A25">
        <v>2.36</v>
      </c>
      <c r="B25">
        <v>3.45</v>
      </c>
      <c r="C25">
        <v>3.17</v>
      </c>
      <c r="D25" s="20">
        <f t="shared" si="0"/>
        <v>2.904129927230148E-2</v>
      </c>
      <c r="E25" s="17">
        <f>IF(OR($A25="",$B25="",$C25=""),"",A25*'MPTO_working_3-way'!$I24)</f>
        <v>2.4285374662826316</v>
      </c>
      <c r="F25" s="21">
        <f>IF(OR($A25="",$B25="",$C25=""),"",B25*'MPTO_working_3-way'!$I24)</f>
        <v>3.5501924824894404</v>
      </c>
      <c r="G25" s="22">
        <f>IF(OR($A25="",$B25="",$C25=""),"",C25*'MPTO_working_3-way'!$I24)</f>
        <v>3.2620609186931957</v>
      </c>
      <c r="H25" s="17"/>
      <c r="I25" s="21"/>
      <c r="J25" s="22"/>
      <c r="K25" s="17"/>
      <c r="L25" s="21"/>
      <c r="M25" s="22"/>
      <c r="N25" s="23">
        <f t="shared" si="4"/>
        <v>41.177046427482239</v>
      </c>
      <c r="O25" s="24">
        <f t="shared" si="5"/>
        <v>28.167486831553067</v>
      </c>
      <c r="P25" s="24">
        <f t="shared" si="6"/>
        <v>30.655466740964695</v>
      </c>
      <c r="Q25" t="s">
        <v>181</v>
      </c>
      <c r="R25" t="s">
        <v>182</v>
      </c>
      <c r="S25" t="s">
        <v>318</v>
      </c>
      <c r="AD25" s="37"/>
      <c r="AE25" s="37"/>
      <c r="AH25" s="37"/>
      <c r="AI25" s="37"/>
      <c r="AJ25" t="s">
        <v>325</v>
      </c>
    </row>
    <row r="26" spans="1:36" s="36" customFormat="1" ht="15" x14ac:dyDescent="0.25">
      <c r="A26">
        <v>2.59</v>
      </c>
      <c r="B26">
        <v>3.49</v>
      </c>
      <c r="C26">
        <v>2.82</v>
      </c>
      <c r="D26" s="20">
        <f t="shared" si="0"/>
        <v>2.7243266467798621E-2</v>
      </c>
      <c r="E26" s="17">
        <f>IF(OR($A26="",$B26="",$C26=""),"",A26*'MPTO_working_3-way'!$I25)</f>
        <v>2.6605600601515982</v>
      </c>
      <c r="F26" s="21">
        <f>IF(OR($A26="",$B26="",$C26=""),"",B26*'MPTO_working_3-way'!$I25)</f>
        <v>3.5850789999726174</v>
      </c>
      <c r="G26" s="22">
        <f>IF(OR($A26="",$B26="",$C26=""),"",C26*'MPTO_working_3-way'!$I25)</f>
        <v>2.8968260114391922</v>
      </c>
      <c r="H26" s="17"/>
      <c r="I26" s="21"/>
      <c r="J26" s="22"/>
      <c r="K26" s="17"/>
      <c r="L26" s="21"/>
      <c r="M26" s="22"/>
      <c r="N26" s="23">
        <f t="shared" si="4"/>
        <v>37.586071255351413</v>
      </c>
      <c r="O26" s="24">
        <f t="shared" si="5"/>
        <v>27.893388123598896</v>
      </c>
      <c r="P26" s="24">
        <f t="shared" si="6"/>
        <v>34.520540621049697</v>
      </c>
      <c r="Q26" t="s">
        <v>183</v>
      </c>
      <c r="R26" t="s">
        <v>184</v>
      </c>
      <c r="S26" t="s">
        <v>318</v>
      </c>
      <c r="AD26" s="37"/>
      <c r="AE26" s="37"/>
      <c r="AH26" s="37"/>
      <c r="AI26" s="37"/>
      <c r="AJ26" t="s">
        <v>325</v>
      </c>
    </row>
    <row r="27" spans="1:36" s="36" customFormat="1" ht="15" x14ac:dyDescent="0.25">
      <c r="A27">
        <v>4.76</v>
      </c>
      <c r="B27">
        <v>3.58</v>
      </c>
      <c r="C27">
        <v>1.85</v>
      </c>
      <c r="D27" s="20">
        <f t="shared" si="0"/>
        <v>2.9954183092533171E-2</v>
      </c>
      <c r="E27" s="17">
        <f>IF(OR($A27="",$B27="",$C27=""),"",A27*'MPTO_working_3-way'!$I26)</f>
        <v>4.9025819115204579</v>
      </c>
      <c r="F27" s="21">
        <f>IF(OR($A27="",$B27="",$C27=""),"",B27*'MPTO_working_3-way'!$I26)</f>
        <v>3.6872359754712689</v>
      </c>
      <c r="G27" s="22">
        <f>IF(OR($A27="",$B27="",$C27=""),"",C27*'MPTO_working_3-way'!$I26)</f>
        <v>1.9054152387211865</v>
      </c>
      <c r="H27" s="17"/>
      <c r="I27" s="21"/>
      <c r="J27" s="22"/>
      <c r="K27" s="17"/>
      <c r="L27" s="21"/>
      <c r="M27" s="22"/>
      <c r="N27" s="23">
        <f t="shared" si="4"/>
        <v>20.397415444505359</v>
      </c>
      <c r="O27" s="24">
        <f t="shared" si="5"/>
        <v>27.120585898280869</v>
      </c>
      <c r="P27" s="24">
        <f t="shared" si="6"/>
        <v>52.481998657213794</v>
      </c>
      <c r="Q27" t="s">
        <v>185</v>
      </c>
      <c r="R27" t="s">
        <v>186</v>
      </c>
      <c r="S27" t="s">
        <v>318</v>
      </c>
      <c r="AD27" s="37"/>
      <c r="AE27" s="37"/>
      <c r="AH27" s="37"/>
      <c r="AI27" s="37"/>
      <c r="AJ27" t="s">
        <v>325</v>
      </c>
    </row>
    <row r="28" spans="1:36" s="36" customFormat="1" ht="15" x14ac:dyDescent="0.25">
      <c r="A28">
        <v>1.45</v>
      </c>
      <c r="B28">
        <v>4.83</v>
      </c>
      <c r="C28">
        <v>7.38</v>
      </c>
      <c r="D28" s="20">
        <f t="shared" si="0"/>
        <v>3.2195864901463311E-2</v>
      </c>
      <c r="E28" s="17">
        <f>IF(OR($A28="",$B28="",$C28=""),"",A28*'MPTO_working_3-way'!$I27)</f>
        <v>1.4966840041071217</v>
      </c>
      <c r="F28" s="21">
        <f>IF(OR($A28="",$B28="",$C28=""),"",B28*'MPTO_working_3-way'!$I27)</f>
        <v>4.9855060274740675</v>
      </c>
      <c r="G28" s="22">
        <f>IF(OR($A28="",$B28="",$C28=""),"",C28*'MPTO_working_3-way'!$I27)</f>
        <v>7.6176054829727988</v>
      </c>
      <c r="H28" s="17"/>
      <c r="I28" s="21"/>
      <c r="J28" s="22"/>
      <c r="K28" s="17"/>
      <c r="L28" s="21"/>
      <c r="M28" s="22"/>
      <c r="N28" s="23">
        <f t="shared" si="4"/>
        <v>66.814370786074591</v>
      </c>
      <c r="O28" s="24">
        <f t="shared" si="5"/>
        <v>20.058144438883673</v>
      </c>
      <c r="P28" s="24">
        <f t="shared" si="6"/>
        <v>13.127484775041754</v>
      </c>
      <c r="Q28" t="s">
        <v>187</v>
      </c>
      <c r="R28" t="s">
        <v>188</v>
      </c>
      <c r="S28" t="s">
        <v>318</v>
      </c>
      <c r="AD28" s="37"/>
      <c r="AE28" s="37"/>
      <c r="AH28" s="37"/>
      <c r="AI28" s="37"/>
      <c r="AJ28" t="s">
        <v>325</v>
      </c>
    </row>
    <row r="29" spans="1:36" s="36" customFormat="1" ht="15" x14ac:dyDescent="0.25">
      <c r="A29">
        <v>2.85</v>
      </c>
      <c r="B29">
        <v>2.98</v>
      </c>
      <c r="C29">
        <v>2.94</v>
      </c>
      <c r="D29" s="20">
        <f t="shared" si="0"/>
        <v>2.658371720288244E-2</v>
      </c>
      <c r="E29" s="17">
        <f>IF(OR($A29="",$B29="",$C29=""),"",A29*'MPTO_working_3-way'!$I28)</f>
        <v>2.925763594028215</v>
      </c>
      <c r="F29" s="21">
        <f>IF(OR($A29="",$B29="",$C29=""),"",B29*'MPTO_working_3-way'!$I28)</f>
        <v>3.0592194772645898</v>
      </c>
      <c r="G29" s="22">
        <f>IF(OR($A29="",$B29="",$C29=""),"",C29*'MPTO_working_3-way'!$I28)</f>
        <v>3.0181561285764742</v>
      </c>
      <c r="H29" s="17"/>
      <c r="I29" s="21"/>
      <c r="J29" s="22"/>
      <c r="K29" s="17"/>
      <c r="L29" s="21"/>
      <c r="M29" s="22"/>
      <c r="N29" s="23">
        <f t="shared" si="4"/>
        <v>34.179111464819066</v>
      </c>
      <c r="O29" s="24">
        <f t="shared" si="5"/>
        <v>32.688076400917566</v>
      </c>
      <c r="P29" s="24">
        <f t="shared" si="6"/>
        <v>33.132812134263382</v>
      </c>
      <c r="Q29" t="s">
        <v>96</v>
      </c>
      <c r="R29" t="s">
        <v>189</v>
      </c>
      <c r="S29" t="s">
        <v>318</v>
      </c>
      <c r="AD29" s="37"/>
      <c r="AE29" s="37"/>
      <c r="AH29" s="37"/>
      <c r="AI29" s="37"/>
      <c r="AJ29" t="s">
        <v>69</v>
      </c>
    </row>
    <row r="30" spans="1:36" s="36" customFormat="1" ht="15" x14ac:dyDescent="0.25">
      <c r="A30">
        <v>2.2599999999999998</v>
      </c>
      <c r="B30">
        <v>3.56</v>
      </c>
      <c r="C30">
        <v>3.3</v>
      </c>
      <c r="D30" s="20">
        <f t="shared" si="0"/>
        <v>2.6407055540992097E-2</v>
      </c>
      <c r="E30" s="17">
        <f>IF(OR($A30="",$B30="",$C30=""),"",A30*'MPTO_working_3-way'!$I29)</f>
        <v>2.3196799455226418</v>
      </c>
      <c r="F30" s="21">
        <f>IF(OR($A30="",$B30="",$C30=""),"",B30*'MPTO_working_3-way'!$I29)</f>
        <v>3.654009117725932</v>
      </c>
      <c r="G30" s="22">
        <f>IF(OR($A30="",$B30="",$C30=""),"",C30*'MPTO_working_3-way'!$I29)</f>
        <v>3.3871432832852739</v>
      </c>
      <c r="H30" s="17"/>
      <c r="I30" s="21"/>
      <c r="J30" s="22"/>
      <c r="K30" s="17"/>
      <c r="L30" s="21"/>
      <c r="M30" s="22"/>
      <c r="N30" s="23">
        <f t="shared" si="4"/>
        <v>43.109395411645565</v>
      </c>
      <c r="O30" s="24">
        <f t="shared" si="5"/>
        <v>27.367200457954759</v>
      </c>
      <c r="P30" s="24">
        <f t="shared" si="6"/>
        <v>29.523404130399683</v>
      </c>
      <c r="Q30" t="s">
        <v>136</v>
      </c>
      <c r="R30" t="s">
        <v>101</v>
      </c>
      <c r="S30" t="s">
        <v>318</v>
      </c>
      <c r="AD30" s="37"/>
      <c r="AE30" s="37"/>
      <c r="AH30" s="37"/>
      <c r="AI30" s="37"/>
      <c r="AJ30" t="s">
        <v>69</v>
      </c>
    </row>
    <row r="31" spans="1:36" s="36" customFormat="1" ht="15" x14ac:dyDescent="0.25">
      <c r="A31">
        <v>1.22</v>
      </c>
      <c r="B31">
        <v>7.15</v>
      </c>
      <c r="C31">
        <v>12.37</v>
      </c>
      <c r="D31" s="20">
        <f t="shared" si="0"/>
        <v>4.0373014742523194E-2</v>
      </c>
      <c r="E31" s="17">
        <f>IF(OR($A31="",$B31="",$C31=""),"",A31*'MPTO_working_3-way'!$I30)</f>
        <v>1.2692550779858782</v>
      </c>
      <c r="F31" s="21">
        <f>IF(OR($A31="",$B31="",$C31=""),"",B31*'MPTO_working_3-way'!$I30)</f>
        <v>7.4386670554090415</v>
      </c>
      <c r="G31" s="22">
        <f>IF(OR($A31="",$B31="",$C31=""),"",C31*'MPTO_working_3-way'!$I30)</f>
        <v>12.869414192365012</v>
      </c>
      <c r="H31" s="17"/>
      <c r="I31" s="21"/>
      <c r="J31" s="22"/>
      <c r="K31" s="17"/>
      <c r="L31" s="21"/>
      <c r="M31" s="22"/>
      <c r="N31" s="23">
        <f t="shared" si="4"/>
        <v>78.786369843550546</v>
      </c>
      <c r="O31" s="24">
        <f t="shared" si="5"/>
        <v>13.443268700577853</v>
      </c>
      <c r="P31" s="24">
        <f t="shared" si="6"/>
        <v>7.7703614558715977</v>
      </c>
      <c r="Q31" t="s">
        <v>190</v>
      </c>
      <c r="R31" t="s">
        <v>191</v>
      </c>
      <c r="S31" t="s">
        <v>318</v>
      </c>
      <c r="AD31" s="37"/>
      <c r="AE31" s="37"/>
      <c r="AH31" s="37"/>
      <c r="AI31" s="37"/>
      <c r="AJ31" t="s">
        <v>332</v>
      </c>
    </row>
    <row r="32" spans="1:36" s="36" customFormat="1" ht="15" x14ac:dyDescent="0.25">
      <c r="A32">
        <v>2.66</v>
      </c>
      <c r="B32">
        <v>4.09</v>
      </c>
      <c r="C32">
        <v>2.4500000000000002</v>
      </c>
      <c r="D32" s="20">
        <f t="shared" si="0"/>
        <v>2.8601892436294962E-2</v>
      </c>
      <c r="E32" s="17">
        <f>IF(OR($A32="",$B32="",$C32=""),"",A32*'MPTO_working_3-way'!$I31)</f>
        <v>2.7360810338805446</v>
      </c>
      <c r="F32" s="21">
        <f>IF(OR($A32="",$B32="",$C32=""),"",B32*'MPTO_working_3-way'!$I31)</f>
        <v>4.206981740064446</v>
      </c>
      <c r="G32" s="22">
        <f>IF(OR($A32="",$B32="",$C32=""),"",C32*'MPTO_working_3-way'!$I31)</f>
        <v>2.520074636468923</v>
      </c>
      <c r="H32" s="17"/>
      <c r="I32" s="21"/>
      <c r="J32" s="22"/>
      <c r="K32" s="17"/>
      <c r="L32" s="21"/>
      <c r="M32" s="22"/>
      <c r="N32" s="23">
        <f t="shared" si="4"/>
        <v>36.548625118084104</v>
      </c>
      <c r="O32" s="24">
        <f t="shared" si="5"/>
        <v>23.770010467996023</v>
      </c>
      <c r="P32" s="24">
        <f t="shared" si="6"/>
        <v>39.68136441391988</v>
      </c>
      <c r="Q32" t="s">
        <v>192</v>
      </c>
      <c r="R32" t="s">
        <v>193</v>
      </c>
      <c r="S32" t="s">
        <v>318</v>
      </c>
      <c r="AD32" s="37"/>
      <c r="AE32" s="37"/>
      <c r="AH32" s="37"/>
      <c r="AI32" s="37"/>
      <c r="AJ32" t="s">
        <v>332</v>
      </c>
    </row>
    <row r="33" spans="1:36" s="36" customFormat="1" ht="15" x14ac:dyDescent="0.25">
      <c r="A33">
        <v>1.54</v>
      </c>
      <c r="B33">
        <v>4.3499999999999996</v>
      </c>
      <c r="C33">
        <v>6.6</v>
      </c>
      <c r="D33" s="20">
        <f t="shared" si="0"/>
        <v>3.0750858337065257E-2</v>
      </c>
      <c r="E33" s="17">
        <f>IF(OR($A33="",$B33="",$C33=""),"",A33*'MPTO_working_3-way'!$I32)</f>
        <v>1.5873563218390805</v>
      </c>
      <c r="F33" s="21">
        <f>IF(OR($A33="",$B33="",$C33=""),"",B33*'MPTO_working_3-way'!$I32)</f>
        <v>4.4837662337662332</v>
      </c>
      <c r="G33" s="22">
        <f>IF(OR($A33="",$B33="",$C33=""),"",C33*'MPTO_working_3-way'!$I32)</f>
        <v>6.8029556650246299</v>
      </c>
      <c r="H33" s="17"/>
      <c r="I33" s="21"/>
      <c r="J33" s="22"/>
      <c r="K33" s="17"/>
      <c r="L33" s="21"/>
      <c r="M33" s="22"/>
      <c r="N33" s="23">
        <f t="shared" si="4"/>
        <v>62.997827661115139</v>
      </c>
      <c r="O33" s="24">
        <f t="shared" si="5"/>
        <v>22.302679217958005</v>
      </c>
      <c r="P33" s="24">
        <f t="shared" si="6"/>
        <v>14.699493120926865</v>
      </c>
      <c r="Q33" t="s">
        <v>194</v>
      </c>
      <c r="R33" t="s">
        <v>195</v>
      </c>
      <c r="S33" t="s">
        <v>318</v>
      </c>
      <c r="AD33" s="37"/>
      <c r="AE33" s="37"/>
      <c r="AH33" s="37"/>
      <c r="AI33" s="37"/>
      <c r="AJ33" t="s">
        <v>326</v>
      </c>
    </row>
    <row r="34" spans="1:36" s="36" customFormat="1" ht="15" x14ac:dyDescent="0.25">
      <c r="A34">
        <v>2.63</v>
      </c>
      <c r="B34">
        <v>3.32</v>
      </c>
      <c r="C34">
        <v>2.89</v>
      </c>
      <c r="D34" s="20">
        <f t="shared" si="0"/>
        <v>2.7453717404912537E-2</v>
      </c>
      <c r="E34" s="17">
        <f>IF(OR($A34="",$B34="",$C34=""),"",A34*'MPTO_working_3-way'!$I33)</f>
        <v>2.7022032767749198</v>
      </c>
      <c r="F34" s="21">
        <f>IF(OR($A34="",$B34="",$C34=""),"",B34*'MPTO_working_3-way'!$I33)</f>
        <v>3.4111463417843093</v>
      </c>
      <c r="G34" s="22">
        <f>IF(OR($A34="",$B34="",$C34=""),"",C34*'MPTO_working_3-way'!$I33)</f>
        <v>2.9693412433001973</v>
      </c>
      <c r="H34" s="17"/>
      <c r="I34" s="21"/>
      <c r="J34" s="22"/>
      <c r="K34" s="17"/>
      <c r="L34" s="21"/>
      <c r="M34" s="22"/>
      <c r="N34" s="23">
        <f t="shared" si="4"/>
        <v>37.006838404603677</v>
      </c>
      <c r="O34" s="24">
        <f t="shared" si="5"/>
        <v>29.315658133767368</v>
      </c>
      <c r="P34" s="24">
        <f t="shared" si="6"/>
        <v>33.677503461628952</v>
      </c>
      <c r="Q34" t="s">
        <v>196</v>
      </c>
      <c r="R34" t="s">
        <v>197</v>
      </c>
      <c r="S34" t="s">
        <v>318</v>
      </c>
      <c r="AD34" s="37"/>
      <c r="AE34" s="37"/>
      <c r="AH34" s="37"/>
      <c r="AI34" s="37"/>
      <c r="AJ34" t="s">
        <v>326</v>
      </c>
    </row>
    <row r="35" spans="1:36" s="36" customFormat="1" ht="15" x14ac:dyDescent="0.25">
      <c r="A35">
        <v>2.34</v>
      </c>
      <c r="B35">
        <v>3.37</v>
      </c>
      <c r="C35">
        <v>3.29</v>
      </c>
      <c r="D35" s="20">
        <f t="shared" si="0"/>
        <v>2.803770017609275E-2</v>
      </c>
      <c r="E35" s="17">
        <f>IF(OR($A35="",$B35="",$C35=""),"",A35*'MPTO_working_3-way'!$I34)</f>
        <v>2.4056082184120569</v>
      </c>
      <c r="F35" s="21">
        <f>IF(OR($A35="",$B35="",$C35=""),"",B35*'MPTO_working_3-way'!$I34)</f>
        <v>3.4644870495934326</v>
      </c>
      <c r="G35" s="22">
        <f>IF(OR($A35="",$B35="",$C35=""),"",C35*'MPTO_working_3-way'!$I34)</f>
        <v>3.3822440335793451</v>
      </c>
      <c r="H35" s="17"/>
      <c r="I35" s="21"/>
      <c r="J35" s="22"/>
      <c r="K35" s="17"/>
      <c r="L35" s="21"/>
      <c r="M35" s="22"/>
      <c r="N35" s="23">
        <f t="shared" si="4"/>
        <v>41.569528751448168</v>
      </c>
      <c r="O35" s="24">
        <f t="shared" si="5"/>
        <v>28.864301863023357</v>
      </c>
      <c r="P35" s="24">
        <f t="shared" si="6"/>
        <v>29.566169385528486</v>
      </c>
      <c r="Q35" t="s">
        <v>198</v>
      </c>
      <c r="R35" t="s">
        <v>199</v>
      </c>
      <c r="S35" t="s">
        <v>318</v>
      </c>
      <c r="AD35" s="37"/>
      <c r="AE35" s="37"/>
      <c r="AH35" s="37"/>
      <c r="AI35" s="37"/>
      <c r="AJ35" t="s">
        <v>326</v>
      </c>
    </row>
    <row r="36" spans="1:36" s="36" customFormat="1" ht="15" x14ac:dyDescent="0.25">
      <c r="A36">
        <v>1.82</v>
      </c>
      <c r="B36">
        <v>3.37</v>
      </c>
      <c r="C36">
        <v>4.9400000000000004</v>
      </c>
      <c r="D36" s="20">
        <f t="shared" si="0"/>
        <v>4.8615604292630454E-2</v>
      </c>
      <c r="E36" s="17">
        <f>IF(OR($A36="",$B36="",$C36=""),"",A36*'MPTO_working_3-way'!$I35)</f>
        <v>1.9084803998125874</v>
      </c>
      <c r="F36" s="21">
        <f>IF(OR($A36="",$B36="",$C36=""),"",B36*'MPTO_working_3-way'!$I35)</f>
        <v>3.5338345864661647</v>
      </c>
      <c r="G36" s="22">
        <f>IF(OR($A36="",$B36="",$C36=""),"",C36*'MPTO_working_3-way'!$I35)</f>
        <v>5.1801610852055946</v>
      </c>
      <c r="H36" s="17"/>
      <c r="I36" s="21"/>
      <c r="J36" s="22"/>
      <c r="K36" s="17"/>
      <c r="L36" s="21"/>
      <c r="M36" s="22"/>
      <c r="N36" s="23">
        <f t="shared" si="4"/>
        <v>52.397708674304432</v>
      </c>
      <c r="O36" s="24">
        <f t="shared" si="5"/>
        <v>28.297872340425538</v>
      </c>
      <c r="P36" s="24">
        <f t="shared" si="6"/>
        <v>19.304418985270054</v>
      </c>
      <c r="Q36" t="s">
        <v>200</v>
      </c>
      <c r="R36" t="s">
        <v>201</v>
      </c>
      <c r="S36" t="s">
        <v>318</v>
      </c>
      <c r="AD36" s="37"/>
      <c r="AE36" s="37"/>
      <c r="AH36" s="37"/>
      <c r="AI36" s="37"/>
      <c r="AJ36" t="s">
        <v>327</v>
      </c>
    </row>
    <row r="37" spans="1:36" s="36" customFormat="1" ht="15" x14ac:dyDescent="0.25">
      <c r="A37">
        <v>2.06</v>
      </c>
      <c r="B37">
        <v>3.33</v>
      </c>
      <c r="C37">
        <v>4.01</v>
      </c>
      <c r="D37" s="20">
        <f t="shared" si="0"/>
        <v>3.51137521076752E-2</v>
      </c>
      <c r="E37" s="17">
        <f>IF(OR($A37="",$B37="",$C37=""),"",A37*'MPTO_working_3-way'!$I36)</f>
        <v>2.1323343293418109</v>
      </c>
      <c r="F37" s="21">
        <f>IF(OR($A37="",$B37="",$C37=""),"",B37*'MPTO_working_3-way'!$I36)</f>
        <v>3.4469287945185583</v>
      </c>
      <c r="G37" s="22">
        <f>IF(OR($A37="",$B37="",$C37=""),"",C37*'MPTO_working_3-way'!$I36)</f>
        <v>4.1508061459517771</v>
      </c>
      <c r="H37" s="17"/>
      <c r="I37" s="21"/>
      <c r="J37" s="22"/>
      <c r="K37" s="17"/>
      <c r="L37" s="21"/>
      <c r="M37" s="22"/>
      <c r="N37" s="23">
        <f t="shared" si="4"/>
        <v>46.896961055289616</v>
      </c>
      <c r="O37" s="24">
        <f t="shared" si="5"/>
        <v>29.011333265434413</v>
      </c>
      <c r="P37" s="24">
        <f t="shared" si="6"/>
        <v>24.091705679275961</v>
      </c>
      <c r="Q37" t="s">
        <v>202</v>
      </c>
      <c r="R37" t="s">
        <v>203</v>
      </c>
      <c r="S37" t="s">
        <v>318</v>
      </c>
      <c r="AD37" s="37"/>
      <c r="AE37" s="37"/>
      <c r="AH37" s="37"/>
      <c r="AI37" s="37"/>
      <c r="AJ37" t="s">
        <v>328</v>
      </c>
    </row>
    <row r="38" spans="1:36" s="36" customFormat="1" ht="15" x14ac:dyDescent="0.25">
      <c r="A38">
        <v>2.77</v>
      </c>
      <c r="B38">
        <v>3.65</v>
      </c>
      <c r="C38">
        <v>2.52</v>
      </c>
      <c r="D38" s="20">
        <f t="shared" si="0"/>
        <v>3.1808829890032531E-2</v>
      </c>
      <c r="E38" s="17">
        <f>IF(OR($A38="",$B38="",$C38=""),"",A38*'MPTO_working_3-way'!$I37)</f>
        <v>2.8581104587953901</v>
      </c>
      <c r="F38" s="21">
        <f>IF(OR($A38="",$B38="",$C38=""),"",B38*'MPTO_working_3-way'!$I37)</f>
        <v>3.7661022290986188</v>
      </c>
      <c r="G38" s="22">
        <f>IF(OR($A38="",$B38="",$C38=""),"",C38*'MPTO_working_3-way'!$I37)</f>
        <v>2.600158251322882</v>
      </c>
      <c r="H38" s="17"/>
      <c r="I38" s="21"/>
      <c r="J38" s="22"/>
      <c r="K38" s="17"/>
      <c r="L38" s="21"/>
      <c r="M38" s="22"/>
      <c r="N38" s="23">
        <f t="shared" si="4"/>
        <v>34.988150892582041</v>
      </c>
      <c r="O38" s="24">
        <f t="shared" si="5"/>
        <v>26.552651499301987</v>
      </c>
      <c r="P38" s="24">
        <f t="shared" si="6"/>
        <v>38.459197608115971</v>
      </c>
      <c r="Q38" t="s">
        <v>204</v>
      </c>
      <c r="R38" t="s">
        <v>205</v>
      </c>
      <c r="S38" t="s">
        <v>318</v>
      </c>
      <c r="AD38" s="37"/>
      <c r="AE38" s="37"/>
      <c r="AH38" s="37"/>
      <c r="AI38" s="37"/>
      <c r="AJ38" t="s">
        <v>328</v>
      </c>
    </row>
    <row r="39" spans="1:36" s="36" customFormat="1" ht="15" x14ac:dyDescent="0.25">
      <c r="A39">
        <v>3.12</v>
      </c>
      <c r="B39">
        <v>3.61</v>
      </c>
      <c r="C39">
        <v>2.29</v>
      </c>
      <c r="D39" s="20">
        <f t="shared" si="0"/>
        <v>3.4202353469551472E-2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206</v>
      </c>
      <c r="R39" t="s">
        <v>207</v>
      </c>
      <c r="S39" t="s">
        <v>318</v>
      </c>
      <c r="AD39" s="37"/>
      <c r="AE39" s="37"/>
      <c r="AH39" s="37"/>
      <c r="AI39" s="37"/>
      <c r="AJ39" t="s">
        <v>328</v>
      </c>
    </row>
    <row r="40" spans="1:36" s="36" customFormat="1" ht="15" x14ac:dyDescent="0.25">
      <c r="A40">
        <v>2.37</v>
      </c>
      <c r="B40">
        <v>3.52</v>
      </c>
      <c r="C40">
        <v>2.95</v>
      </c>
      <c r="D40" s="20">
        <f t="shared" si="0"/>
        <v>4.5014888208408932E-2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208</v>
      </c>
      <c r="R40" t="s">
        <v>209</v>
      </c>
      <c r="S40" t="s">
        <v>318</v>
      </c>
      <c r="AD40" s="37"/>
      <c r="AE40" s="37"/>
      <c r="AH40" s="37"/>
      <c r="AI40" s="37"/>
      <c r="AJ40" t="s">
        <v>328</v>
      </c>
    </row>
    <row r="41" spans="1:36" s="36" customFormat="1" ht="15" x14ac:dyDescent="0.25">
      <c r="A41">
        <v>6.35</v>
      </c>
      <c r="B41">
        <v>4.17</v>
      </c>
      <c r="C41">
        <v>1.58</v>
      </c>
      <c r="D41" s="20">
        <f t="shared" si="0"/>
        <v>3.0199860842911264E-2</v>
      </c>
      <c r="E41" s="17">
        <f>IF(OR($A41="",$B41="",$C41=""),"",A41*'MPTO_working_3-way'!$I40)</f>
        <v>6.5671849445316512</v>
      </c>
      <c r="F41" s="21">
        <f>IF(OR($A41="",$B41="",$C41=""),"",B41*'MPTO_working_3-way'!$I40)</f>
        <v>4.3126238139680293</v>
      </c>
      <c r="G41" s="22">
        <f>IF(OR($A41="",$B41="",$C41=""),"",C41*'MPTO_working_3-way'!$I40)</f>
        <v>1.6340397184818913</v>
      </c>
      <c r="H41" s="17"/>
      <c r="I41" s="21"/>
      <c r="J41" s="22"/>
      <c r="K41" s="17"/>
      <c r="L41" s="21"/>
      <c r="M41" s="22"/>
      <c r="N41" s="23">
        <f t="shared" si="4"/>
        <v>15.227224578663309</v>
      </c>
      <c r="O41" s="24">
        <f t="shared" si="5"/>
        <v>23.187740065830216</v>
      </c>
      <c r="P41" s="24">
        <f t="shared" si="6"/>
        <v>61.198022831969624</v>
      </c>
      <c r="Q41" t="s">
        <v>210</v>
      </c>
      <c r="R41" t="s">
        <v>211</v>
      </c>
      <c r="S41" t="s">
        <v>318</v>
      </c>
      <c r="AD41" s="37"/>
      <c r="AE41" s="37"/>
      <c r="AH41" s="37"/>
      <c r="AI41" s="37"/>
      <c r="AJ41" t="s">
        <v>333</v>
      </c>
    </row>
    <row r="42" spans="1:36" s="36" customFormat="1" ht="15" x14ac:dyDescent="0.25">
      <c r="A42">
        <v>1.93</v>
      </c>
      <c r="B42">
        <v>4.0999999999999996</v>
      </c>
      <c r="C42">
        <v>3.74</v>
      </c>
      <c r="D42" s="20">
        <f t="shared" si="0"/>
        <v>2.9416833194682024E-2</v>
      </c>
      <c r="E42" s="17">
        <f>IF(OR($A42="",$B42="",$C42=""),"",A42*'MPTO_working_3-way'!$I41)</f>
        <v>2.016878734242229</v>
      </c>
      <c r="F42" s="21">
        <f>IF(OR($A42="",$B42="",$C42=""),"",B42*'MPTO_working_3-way'!$I41)</f>
        <v>4.2845610416544764</v>
      </c>
      <c r="G42" s="22">
        <f>IF(OR($A42="",$B42="",$C42=""),"",C42*'MPTO_working_3-way'!$I41)</f>
        <v>3.9083556818994496</v>
      </c>
      <c r="H42" s="17"/>
      <c r="I42" s="21"/>
      <c r="J42" s="22"/>
      <c r="K42" s="17"/>
      <c r="L42" s="21"/>
      <c r="M42" s="22"/>
      <c r="N42" s="23">
        <f t="shared" si="4"/>
        <v>49.581562987509741</v>
      </c>
      <c r="O42" s="24">
        <f t="shared" si="5"/>
        <v>23.339613796559462</v>
      </c>
      <c r="P42" s="24">
        <f t="shared" si="6"/>
        <v>25.586207637939516</v>
      </c>
      <c r="Q42" t="s">
        <v>212</v>
      </c>
      <c r="R42" t="s">
        <v>213</v>
      </c>
      <c r="S42" t="s">
        <v>318</v>
      </c>
      <c r="AD42" s="37"/>
      <c r="AE42" s="37"/>
      <c r="AH42" s="37"/>
      <c r="AI42" s="37"/>
      <c r="AJ42" t="s">
        <v>114</v>
      </c>
    </row>
    <row r="43" spans="1:36" s="36" customFormat="1" ht="15" x14ac:dyDescent="0.25">
      <c r="A43">
        <v>1.72</v>
      </c>
      <c r="B43">
        <v>4.26</v>
      </c>
      <c r="C43">
        <v>4.66</v>
      </c>
      <c r="D43" s="20">
        <f t="shared" si="0"/>
        <v>3.0729407552879451E-2</v>
      </c>
      <c r="E43" s="17">
        <f>IF(OR($A43="",$B43="",$C43=""),"",A43*'MPTO_working_3-way'!$I42)</f>
        <v>1.7719437606498074</v>
      </c>
      <c r="F43" s="21">
        <f>IF(OR($A43="",$B43="",$C43=""),"",B43*'MPTO_working_3-way'!$I42)</f>
        <v>4.3886514071908014</v>
      </c>
      <c r="G43" s="22">
        <f>IF(OR($A43="",$B43="",$C43=""),"",C43*'MPTO_working_3-way'!$I42)</f>
        <v>4.8007313515279666</v>
      </c>
      <c r="H43" s="17"/>
      <c r="I43" s="21"/>
      <c r="J43" s="22"/>
      <c r="K43" s="17"/>
      <c r="L43" s="21"/>
      <c r="M43" s="22"/>
      <c r="N43" s="23">
        <f t="shared" si="4"/>
        <v>56.435199705959057</v>
      </c>
      <c r="O43" s="24">
        <f t="shared" si="5"/>
        <v>22.786043073767512</v>
      </c>
      <c r="P43" s="24">
        <f t="shared" si="6"/>
        <v>20.830159548122229</v>
      </c>
      <c r="Q43" t="s">
        <v>120</v>
      </c>
      <c r="R43" t="s">
        <v>214</v>
      </c>
      <c r="S43" t="s">
        <v>318</v>
      </c>
      <c r="AD43" s="37"/>
      <c r="AE43" s="37"/>
      <c r="AH43" s="37"/>
      <c r="AI43" s="37"/>
      <c r="AJ43" t="s">
        <v>114</v>
      </c>
    </row>
    <row r="44" spans="1:36" s="36" customFormat="1" ht="15" x14ac:dyDescent="0.25">
      <c r="A44">
        <v>1.93</v>
      </c>
      <c r="B44">
        <v>3.3</v>
      </c>
      <c r="C44">
        <v>4.66</v>
      </c>
      <c r="D44" s="20">
        <f t="shared" si="0"/>
        <v>3.5757292734321489E-2</v>
      </c>
      <c r="E44" s="17">
        <f>IF(OR($A44="",$B44="",$C44=""),"",A44*'MPTO_working_3-way'!$I43)</f>
        <v>1.9867744880657363</v>
      </c>
      <c r="F44" s="21">
        <f>IF(OR($A44="",$B44="",$C44=""),"",B44*'MPTO_working_3-way'!$I43)</f>
        <v>3.3970755495424503</v>
      </c>
      <c r="G44" s="22">
        <f>IF(OR($A44="",$B44="",$C44=""),"",C44*'MPTO_working_3-way'!$I43)</f>
        <v>4.7970824426872181</v>
      </c>
      <c r="H44" s="17"/>
      <c r="I44" s="21"/>
      <c r="J44" s="22"/>
      <c r="K44" s="17"/>
      <c r="L44" s="21"/>
      <c r="M44" s="22"/>
      <c r="N44" s="23">
        <f t="shared" si="4"/>
        <v>50.332838779985032</v>
      </c>
      <c r="O44" s="24">
        <f t="shared" si="5"/>
        <v>29.437084498597311</v>
      </c>
      <c r="P44" s="24">
        <f t="shared" si="6"/>
        <v>20.846004044071055</v>
      </c>
      <c r="Q44" t="s">
        <v>84</v>
      </c>
      <c r="R44" t="s">
        <v>78</v>
      </c>
      <c r="S44" t="s">
        <v>319</v>
      </c>
      <c r="AD44" s="37"/>
      <c r="AE44" s="37"/>
      <c r="AH44" s="37"/>
      <c r="AI44" s="37"/>
      <c r="AJ44" t="s">
        <v>68</v>
      </c>
    </row>
    <row r="45" spans="1:36" s="36" customFormat="1" ht="15" x14ac:dyDescent="0.25">
      <c r="A45">
        <v>2.27</v>
      </c>
      <c r="B45">
        <v>3.1</v>
      </c>
      <c r="C45">
        <v>3.56</v>
      </c>
      <c r="D45" s="20">
        <f t="shared" si="0"/>
        <v>4.4008155927018233E-2</v>
      </c>
      <c r="E45" s="17">
        <f>IF(OR($A45="",$B45="",$C45=""),"",A45*'MPTO_working_3-way'!$I44)</f>
        <v>2.3397557551450365</v>
      </c>
      <c r="F45" s="21">
        <f>IF(OR($A45="",$B45="",$C45=""),"",B45*'MPTO_working_3-way'!$I44)</f>
        <v>3.1952611634139263</v>
      </c>
      <c r="G45" s="22">
        <f>IF(OR($A45="",$B45="",$C45=""),"",C45*'MPTO_working_3-way'!$I44)</f>
        <v>3.6693966908882509</v>
      </c>
      <c r="H45" s="17"/>
      <c r="I45" s="21"/>
      <c r="J45" s="22"/>
      <c r="K45" s="17"/>
      <c r="L45" s="21"/>
      <c r="M45" s="22"/>
      <c r="N45" s="23">
        <f t="shared" si="4"/>
        <v>42.739503805088923</v>
      </c>
      <c r="O45" s="24">
        <f t="shared" si="5"/>
        <v>31.296346334694153</v>
      </c>
      <c r="P45" s="24">
        <f t="shared" si="6"/>
        <v>27.252436415042659</v>
      </c>
      <c r="Q45" t="s">
        <v>82</v>
      </c>
      <c r="R45" t="s">
        <v>132</v>
      </c>
      <c r="S45" t="s">
        <v>319</v>
      </c>
      <c r="AD45" s="37"/>
      <c r="AE45" s="37"/>
      <c r="AH45" s="37"/>
      <c r="AI45" s="37"/>
      <c r="AJ45" t="s">
        <v>68</v>
      </c>
    </row>
    <row r="46" spans="1:36" s="36" customFormat="1" ht="15" x14ac:dyDescent="0.25">
      <c r="A46">
        <v>2.0299999999999998</v>
      </c>
      <c r="B46">
        <v>3.21</v>
      </c>
      <c r="C46">
        <v>4.1500000000000004</v>
      </c>
      <c r="D46" s="20">
        <f t="shared" si="0"/>
        <v>4.5101172610889195E-2</v>
      </c>
      <c r="E46" s="17">
        <f>IF(OR($A46="",$B46="",$C46=""),"",A46*'MPTO_working_3-way'!$I45)</f>
        <v>2.1025873042506724</v>
      </c>
      <c r="F46" s="21">
        <f>IF(OR($A46="",$B46="",$C46=""),"",B46*'MPTO_working_3-way'!$I45)</f>
        <v>3.3247809096771719</v>
      </c>
      <c r="G46" s="22">
        <f>IF(OR($A46="",$B46="",$C46=""),"",C46*'MPTO_working_3-way'!$I45)</f>
        <v>4.2983927648474349</v>
      </c>
      <c r="H46" s="17"/>
      <c r="I46" s="21"/>
      <c r="J46" s="22"/>
      <c r="K46" s="17"/>
      <c r="L46" s="21"/>
      <c r="M46" s="22"/>
      <c r="N46" s="23">
        <f t="shared" si="4"/>
        <v>47.560450782631527</v>
      </c>
      <c r="O46" s="24">
        <f t="shared" si="5"/>
        <v>30.077169809576944</v>
      </c>
      <c r="P46" s="24">
        <f t="shared" si="6"/>
        <v>23.264509659937822</v>
      </c>
      <c r="Q46" t="s">
        <v>128</v>
      </c>
      <c r="R46" t="s">
        <v>76</v>
      </c>
      <c r="S46" t="s">
        <v>319</v>
      </c>
      <c r="AD46" s="37"/>
      <c r="AE46" s="37"/>
      <c r="AH46" s="37"/>
      <c r="AI46" s="37"/>
      <c r="AJ46" t="s">
        <v>68</v>
      </c>
    </row>
    <row r="47" spans="1:36" s="36" customFormat="1" ht="15" x14ac:dyDescent="0.25">
      <c r="A47">
        <v>1.33</v>
      </c>
      <c r="B47">
        <v>5.53</v>
      </c>
      <c r="C47">
        <v>8.27</v>
      </c>
      <c r="D47" s="20">
        <f t="shared" si="0"/>
        <v>5.3630509930099102E-2</v>
      </c>
      <c r="E47" s="17">
        <f>IF(OR($A47="",$B47="",$C47=""),"",A47*'MPTO_working_3-way'!$I46)</f>
        <v>1.3885308473829343</v>
      </c>
      <c r="F47" s="21">
        <f>IF(OR($A47="",$B47="",$C47=""),"",B47*'MPTO_working_3-way'!$I46)</f>
        <v>5.7733651022764114</v>
      </c>
      <c r="G47" s="22">
        <f>IF(OR($A47="",$B47="",$C47=""),"",C47*'MPTO_working_3-way'!$I46)</f>
        <v>8.633947449516441</v>
      </c>
      <c r="H47" s="17"/>
      <c r="I47" s="21"/>
      <c r="J47" s="22"/>
      <c r="K47" s="17"/>
      <c r="L47" s="21"/>
      <c r="M47" s="22"/>
      <c r="N47" s="23">
        <f t="shared" si="4"/>
        <v>72.018565657707427</v>
      </c>
      <c r="O47" s="24">
        <f t="shared" si="5"/>
        <v>17.320920854385331</v>
      </c>
      <c r="P47" s="24">
        <f t="shared" si="6"/>
        <v>11.582187705532151</v>
      </c>
      <c r="Q47" t="s">
        <v>90</v>
      </c>
      <c r="R47" t="s">
        <v>126</v>
      </c>
      <c r="S47" t="s">
        <v>319</v>
      </c>
      <c r="AD47" s="37"/>
      <c r="AE47" s="37"/>
      <c r="AH47" s="37"/>
      <c r="AI47" s="37"/>
      <c r="AJ47" t="s">
        <v>68</v>
      </c>
    </row>
    <row r="48" spans="1:36" s="36" customFormat="1" ht="15" x14ac:dyDescent="0.25">
      <c r="A48">
        <v>2.4</v>
      </c>
      <c r="B48">
        <v>3.67</v>
      </c>
      <c r="C48">
        <v>2.96</v>
      </c>
      <c r="D48" s="20">
        <f t="shared" si="0"/>
        <v>2.6984068537202255E-2</v>
      </c>
      <c r="E48" s="17">
        <f>IF(OR($A48="",$B48="",$C48=""),"",A48*'MPTO_working_3-way'!$I47)</f>
        <v>2.5082428142661342</v>
      </c>
      <c r="F48" s="21">
        <f>IF(OR($A48="",$B48="",$C48=""),"",B48*'MPTO_working_3-way'!$I47)</f>
        <v>3.8355213034819631</v>
      </c>
      <c r="G48" s="22">
        <f>IF(OR($A48="",$B48="",$C48=""),"",C48*'MPTO_working_3-way'!$I47)</f>
        <v>3.093499470928232</v>
      </c>
      <c r="H48" s="17"/>
      <c r="I48" s="21"/>
      <c r="J48" s="22"/>
      <c r="K48" s="17"/>
      <c r="L48" s="21"/>
      <c r="M48" s="22"/>
      <c r="N48" s="23">
        <f t="shared" si="4"/>
        <v>39.868548384243319</v>
      </c>
      <c r="O48" s="24">
        <f t="shared" si="5"/>
        <v>26.07207523765231</v>
      </c>
      <c r="P48" s="24">
        <f t="shared" si="6"/>
        <v>32.325850041278372</v>
      </c>
      <c r="Q48" t="s">
        <v>215</v>
      </c>
      <c r="R48" t="s">
        <v>216</v>
      </c>
      <c r="S48" t="s">
        <v>319</v>
      </c>
      <c r="AD48" s="37"/>
      <c r="AE48" s="37"/>
      <c r="AH48" s="37"/>
      <c r="AI48" s="37"/>
      <c r="AJ48" t="s">
        <v>329</v>
      </c>
    </row>
    <row r="49" spans="1:36" s="36" customFormat="1" ht="15" x14ac:dyDescent="0.25">
      <c r="A49">
        <v>2.69</v>
      </c>
      <c r="B49">
        <v>3.38</v>
      </c>
      <c r="C49">
        <v>2.79</v>
      </c>
      <c r="D49" s="20">
        <f t="shared" si="0"/>
        <v>2.6028139129691708E-2</v>
      </c>
      <c r="E49" s="17">
        <f>IF(OR($A49="",$B49="",$C49=""),"",A49*'MPTO_working_3-way'!$I48)</f>
        <v>2.8342660717119665</v>
      </c>
      <c r="F49" s="21">
        <f>IF(OR($A49="",$B49="",$C49=""),"",B49*'MPTO_working_3-way'!$I48)</f>
        <v>3.5612711235637349</v>
      </c>
      <c r="G49" s="22">
        <f>IF(OR($A49="",$B49="",$C49=""),"",C49*'MPTO_working_3-way'!$I48)</f>
        <v>2.9396291227049764</v>
      </c>
      <c r="H49" s="17"/>
      <c r="I49" s="21"/>
      <c r="J49" s="22"/>
      <c r="K49" s="17"/>
      <c r="L49" s="21"/>
      <c r="M49" s="22"/>
      <c r="N49" s="23">
        <f t="shared" si="4"/>
        <v>35.282502584380701</v>
      </c>
      <c r="O49" s="24">
        <f t="shared" si="5"/>
        <v>28.079861524255652</v>
      </c>
      <c r="P49" s="24">
        <f t="shared" si="6"/>
        <v>34.017896756983546</v>
      </c>
      <c r="Q49" t="s">
        <v>217</v>
      </c>
      <c r="R49" t="s">
        <v>218</v>
      </c>
      <c r="S49" t="s">
        <v>319</v>
      </c>
      <c r="AD49" s="37"/>
      <c r="AE49" s="37"/>
      <c r="AH49" s="37"/>
      <c r="AI49" s="37"/>
      <c r="AJ49" t="s">
        <v>329</v>
      </c>
    </row>
    <row r="50" spans="1:36" s="36" customFormat="1" ht="15" x14ac:dyDescent="0.25">
      <c r="A50">
        <v>2.41</v>
      </c>
      <c r="B50">
        <v>3.19</v>
      </c>
      <c r="C50">
        <v>3.28</v>
      </c>
      <c r="D50" s="20">
        <f t="shared" si="0"/>
        <v>3.3295431941038789E-2</v>
      </c>
      <c r="E50" s="17">
        <f>IF(OR($A50="",$B50="",$C50=""),"",A50*'MPTO_working_3-way'!$I49)</f>
        <v>2.4750316051746575</v>
      </c>
      <c r="F50" s="21">
        <f>IF(OR($A50="",$B50="",$C50=""),"",B50*'MPTO_working_3-way'!$I49)</f>
        <v>3.2760791786336751</v>
      </c>
      <c r="G50" s="22">
        <f>IF(OR($A50="",$B50="",$C50=""),"",C50*'MPTO_working_3-way'!$I49)</f>
        <v>3.3685077448020233</v>
      </c>
      <c r="H50" s="17"/>
      <c r="I50" s="21"/>
      <c r="J50" s="22"/>
      <c r="K50" s="17"/>
      <c r="L50" s="21"/>
      <c r="M50" s="22"/>
      <c r="N50" s="23">
        <f t="shared" si="4"/>
        <v>40.403524460425309</v>
      </c>
      <c r="O50" s="24">
        <f t="shared" si="5"/>
        <v>30.52429277417712</v>
      </c>
      <c r="P50" s="24">
        <f t="shared" si="6"/>
        <v>29.686735960251525</v>
      </c>
      <c r="Q50" t="s">
        <v>219</v>
      </c>
      <c r="R50" t="s">
        <v>220</v>
      </c>
      <c r="S50" t="s">
        <v>319</v>
      </c>
      <c r="AD50" s="37"/>
      <c r="AE50" s="37"/>
      <c r="AH50" s="37"/>
      <c r="AI50" s="37"/>
      <c r="AJ50" t="s">
        <v>330</v>
      </c>
    </row>
    <row r="51" spans="1:36" s="36" customFormat="1" ht="15" x14ac:dyDescent="0.25">
      <c r="A51">
        <v>2.46</v>
      </c>
      <c r="B51">
        <v>3.24</v>
      </c>
      <c r="C51">
        <v>3.15</v>
      </c>
      <c r="D51" s="20">
        <f t="shared" si="0"/>
        <v>3.2606357809609854E-2</v>
      </c>
      <c r="E51" s="17">
        <f>IF(OR($A51="",$B51="",$C51=""),"",A51*'MPTO_working_3-way'!$I50)</f>
        <v>2.5240292222590415</v>
      </c>
      <c r="F51" s="21">
        <f>IF(OR($A51="",$B51="",$C51=""),"",B51*'MPTO_working_3-way'!$I50)</f>
        <v>3.3243311707802015</v>
      </c>
      <c r="G51" s="22">
        <f>IF(OR($A51="",$B51="",$C51=""),"",C51*'MPTO_working_3-way'!$I50)</f>
        <v>3.231988638258529</v>
      </c>
      <c r="H51" s="17"/>
      <c r="I51" s="21"/>
      <c r="J51" s="22"/>
      <c r="K51" s="17"/>
      <c r="L51" s="21"/>
      <c r="M51" s="22"/>
      <c r="N51" s="23">
        <f t="shared" si="4"/>
        <v>39.619192645677295</v>
      </c>
      <c r="O51" s="24">
        <f t="shared" si="5"/>
        <v>30.081238860606831</v>
      </c>
      <c r="P51" s="24">
        <f t="shared" si="6"/>
        <v>30.940702828052739</v>
      </c>
      <c r="Q51" t="s">
        <v>221</v>
      </c>
      <c r="R51" t="s">
        <v>222</v>
      </c>
      <c r="S51" t="s">
        <v>319</v>
      </c>
      <c r="AD51" s="37"/>
      <c r="AE51" s="37"/>
      <c r="AH51" s="37"/>
      <c r="AI51" s="37"/>
      <c r="AJ51" t="s">
        <v>330</v>
      </c>
    </row>
    <row r="52" spans="1:36" s="36" customFormat="1" ht="15" x14ac:dyDescent="0.25">
      <c r="A52">
        <v>1.79</v>
      </c>
      <c r="B52">
        <v>3.67</v>
      </c>
      <c r="C52">
        <v>4.8899999999999997</v>
      </c>
      <c r="D52" s="20">
        <f t="shared" si="0"/>
        <v>3.5637759414905101E-2</v>
      </c>
      <c r="E52" s="17">
        <f>IF(OR($A52="",$B52="",$C52=""),"",A52*'MPTO_working_3-way'!$I51)</f>
        <v>1.8495988231744596</v>
      </c>
      <c r="F52" s="21">
        <f>IF(OR($A52="",$B52="",$C52=""),"",B52*'MPTO_working_3-way'!$I51)</f>
        <v>3.7921942352236124</v>
      </c>
      <c r="G52" s="22">
        <f>IF(OR($A52="",$B52="",$C52=""),"",C52*'MPTO_working_3-way'!$I51)</f>
        <v>5.052814662191679</v>
      </c>
      <c r="H52" s="17"/>
      <c r="I52" s="21"/>
      <c r="J52" s="22"/>
      <c r="K52" s="17"/>
      <c r="L52" s="21"/>
      <c r="M52" s="22"/>
      <c r="N52" s="23">
        <f t="shared" si="4"/>
        <v>54.065778344500885</v>
      </c>
      <c r="O52" s="24">
        <f t="shared" si="5"/>
        <v>26.369957285192523</v>
      </c>
      <c r="P52" s="24">
        <f t="shared" si="6"/>
        <v>19.790949537148585</v>
      </c>
      <c r="Q52" t="s">
        <v>223</v>
      </c>
      <c r="R52" t="s">
        <v>224</v>
      </c>
      <c r="S52" t="s">
        <v>319</v>
      </c>
      <c r="AD52" s="37"/>
      <c r="AE52" s="37"/>
      <c r="AH52" s="37"/>
      <c r="AI52" s="37"/>
      <c r="AJ52" t="s">
        <v>330</v>
      </c>
    </row>
    <row r="53" spans="1:36" s="36" customFormat="1" ht="15" x14ac:dyDescent="0.25">
      <c r="A53">
        <v>2.08</v>
      </c>
      <c r="B53">
        <v>3.15</v>
      </c>
      <c r="C53">
        <v>4.24</v>
      </c>
      <c r="D53" s="20">
        <f t="shared" si="0"/>
        <v>3.4078604833321702E-2</v>
      </c>
      <c r="E53" s="17">
        <f>IF(OR($A53="",$B53="",$C53=""),"",A53*'MPTO_working_3-way'!$I52)</f>
        <v>2.1478212242439887</v>
      </c>
      <c r="F53" s="21">
        <f>IF(OR($A53="",$B53="",$C53=""),"",B53*'MPTO_working_3-way'!$I52)</f>
        <v>3.2527100271002709</v>
      </c>
      <c r="G53" s="22">
        <f>IF(OR($A53="",$B53="",$C53=""),"",C53*'MPTO_working_3-way'!$I52)</f>
        <v>4.3782509571127459</v>
      </c>
      <c r="H53" s="17"/>
      <c r="I53" s="21"/>
      <c r="J53" s="22"/>
      <c r="K53" s="17"/>
      <c r="L53" s="21"/>
      <c r="M53" s="22"/>
      <c r="N53" s="23">
        <f t="shared" si="4"/>
        <v>46.558809863329749</v>
      </c>
      <c r="O53" s="24">
        <f t="shared" si="5"/>
        <v>30.743595084357427</v>
      </c>
      <c r="P53" s="24">
        <f t="shared" si="6"/>
        <v>22.840170876350445</v>
      </c>
      <c r="Q53" t="s">
        <v>225</v>
      </c>
      <c r="R53" t="s">
        <v>226</v>
      </c>
      <c r="S53" t="s">
        <v>319</v>
      </c>
      <c r="AD53" s="37"/>
      <c r="AE53" s="37"/>
      <c r="AH53" s="37"/>
      <c r="AI53" s="37"/>
      <c r="AJ53" t="s">
        <v>330</v>
      </c>
    </row>
    <row r="54" spans="1:36" s="36" customFormat="1" ht="15" x14ac:dyDescent="0.25">
      <c r="A54">
        <v>1.9</v>
      </c>
      <c r="B54">
        <v>3.51</v>
      </c>
      <c r="C54">
        <v>4.4400000000000004</v>
      </c>
      <c r="D54" s="20">
        <f t="shared" si="0"/>
        <v>3.6441299599194288E-2</v>
      </c>
      <c r="E54" s="17">
        <f>IF(OR($A54="",$B54="",$C54=""),"",A54*'MPTO_working_3-way'!$I53)</f>
        <v>1.9677117428883195</v>
      </c>
      <c r="F54" s="21">
        <f>IF(OR($A54="",$B54="",$C54=""),"",B54*'MPTO_working_3-way'!$I53)</f>
        <v>3.6350885355463167</v>
      </c>
      <c r="G54" s="22">
        <f>IF(OR($A54="",$B54="",$C54=""),"",C54*'MPTO_working_3-way'!$I53)</f>
        <v>4.5982316518021786</v>
      </c>
      <c r="H54" s="17"/>
      <c r="I54" s="21"/>
      <c r="J54" s="22"/>
      <c r="K54" s="17"/>
      <c r="L54" s="21"/>
      <c r="M54" s="22"/>
      <c r="N54" s="23">
        <f t="shared" si="4"/>
        <v>50.820451908882902</v>
      </c>
      <c r="O54" s="24">
        <f t="shared" si="5"/>
        <v>27.509646332443737</v>
      </c>
      <c r="P54" s="24">
        <f t="shared" si="6"/>
        <v>21.747490681729168</v>
      </c>
      <c r="Q54" t="s">
        <v>227</v>
      </c>
      <c r="R54" t="s">
        <v>228</v>
      </c>
      <c r="S54" t="s">
        <v>319</v>
      </c>
      <c r="AD54" s="37"/>
      <c r="AE54" s="37"/>
      <c r="AH54" s="37"/>
      <c r="AI54" s="37"/>
      <c r="AJ54" t="s">
        <v>330</v>
      </c>
    </row>
    <row r="55" spans="1:36" s="36" customFormat="1" ht="15" x14ac:dyDescent="0.25">
      <c r="A55">
        <v>2.21</v>
      </c>
      <c r="B55">
        <v>3.02</v>
      </c>
      <c r="C55">
        <v>4.01</v>
      </c>
      <c r="D55" s="20">
        <f t="shared" si="0"/>
        <v>3.2991074200866333E-2</v>
      </c>
      <c r="E55" s="17">
        <f>IF(OR($A55="",$B55="",$C55=""),"",A55*'MPTO_working_3-way'!$I54)</f>
        <v>2.2853137166816411</v>
      </c>
      <c r="F55" s="21">
        <f>IF(OR($A55="",$B55="",$C55=""),"",B55*'MPTO_working_3-way'!$I54)</f>
        <v>3.1229173865966318</v>
      </c>
      <c r="G55" s="22">
        <f>IF(OR($A55="",$B55="",$C55=""),"",C55*'MPTO_working_3-way'!$I54)</f>
        <v>4.1466552053816201</v>
      </c>
      <c r="H55" s="17"/>
      <c r="I55" s="21"/>
      <c r="J55" s="22"/>
      <c r="K55" s="17"/>
      <c r="L55" s="21"/>
      <c r="M55" s="22"/>
      <c r="N55" s="23">
        <f t="shared" si="4"/>
        <v>43.757668485534516</v>
      </c>
      <c r="O55" s="24">
        <f t="shared" si="5"/>
        <v>32.021340183122938</v>
      </c>
      <c r="P55" s="24">
        <f t="shared" si="6"/>
        <v>24.115822282551441</v>
      </c>
      <c r="Q55" t="s">
        <v>229</v>
      </c>
      <c r="R55" t="s">
        <v>230</v>
      </c>
      <c r="S55" t="s">
        <v>319</v>
      </c>
      <c r="AD55" s="37"/>
      <c r="AE55" s="37"/>
      <c r="AH55" s="37"/>
      <c r="AI55" s="37"/>
      <c r="AJ55" t="s">
        <v>330</v>
      </c>
    </row>
    <row r="56" spans="1:36" s="36" customFormat="1" ht="15" x14ac:dyDescent="0.25">
      <c r="A56">
        <v>2.41</v>
      </c>
      <c r="B56">
        <v>3.17</v>
      </c>
      <c r="C56">
        <v>3.31</v>
      </c>
      <c r="D56" s="20">
        <f t="shared" si="0"/>
        <v>3.2509976210688407E-2</v>
      </c>
      <c r="E56" s="17">
        <f>IF(OR($A56="",$B56="",$C56=""),"",A56*'MPTO_working_3-way'!$I55)</f>
        <v>2.4978235320340585</v>
      </c>
      <c r="F56" s="21">
        <f>IF(OR($A56="",$B56="",$C56=""),"",B56*'MPTO_working_3-way'!$I55)</f>
        <v>3.2855189197294457</v>
      </c>
      <c r="G56" s="22">
        <f>IF(OR($A56="",$B56="",$C56=""),"",C56*'MPTO_working_3-way'!$I55)</f>
        <v>3.430620701673333</v>
      </c>
      <c r="H56" s="17"/>
      <c r="I56" s="21"/>
      <c r="J56" s="22"/>
      <c r="K56" s="17"/>
      <c r="L56" s="21"/>
      <c r="M56" s="22"/>
      <c r="N56" s="23">
        <f t="shared" si="4"/>
        <v>40.034853830753512</v>
      </c>
      <c r="O56" s="24">
        <f t="shared" si="5"/>
        <v>30.436592344516082</v>
      </c>
      <c r="P56" s="24">
        <f t="shared" si="6"/>
        <v>29.149244027829603</v>
      </c>
      <c r="Q56" t="s">
        <v>231</v>
      </c>
      <c r="R56" t="s">
        <v>232</v>
      </c>
      <c r="S56" t="s">
        <v>319</v>
      </c>
      <c r="AD56" s="37"/>
      <c r="AE56" s="37"/>
      <c r="AH56" s="37"/>
      <c r="AI56" s="37"/>
      <c r="AJ56" t="s">
        <v>330</v>
      </c>
    </row>
    <row r="57" spans="1:36" s="36" customFormat="1" ht="15" x14ac:dyDescent="0.25">
      <c r="A57">
        <v>1.39</v>
      </c>
      <c r="B57">
        <v>4.54</v>
      </c>
      <c r="C57">
        <v>8.11</v>
      </c>
      <c r="D57" s="20">
        <f t="shared" si="0"/>
        <v>6.2993339881075583E-2</v>
      </c>
      <c r="E57" s="17">
        <f>IF(OR($A57="",$B57="",$C57=""),"",A57*'MPTO_working_3-way'!$I56)</f>
        <v>1.4358575931392041</v>
      </c>
      <c r="F57" s="21">
        <f>IF(OR($A57="",$B57="",$C57=""),"",B57*'MPTO_working_3-way'!$I56)</f>
        <v>4.6897794768719328</v>
      </c>
      <c r="G57" s="22">
        <f>IF(OR($A57="",$B57="",$C57=""),"",C57*'MPTO_working_3-way'!$I56)</f>
        <v>8.377557611769026</v>
      </c>
      <c r="H57" s="17"/>
      <c r="I57" s="21"/>
      <c r="J57" s="22"/>
      <c r="K57" s="17"/>
      <c r="L57" s="21"/>
      <c r="M57" s="22"/>
      <c r="N57" s="23">
        <f t="shared" si="4"/>
        <v>69.644789621072931</v>
      </c>
      <c r="O57" s="24">
        <f t="shared" si="5"/>
        <v>21.322964223191931</v>
      </c>
      <c r="P57" s="24">
        <f t="shared" si="6"/>
        <v>11.936653214955779</v>
      </c>
      <c r="Q57" t="s">
        <v>233</v>
      </c>
      <c r="R57" t="s">
        <v>134</v>
      </c>
      <c r="S57" t="s">
        <v>319</v>
      </c>
      <c r="AD57" s="37"/>
      <c r="AE57" s="37"/>
      <c r="AH57" s="37"/>
      <c r="AI57" s="37"/>
      <c r="AJ57" t="s">
        <v>122</v>
      </c>
    </row>
    <row r="58" spans="1:36" s="36" customFormat="1" ht="15" x14ac:dyDescent="0.25">
      <c r="A58">
        <v>5.72</v>
      </c>
      <c r="B58">
        <v>3.92</v>
      </c>
      <c r="C58">
        <v>1.58</v>
      </c>
      <c r="D58" s="20">
        <f t="shared" si="0"/>
        <v>6.2838608046564604E-2</v>
      </c>
      <c r="E58" s="17">
        <f>IF(OR($A58="",$B58="",$C58=""),"",A58*'MPTO_working_3-way'!$I57)</f>
        <v>5.9059570639251371</v>
      </c>
      <c r="F58" s="21">
        <f>IF(OR($A58="",$B58="",$C58=""),"",B58*'MPTO_working_3-way'!$I57)</f>
        <v>4.0474391067458981</v>
      </c>
      <c r="G58" s="22">
        <f>IF(OR($A58="",$B58="",$C58=""),"",C58*'MPTO_working_3-way'!$I57)</f>
        <v>1.6313657624128877</v>
      </c>
      <c r="H58" s="17"/>
      <c r="I58" s="21"/>
      <c r="J58" s="22"/>
      <c r="K58" s="17"/>
      <c r="L58" s="21"/>
      <c r="M58" s="22"/>
      <c r="N58" s="23">
        <f t="shared" si="4"/>
        <v>16.932056721309678</v>
      </c>
      <c r="O58" s="24">
        <f t="shared" si="5"/>
        <v>24.706980725992697</v>
      </c>
      <c r="P58" s="24">
        <f t="shared" si="6"/>
        <v>61.298331927779337</v>
      </c>
      <c r="Q58" t="s">
        <v>234</v>
      </c>
      <c r="R58" t="s">
        <v>118</v>
      </c>
      <c r="S58" t="s">
        <v>319</v>
      </c>
      <c r="AD58" s="37"/>
      <c r="AE58" s="37"/>
      <c r="AH58" s="37"/>
      <c r="AI58" s="37"/>
      <c r="AJ58" t="s">
        <v>122</v>
      </c>
    </row>
    <row r="59" spans="1:36" s="36" customFormat="1" ht="15" x14ac:dyDescent="0.25">
      <c r="A59">
        <v>3.79</v>
      </c>
      <c r="B59">
        <v>3.44</v>
      </c>
      <c r="C59">
        <v>1.99</v>
      </c>
      <c r="D59" s="20">
        <f t="shared" si="0"/>
        <v>5.7062479976738301E-2</v>
      </c>
      <c r="E59" s="17">
        <f>IF(OR($A59="",$B59="",$C59=""),"",A59*'MPTO_working_3-way'!$I58)</f>
        <v>4.0287447581492764</v>
      </c>
      <c r="F59" s="21">
        <f>IF(OR($A59="",$B59="",$C59=""),"",B59*'MPTO_working_3-way'!$I58)</f>
        <v>3.6566970891908999</v>
      </c>
      <c r="G59" s="22">
        <f>IF(OR($A59="",$B59="",$C59=""),"",C59*'MPTO_working_3-way'!$I58)</f>
        <v>2.1153567463633403</v>
      </c>
      <c r="H59" s="17"/>
      <c r="I59" s="21"/>
      <c r="J59" s="22"/>
      <c r="K59" s="17"/>
      <c r="L59" s="21"/>
      <c r="M59" s="22"/>
      <c r="N59" s="23">
        <f t="shared" si="4"/>
        <v>24.821627083155789</v>
      </c>
      <c r="O59" s="24">
        <f t="shared" si="5"/>
        <v>27.347083327081524</v>
      </c>
      <c r="P59" s="24">
        <f t="shared" si="6"/>
        <v>47.27335007294495</v>
      </c>
      <c r="Q59" t="s">
        <v>235</v>
      </c>
      <c r="R59" t="s">
        <v>130</v>
      </c>
      <c r="S59" t="s">
        <v>319</v>
      </c>
      <c r="AD59" s="37"/>
      <c r="AE59" s="37"/>
      <c r="AH59" s="37"/>
      <c r="AI59" s="37"/>
      <c r="AJ59" t="s">
        <v>122</v>
      </c>
    </row>
    <row r="60" spans="1:36" s="36" customFormat="1" ht="15" x14ac:dyDescent="0.25">
      <c r="A60">
        <v>2.2000000000000002</v>
      </c>
      <c r="B60">
        <v>3.5</v>
      </c>
      <c r="C60">
        <v>3.65</v>
      </c>
      <c r="D60" s="20">
        <f t="shared" si="0"/>
        <v>1.4232342999466185E-2</v>
      </c>
      <c r="E60" s="17">
        <f>IF(OR($A60="",$B60="",$C60=""),"",A60*'MPTO_working_3-way'!$I59)</f>
        <v>2.3382449377024423</v>
      </c>
      <c r="F60" s="21">
        <f>IF(OR($A60="",$B60="",$C60=""),"",B60*'MPTO_working_3-way'!$I59)</f>
        <v>3.7199351281629762</v>
      </c>
      <c r="G60" s="22">
        <f>IF(OR($A60="",$B60="",$C60=""),"",C60*'MPTO_working_3-way'!$I59)</f>
        <v>3.8793609193699607</v>
      </c>
      <c r="H60" s="17"/>
      <c r="I60" s="21"/>
      <c r="J60" s="22"/>
      <c r="K60" s="17"/>
      <c r="L60" s="21"/>
      <c r="M60" s="22"/>
      <c r="N60" s="23">
        <f t="shared" si="4"/>
        <v>42.767119213036729</v>
      </c>
      <c r="O60" s="24">
        <f t="shared" si="5"/>
        <v>26.882189219623093</v>
      </c>
      <c r="P60" s="24">
        <f t="shared" si="6"/>
        <v>25.777441717446802</v>
      </c>
      <c r="Q60" t="s">
        <v>133</v>
      </c>
      <c r="R60" t="s">
        <v>236</v>
      </c>
      <c r="S60" t="s">
        <v>319</v>
      </c>
      <c r="AD60" s="37"/>
      <c r="AE60" s="37"/>
      <c r="AH60" s="37"/>
      <c r="AI60" s="37"/>
      <c r="AJ60" t="s">
        <v>122</v>
      </c>
    </row>
    <row r="61" spans="1:36" s="36" customFormat="1" ht="15" x14ac:dyDescent="0.25">
      <c r="A61">
        <v>2.41</v>
      </c>
      <c r="B61">
        <v>3.57</v>
      </c>
      <c r="C61">
        <v>2.91</v>
      </c>
      <c r="D61" s="20">
        <f t="shared" si="0"/>
        <v>3.8692415837875416E-2</v>
      </c>
      <c r="E61" s="17">
        <f>IF(OR($A61="",$B61="",$C61=""),"",A61*'MPTO_working_3-way'!$I60)</f>
        <v>2.5475205767439393</v>
      </c>
      <c r="F61" s="21">
        <f>IF(OR($A61="",$B61="",$C61=""),"",B61*'MPTO_working_3-way'!$I60)</f>
        <v>3.7737130535169556</v>
      </c>
      <c r="G61" s="22">
        <f>IF(OR($A61="",$B61="",$C61=""),"",C61*'MPTO_working_3-way'!$I60)</f>
        <v>3.0760518167323085</v>
      </c>
      <c r="H61" s="17"/>
      <c r="I61" s="21"/>
      <c r="J61" s="22"/>
      <c r="K61" s="17"/>
      <c r="L61" s="21"/>
      <c r="M61" s="22"/>
      <c r="N61" s="23">
        <f t="shared" si="4"/>
        <v>39.253853693230198</v>
      </c>
      <c r="O61" s="24">
        <f t="shared" si="5"/>
        <v>26.499100112236629</v>
      </c>
      <c r="P61" s="24">
        <f t="shared" si="6"/>
        <v>32.509205292331536</v>
      </c>
      <c r="Q61" t="s">
        <v>237</v>
      </c>
      <c r="R61" t="s">
        <v>238</v>
      </c>
      <c r="S61" t="s">
        <v>319</v>
      </c>
      <c r="AD61" s="37"/>
      <c r="AE61" s="37"/>
      <c r="AH61" s="37"/>
      <c r="AI61" s="37"/>
      <c r="AJ61" t="s">
        <v>323</v>
      </c>
    </row>
    <row r="62" spans="1:36" s="36" customFormat="1" ht="15" x14ac:dyDescent="0.25">
      <c r="A62">
        <v>2.17</v>
      </c>
      <c r="B62">
        <v>3.59</v>
      </c>
      <c r="C62">
        <v>3.34</v>
      </c>
      <c r="D62" s="20">
        <f t="shared" si="0"/>
        <v>3.878222272577414E-2</v>
      </c>
      <c r="E62" s="17">
        <f>IF(OR($A62="",$B62="",$C62=""),"",A62*'MPTO_working_3-way'!$I61)</f>
        <v>2.2008841843088414</v>
      </c>
      <c r="F62" s="21">
        <f>IF(OR($A62="",$B62="",$C62=""),"",B62*'MPTO_working_3-way'!$I61)</f>
        <v>3.6410941113680835</v>
      </c>
      <c r="G62" s="22">
        <f>IF(OR($A62="",$B62="",$C62=""),"",C62*'MPTO_working_3-way'!$I61)</f>
        <v>3.3875360256182168</v>
      </c>
      <c r="H62" s="17"/>
      <c r="I62" s="21"/>
      <c r="J62" s="22"/>
      <c r="K62" s="17"/>
      <c r="L62" s="21"/>
      <c r="M62" s="22"/>
      <c r="N62" s="23">
        <f t="shared" si="4"/>
        <v>45.436284522805856</v>
      </c>
      <c r="O62" s="24">
        <f t="shared" si="5"/>
        <v>27.464272260303257</v>
      </c>
      <c r="P62" s="24">
        <f t="shared" si="6"/>
        <v>29.519981261822963</v>
      </c>
      <c r="Q62" t="s">
        <v>239</v>
      </c>
      <c r="R62" t="s">
        <v>240</v>
      </c>
      <c r="S62" t="s">
        <v>319</v>
      </c>
      <c r="AD62" s="37"/>
      <c r="AE62" s="37"/>
      <c r="AH62" s="37"/>
      <c r="AI62" s="37"/>
      <c r="AJ62" t="s">
        <v>323</v>
      </c>
    </row>
    <row r="63" spans="1:36" s="36" customFormat="1" ht="15" x14ac:dyDescent="0.25">
      <c r="A63">
        <v>2.44</v>
      </c>
      <c r="B63">
        <v>3.38</v>
      </c>
      <c r="C63">
        <v>3.01</v>
      </c>
      <c r="D63" s="20">
        <f t="shared" si="0"/>
        <v>3.7919967360713347E-2</v>
      </c>
      <c r="E63" s="17">
        <f>IF(OR($A63="",$B63="",$C63=""),"",A63*'MPTO_working_3-way'!$I62)</f>
        <v>2.5344094946444158</v>
      </c>
      <c r="F63" s="21">
        <f>IF(OR($A63="",$B63="",$C63=""),"",B63*'MPTO_working_3-way'!$I62)</f>
        <v>3.5107803655320189</v>
      </c>
      <c r="G63" s="22">
        <f>IF(OR($A63="",$B63="",$C63=""),"",C63*'MPTO_working_3-way'!$I62)</f>
        <v>3.126464171672005</v>
      </c>
      <c r="H63" s="17"/>
      <c r="I63" s="21"/>
      <c r="J63" s="22"/>
      <c r="K63" s="17"/>
      <c r="L63" s="21"/>
      <c r="M63" s="22"/>
      <c r="N63" s="23">
        <f t="shared" si="4"/>
        <v>39.456922889262714</v>
      </c>
      <c r="O63" s="24">
        <f t="shared" si="5"/>
        <v>28.483695813550597</v>
      </c>
      <c r="P63" s="24">
        <f t="shared" si="6"/>
        <v>31.985013903588378</v>
      </c>
      <c r="Q63" t="s">
        <v>241</v>
      </c>
      <c r="R63" t="s">
        <v>242</v>
      </c>
      <c r="S63" t="s">
        <v>319</v>
      </c>
      <c r="AD63" s="37"/>
      <c r="AE63" s="37"/>
      <c r="AH63" s="37"/>
      <c r="AI63" s="37"/>
      <c r="AJ63" t="s">
        <v>323</v>
      </c>
    </row>
    <row r="64" spans="1:36" s="36" customFormat="1" ht="15" x14ac:dyDescent="0.25">
      <c r="A64">
        <v>4</v>
      </c>
      <c r="B64">
        <v>3.77</v>
      </c>
      <c r="C64">
        <v>1.94</v>
      </c>
      <c r="D64" s="20">
        <f t="shared" si="0"/>
        <v>3.0715906915693703E-2</v>
      </c>
      <c r="E64" s="17">
        <f>IF(OR($A64="",$B64="",$C64=""),"",A64*'MPTO_working_3-way'!$I63)</f>
        <v>4.1551288909030966</v>
      </c>
      <c r="F64" s="21">
        <f>IF(OR($A64="",$B64="",$C64=""),"",B64*'MPTO_working_3-way'!$I63)</f>
        <v>3.9162089796761683</v>
      </c>
      <c r="G64" s="22">
        <f>IF(OR($A64="",$B64="",$C64=""),"",C64*'MPTO_working_3-way'!$I63)</f>
        <v>2.0152375120880017</v>
      </c>
      <c r="H64" s="17"/>
      <c r="I64" s="21"/>
      <c r="J64" s="22"/>
      <c r="K64" s="17"/>
      <c r="L64" s="21"/>
      <c r="M64" s="22"/>
      <c r="N64" s="23">
        <f t="shared" si="4"/>
        <v>24.066642124852471</v>
      </c>
      <c r="O64" s="24">
        <f t="shared" si="5"/>
        <v>25.534898806209522</v>
      </c>
      <c r="P64" s="24">
        <f t="shared" si="6"/>
        <v>49.621942525469024</v>
      </c>
      <c r="Q64" t="s">
        <v>243</v>
      </c>
      <c r="R64" t="s">
        <v>244</v>
      </c>
      <c r="S64" t="s">
        <v>319</v>
      </c>
      <c r="AD64" s="37"/>
      <c r="AE64" s="37"/>
      <c r="AH64" s="37"/>
      <c r="AI64" s="37"/>
      <c r="AJ64" t="s">
        <v>331</v>
      </c>
    </row>
    <row r="65" spans="1:36" s="36" customFormat="1" ht="15" x14ac:dyDescent="0.25">
      <c r="A65">
        <v>3.73</v>
      </c>
      <c r="B65">
        <v>3.79</v>
      </c>
      <c r="C65">
        <v>2.0099999999999998</v>
      </c>
      <c r="D65" s="20">
        <f t="shared" si="0"/>
        <v>2.9461195300316989E-2</v>
      </c>
      <c r="E65" s="17">
        <f>IF(OR($A65="",$B65="",$C65=""),"",A65*'MPTO_working_3-way'!$I64)</f>
        <v>3.8714414782554609</v>
      </c>
      <c r="F65" s="21">
        <f>IF(OR($A65="",$B65="",$C65=""),"",B65*'MPTO_working_3-way'!$I64)</f>
        <v>3.9337166762971036</v>
      </c>
      <c r="G65" s="22">
        <f>IF(OR($A65="",$B65="",$C65=""),"",C65*'MPTO_working_3-way'!$I64)</f>
        <v>2.0862191343950336</v>
      </c>
      <c r="H65" s="17"/>
      <c r="I65" s="21"/>
      <c r="J65" s="22"/>
      <c r="K65" s="17"/>
      <c r="L65" s="21"/>
      <c r="M65" s="22"/>
      <c r="N65" s="23">
        <f t="shared" si="4"/>
        <v>25.830172188231487</v>
      </c>
      <c r="O65" s="24">
        <f t="shared" si="5"/>
        <v>25.421251256491672</v>
      </c>
      <c r="P65" s="24">
        <f t="shared" si="6"/>
        <v>47.933603115474362</v>
      </c>
      <c r="Q65" t="s">
        <v>245</v>
      </c>
      <c r="R65" t="s">
        <v>246</v>
      </c>
      <c r="S65" t="s">
        <v>319</v>
      </c>
      <c r="AD65" s="37"/>
      <c r="AE65" s="37"/>
      <c r="AH65" s="37"/>
      <c r="AI65" s="37"/>
      <c r="AJ65" t="s">
        <v>331</v>
      </c>
    </row>
    <row r="66" spans="1:36" s="36" customFormat="1" ht="15" x14ac:dyDescent="0.25">
      <c r="A66">
        <v>2.06</v>
      </c>
      <c r="B66">
        <v>3.95</v>
      </c>
      <c r="C66">
        <v>3.45</v>
      </c>
      <c r="D66" s="20">
        <f t="shared" si="0"/>
        <v>2.8456522629676906E-2</v>
      </c>
      <c r="E66" s="17">
        <f>IF(OR($A66="",$B66="",$C66=""),"",A66*'MPTO_working_3-way'!$I65)</f>
        <v>2.1232747682463291</v>
      </c>
      <c r="F66" s="21">
        <f>IF(OR($A66="",$B66="",$C66=""),"",B66*'MPTO_working_3-way'!$I65)</f>
        <v>4.0713278323169906</v>
      </c>
      <c r="G66" s="22">
        <f>IF(OR($A66="",$B66="",$C66=""),"",C66*'MPTO_working_3-way'!$I65)</f>
        <v>3.5559698788591434</v>
      </c>
      <c r="H66" s="17"/>
      <c r="I66" s="21"/>
      <c r="J66" s="22"/>
      <c r="K66" s="17"/>
      <c r="L66" s="21"/>
      <c r="M66" s="22"/>
      <c r="N66" s="23">
        <f t="shared" si="4"/>
        <v>47.097060397224396</v>
      </c>
      <c r="O66" s="24">
        <f t="shared" si="5"/>
        <v>24.562011245134748</v>
      </c>
      <c r="P66" s="24">
        <f t="shared" si="6"/>
        <v>28.121723019791961</v>
      </c>
      <c r="Q66" t="s">
        <v>247</v>
      </c>
      <c r="R66" t="s">
        <v>248</v>
      </c>
      <c r="S66" t="s">
        <v>319</v>
      </c>
      <c r="AD66" s="37"/>
      <c r="AE66" s="37"/>
      <c r="AH66" s="37"/>
      <c r="AI66" s="37"/>
      <c r="AJ66" t="s">
        <v>331</v>
      </c>
    </row>
    <row r="67" spans="1:36" s="36" customFormat="1" ht="15" x14ac:dyDescent="0.25">
      <c r="A67">
        <v>1.93</v>
      </c>
      <c r="B67">
        <v>3.46</v>
      </c>
      <c r="C67">
        <v>4.26</v>
      </c>
      <c r="D67" s="20">
        <f t="shared" si="0"/>
        <v>4.1893840103927937E-2</v>
      </c>
      <c r="E67" s="17">
        <f>IF(OR($A67="",$B67="",$C67=""),"",A67*'MPTO_working_3-way'!$I66)</f>
        <v>1.9868601069296117</v>
      </c>
      <c r="F67" s="21">
        <f>IF(OR($A67="",$B67="",$C67=""),"",B67*'MPTO_working_3-way'!$I66)</f>
        <v>3.5619357357390968</v>
      </c>
      <c r="G67" s="22">
        <f>IF(OR($A67="",$B67="",$C67=""),"",C67*'MPTO_working_3-way'!$I66)</f>
        <v>4.3855046919793503</v>
      </c>
      <c r="H67" s="17"/>
      <c r="I67" s="21"/>
      <c r="J67" s="22"/>
      <c r="K67" s="17"/>
      <c r="L67" s="21"/>
      <c r="M67" s="22"/>
      <c r="N67" s="23">
        <f t="shared" si="4"/>
        <v>50.330669809730445</v>
      </c>
      <c r="O67" s="24">
        <f t="shared" si="5"/>
        <v>28.074622177103969</v>
      </c>
      <c r="P67" s="24">
        <f t="shared" si="6"/>
        <v>22.802392660276936</v>
      </c>
      <c r="Q67" t="s">
        <v>249</v>
      </c>
      <c r="R67" t="s">
        <v>250</v>
      </c>
      <c r="S67" t="s">
        <v>319</v>
      </c>
      <c r="AD67" s="37"/>
      <c r="AE67" s="37"/>
      <c r="AH67" s="37"/>
      <c r="AI67" s="37"/>
      <c r="AJ67" t="s">
        <v>324</v>
      </c>
    </row>
    <row r="68" spans="1:36" s="36" customFormat="1" ht="15" x14ac:dyDescent="0.25">
      <c r="A68">
        <v>3.1</v>
      </c>
      <c r="B68">
        <v>3.33</v>
      </c>
      <c r="C68">
        <v>2.4700000000000002</v>
      </c>
      <c r="D68" s="20">
        <f t="shared" ref="D68:D123" si="7">IF(OR($A68="",$B68="",$C68=""),"",(1/A68)+(1/B68)+(1/C68)-1)</f>
        <v>2.773924505673242E-2</v>
      </c>
      <c r="E68" s="17">
        <f>IF(OR($A68="",$B68="",$C68=""),"",A68*'MPTO_working_3-way'!$I67)</f>
        <v>3.1882152201519984</v>
      </c>
      <c r="F68" s="21">
        <f>IF(OR($A68="",$B68="",$C68=""),"",B68*'MPTO_working_3-way'!$I67)</f>
        <v>3.4247602203568244</v>
      </c>
      <c r="G68" s="22">
        <f>IF(OR($A68="",$B68="",$C68=""),"",C68*'MPTO_working_3-way'!$I67)</f>
        <v>2.5402876108953021</v>
      </c>
      <c r="H68" s="17"/>
      <c r="I68" s="21"/>
      <c r="J68" s="22"/>
      <c r="K68" s="17"/>
      <c r="L68" s="21"/>
      <c r="M68" s="22"/>
      <c r="N68" s="23">
        <f t="shared" si="4"/>
        <v>31.365511138621464</v>
      </c>
      <c r="O68" s="24">
        <f t="shared" si="5"/>
        <v>29.199124483401363</v>
      </c>
      <c r="P68" s="24">
        <f t="shared" si="6"/>
        <v>39.365621267095769</v>
      </c>
      <c r="Q68" t="s">
        <v>251</v>
      </c>
      <c r="R68" t="s">
        <v>252</v>
      </c>
      <c r="S68" t="s">
        <v>319</v>
      </c>
      <c r="AD68" s="37"/>
      <c r="AE68" s="37"/>
      <c r="AH68" s="37"/>
      <c r="AI68" s="37"/>
      <c r="AJ68" t="s">
        <v>325</v>
      </c>
    </row>
    <row r="69" spans="1:36" s="36" customFormat="1" ht="15" x14ac:dyDescent="0.25">
      <c r="A69">
        <v>2.0699999999999998</v>
      </c>
      <c r="B69">
        <v>3.5</v>
      </c>
      <c r="C69">
        <v>3.85</v>
      </c>
      <c r="D69" s="20">
        <f t="shared" si="7"/>
        <v>2.8546332894158866E-2</v>
      </c>
      <c r="E69" s="17">
        <f>IF(OR($A69="",$B69="",$C69=""),"",A69*'MPTO_working_3-way'!$I68)</f>
        <v>2.1567202490151307</v>
      </c>
      <c r="F69" s="21">
        <f>IF(OR($A69="",$B69="",$C69=""),"",B69*'MPTO_working_3-way'!$I68)</f>
        <v>3.6466284403637479</v>
      </c>
      <c r="G69" s="22">
        <f>IF(OR($A69="",$B69="",$C69=""),"",C69*'MPTO_working_3-way'!$I68)</f>
        <v>4.0112912844001229</v>
      </c>
      <c r="H69" s="17"/>
      <c r="I69" s="21"/>
      <c r="J69" s="22"/>
      <c r="K69" s="17"/>
      <c r="L69" s="21"/>
      <c r="M69" s="22"/>
      <c r="N69" s="23">
        <f t="shared" ref="N69:N123" si="8">(1/E69)* 100</f>
        <v>46.366699642971845</v>
      </c>
      <c r="O69" s="24">
        <f t="shared" ref="O69:O123" si="9">(1/F69)* 100</f>
        <v>27.422590931700487</v>
      </c>
      <c r="P69" s="24">
        <f t="shared" ref="P69:P123" si="10">(1/G69)* 100</f>
        <v>24.929628119727713</v>
      </c>
      <c r="Q69" t="s">
        <v>125</v>
      </c>
      <c r="R69" t="s">
        <v>123</v>
      </c>
      <c r="S69" t="s">
        <v>319</v>
      </c>
      <c r="AD69" s="37"/>
      <c r="AE69" s="37"/>
      <c r="AH69" s="37"/>
      <c r="AI69" s="37"/>
      <c r="AJ69" t="s">
        <v>69</v>
      </c>
    </row>
    <row r="70" spans="1:36" s="36" customFormat="1" ht="15" x14ac:dyDescent="0.25">
      <c r="A70">
        <v>2.06</v>
      </c>
      <c r="B70">
        <v>3.37</v>
      </c>
      <c r="C70">
        <v>4.0599999999999996</v>
      </c>
      <c r="D70" s="20">
        <f t="shared" si="7"/>
        <v>2.8478216967605885E-2</v>
      </c>
      <c r="E70" s="17">
        <f>IF(OR($A70="",$B70="",$C70=""),"",A70*'MPTO_working_3-way'!$I69)</f>
        <v>2.1171428448168688</v>
      </c>
      <c r="F70" s="21">
        <f>IF(OR($A70="",$B70="",$C70=""),"",B70*'MPTO_working_3-way'!$I69)</f>
        <v>3.4634812558411885</v>
      </c>
      <c r="G70" s="22">
        <f>IF(OR($A70="",$B70="",$C70=""),"",C70*'MPTO_working_3-way'!$I69)</f>
        <v>4.1726213349303336</v>
      </c>
      <c r="H70" s="17"/>
      <c r="I70" s="21"/>
      <c r="J70" s="22"/>
      <c r="K70" s="17"/>
      <c r="L70" s="21"/>
      <c r="M70" s="22"/>
      <c r="N70" s="23">
        <f t="shared" si="8"/>
        <v>47.233468561092735</v>
      </c>
      <c r="O70" s="24">
        <f t="shared" si="9"/>
        <v>28.872684046246594</v>
      </c>
      <c r="P70" s="24">
        <f t="shared" si="10"/>
        <v>23.965750058091388</v>
      </c>
      <c r="Q70" t="s">
        <v>115</v>
      </c>
      <c r="R70" t="s">
        <v>253</v>
      </c>
      <c r="S70" t="s">
        <v>319</v>
      </c>
      <c r="AD70" s="37"/>
      <c r="AE70" s="37"/>
      <c r="AH70" s="37"/>
      <c r="AI70" s="37"/>
      <c r="AJ70" t="s">
        <v>69</v>
      </c>
    </row>
    <row r="71" spans="1:36" s="36" customFormat="1" ht="15" x14ac:dyDescent="0.25">
      <c r="A71">
        <v>1.68</v>
      </c>
      <c r="B71">
        <v>4.0199999999999996</v>
      </c>
      <c r="C71">
        <v>5.4</v>
      </c>
      <c r="D71" s="20">
        <f t="shared" si="7"/>
        <v>2.9179499328753078E-2</v>
      </c>
      <c r="E71" s="17">
        <f>IF(OR($A71="",$B71="",$C71=""),"",A71*'MPTO_working_3-way'!$I70)</f>
        <v>1.7279578392621868</v>
      </c>
      <c r="F71" s="21">
        <f>IF(OR($A71="",$B71="",$C71=""),"",B71*'MPTO_working_3-way'!$I70)</f>
        <v>4.1347562582345185</v>
      </c>
      <c r="G71" s="22">
        <f>IF(OR($A71="",$B71="",$C71=""),"",C71*'MPTO_working_3-way'!$I70)</f>
        <v>5.5541501976284584</v>
      </c>
      <c r="H71" s="17"/>
      <c r="I71" s="21"/>
      <c r="J71" s="22"/>
      <c r="K71" s="17"/>
      <c r="L71" s="21"/>
      <c r="M71" s="22"/>
      <c r="N71" s="23">
        <f t="shared" si="8"/>
        <v>57.871782359399795</v>
      </c>
      <c r="O71" s="24">
        <f t="shared" si="9"/>
        <v>24.185222478555136</v>
      </c>
      <c r="P71" s="24">
        <f t="shared" si="10"/>
        <v>18.004554511813264</v>
      </c>
      <c r="Q71" t="s">
        <v>102</v>
      </c>
      <c r="R71" t="s">
        <v>100</v>
      </c>
      <c r="S71" t="s">
        <v>319</v>
      </c>
      <c r="AD71" s="37"/>
      <c r="AE71" s="37"/>
      <c r="AH71" s="37"/>
      <c r="AI71" s="37"/>
      <c r="AJ71" t="s">
        <v>69</v>
      </c>
    </row>
    <row r="72" spans="1:36" s="36" customFormat="1" ht="15" x14ac:dyDescent="0.25">
      <c r="A72">
        <v>2</v>
      </c>
      <c r="B72">
        <v>3.25</v>
      </c>
      <c r="C72">
        <v>4.5</v>
      </c>
      <c r="D72" s="20">
        <f t="shared" si="7"/>
        <v>2.9914529914529808E-2</v>
      </c>
      <c r="E72" s="17">
        <f>IF(OR($A72="",$B72="",$C72=""),"",A72*'MPTO_working_3-way'!$I71)</f>
        <v>2.0569564339352118</v>
      </c>
      <c r="F72" s="21">
        <f>IF(OR($A72="",$B72="",$C72=""),"",B72*'MPTO_working_3-way'!$I71)</f>
        <v>3.3425542051447192</v>
      </c>
      <c r="G72" s="22">
        <f>IF(OR($A72="",$B72="",$C72=""),"",C72*'MPTO_working_3-way'!$I71)</f>
        <v>4.6281519763542267</v>
      </c>
      <c r="H72" s="17"/>
      <c r="I72" s="21"/>
      <c r="J72" s="22"/>
      <c r="K72" s="17"/>
      <c r="L72" s="21"/>
      <c r="M72" s="22"/>
      <c r="N72" s="23">
        <f t="shared" si="8"/>
        <v>48.615516765558155</v>
      </c>
      <c r="O72" s="24">
        <f t="shared" si="9"/>
        <v>29.917241086497327</v>
      </c>
      <c r="P72" s="24">
        <f t="shared" si="10"/>
        <v>21.606896340248067</v>
      </c>
      <c r="Q72" t="s">
        <v>97</v>
      </c>
      <c r="R72" t="s">
        <v>95</v>
      </c>
      <c r="S72" t="s">
        <v>319</v>
      </c>
      <c r="AD72" s="37"/>
      <c r="AE72" s="37"/>
      <c r="AH72" s="37"/>
      <c r="AI72" s="37"/>
      <c r="AJ72" t="s">
        <v>69</v>
      </c>
    </row>
    <row r="73" spans="1:36" s="36" customFormat="1" ht="15" x14ac:dyDescent="0.25">
      <c r="A73">
        <v>2.2000000000000002</v>
      </c>
      <c r="B73">
        <v>3.49</v>
      </c>
      <c r="C73">
        <v>3.47</v>
      </c>
      <c r="D73" s="20">
        <f t="shared" si="7"/>
        <v>2.9262843875198508E-2</v>
      </c>
      <c r="E73" s="17">
        <f>IF(OR($A73="",$B73="",$C73=""),"",A73*'MPTO_working_3-way'!$I72)</f>
        <v>2.2641948985232569</v>
      </c>
      <c r="F73" s="21">
        <f>IF(OR($A73="",$B73="",$C73=""),"",B73*'MPTO_working_3-way'!$I72)</f>
        <v>3.5918364526573483</v>
      </c>
      <c r="G73" s="22">
        <f>IF(OR($A73="",$B73="",$C73=""),"",C73*'MPTO_working_3-way'!$I72)</f>
        <v>3.5712528626707734</v>
      </c>
      <c r="H73" s="17"/>
      <c r="I73" s="21"/>
      <c r="J73" s="22"/>
      <c r="K73" s="17"/>
      <c r="L73" s="21"/>
      <c r="M73" s="22"/>
      <c r="N73" s="23">
        <f t="shared" si="8"/>
        <v>44.165809253091041</v>
      </c>
      <c r="O73" s="24">
        <f t="shared" si="9"/>
        <v>27.84091127702014</v>
      </c>
      <c r="P73" s="24">
        <f t="shared" si="10"/>
        <v>28.001377624438128</v>
      </c>
      <c r="Q73" t="s">
        <v>124</v>
      </c>
      <c r="R73" t="s">
        <v>99</v>
      </c>
      <c r="S73" t="s">
        <v>319</v>
      </c>
      <c r="AD73" s="37"/>
      <c r="AE73" s="37"/>
      <c r="AH73" s="37"/>
      <c r="AI73" s="37"/>
      <c r="AJ73" t="s">
        <v>69</v>
      </c>
    </row>
    <row r="74" spans="1:36" s="36" customFormat="1" ht="15" x14ac:dyDescent="0.25">
      <c r="A74">
        <v>2.6</v>
      </c>
      <c r="B74">
        <v>3.49</v>
      </c>
      <c r="C74">
        <v>2.8</v>
      </c>
      <c r="D74" s="20">
        <f t="shared" si="7"/>
        <v>2.829119304763994E-2</v>
      </c>
      <c r="E74" s="17">
        <f>IF(OR($A74="",$B74="",$C74=""),"",A74*'MPTO_working_3-way'!$I73)</f>
        <v>2.6777777777777776</v>
      </c>
      <c r="F74" s="21">
        <f>IF(OR($A74="",$B74="",$C74=""),"",B74*'MPTO_working_3-way'!$I73)</f>
        <v>3.5944017094017093</v>
      </c>
      <c r="G74" s="22">
        <f>IF(OR($A74="",$B74="",$C74=""),"",C74*'MPTO_working_3-way'!$I73)</f>
        <v>2.8837606837606833</v>
      </c>
      <c r="H74" s="17"/>
      <c r="I74" s="21"/>
      <c r="J74" s="22"/>
      <c r="K74" s="17"/>
      <c r="L74" s="21"/>
      <c r="M74" s="22"/>
      <c r="N74" s="23">
        <f t="shared" si="8"/>
        <v>37.344398340248965</v>
      </c>
      <c r="O74" s="24">
        <f t="shared" si="9"/>
        <v>27.821041743451953</v>
      </c>
      <c r="P74" s="24">
        <f t="shared" si="10"/>
        <v>34.67694131594547</v>
      </c>
      <c r="Q74" t="s">
        <v>138</v>
      </c>
      <c r="R74" t="s">
        <v>98</v>
      </c>
      <c r="S74" t="s">
        <v>319</v>
      </c>
      <c r="AD74" s="37"/>
      <c r="AE74" s="37"/>
      <c r="AH74" s="37"/>
      <c r="AI74" s="37"/>
      <c r="AJ74" t="s">
        <v>69</v>
      </c>
    </row>
    <row r="75" spans="1:36" s="36" customFormat="1" ht="15" x14ac:dyDescent="0.25">
      <c r="A75">
        <v>4.05</v>
      </c>
      <c r="B75">
        <v>4.04</v>
      </c>
      <c r="C75">
        <v>1.87</v>
      </c>
      <c r="D75" s="20">
        <f t="shared" si="7"/>
        <v>2.9197691010931059E-2</v>
      </c>
      <c r="E75" s="17">
        <f>IF(OR($A75="",$B75="",$C75=""),"",A75*'MPTO_working_3-way'!$I74)</f>
        <v>4.1685145176945539</v>
      </c>
      <c r="F75" s="21">
        <f>IF(OR($A75="",$B75="",$C75=""),"",B75*'MPTO_working_3-way'!$I74)</f>
        <v>4.1582218892558016</v>
      </c>
      <c r="G75" s="22">
        <f>IF(OR($A75="",$B75="",$C75=""),"",C75*'MPTO_working_3-way'!$I74)</f>
        <v>1.9247215180466213</v>
      </c>
      <c r="H75" s="17"/>
      <c r="I75" s="21"/>
      <c r="J75" s="22"/>
      <c r="K75" s="17"/>
      <c r="L75" s="21"/>
      <c r="M75" s="22"/>
      <c r="N75" s="23">
        <f t="shared" si="8"/>
        <v>23.989361096265576</v>
      </c>
      <c r="O75" s="24">
        <f t="shared" si="9"/>
        <v>24.048740702939504</v>
      </c>
      <c r="P75" s="24">
        <f t="shared" si="10"/>
        <v>51.955568149666085</v>
      </c>
      <c r="Q75" t="s">
        <v>254</v>
      </c>
      <c r="R75" t="s">
        <v>255</v>
      </c>
      <c r="S75" t="s">
        <v>319</v>
      </c>
      <c r="AD75" s="37"/>
      <c r="AE75" s="37"/>
      <c r="AH75" s="37"/>
      <c r="AI75" s="37"/>
      <c r="AJ75" t="s">
        <v>332</v>
      </c>
    </row>
    <row r="76" spans="1:36" s="36" customFormat="1" ht="15" x14ac:dyDescent="0.25">
      <c r="A76">
        <v>1.31</v>
      </c>
      <c r="B76">
        <v>5.71</v>
      </c>
      <c r="C76">
        <v>10.43</v>
      </c>
      <c r="D76" s="20">
        <f t="shared" si="7"/>
        <v>3.4367404222668485E-2</v>
      </c>
      <c r="E76" s="17">
        <f>IF(OR($A76="",$B76="",$C76=""),"",A76*'MPTO_working_3-way'!$I75)</f>
        <v>1.3470614628924085</v>
      </c>
      <c r="F76" s="21">
        <f>IF(OR($A76="",$B76="",$C76=""),"",B76*'MPTO_working_3-way'!$I75)</f>
        <v>5.8715427123020243</v>
      </c>
      <c r="G76" s="22">
        <f>IF(OR($A76="",$B76="",$C76=""),"",C76*'MPTO_working_3-way'!$I75)</f>
        <v>10.725077143486883</v>
      </c>
      <c r="H76" s="17"/>
      <c r="I76" s="21"/>
      <c r="J76" s="22"/>
      <c r="K76" s="17"/>
      <c r="L76" s="21"/>
      <c r="M76" s="22"/>
      <c r="N76" s="23">
        <f t="shared" si="8"/>
        <v>74.235662406435523</v>
      </c>
      <c r="O76" s="24">
        <f t="shared" si="9"/>
        <v>17.031299080986084</v>
      </c>
      <c r="P76" s="24">
        <f t="shared" si="10"/>
        <v>9.3239422581429103</v>
      </c>
      <c r="Q76" t="s">
        <v>256</v>
      </c>
      <c r="R76" t="s">
        <v>257</v>
      </c>
      <c r="S76" t="s">
        <v>319</v>
      </c>
      <c r="AD76" s="37"/>
      <c r="AE76" s="37"/>
      <c r="AH76" s="37"/>
      <c r="AI76" s="37"/>
      <c r="AJ76" t="s">
        <v>332</v>
      </c>
    </row>
    <row r="77" spans="1:36" s="36" customFormat="1" ht="15" x14ac:dyDescent="0.25">
      <c r="A77">
        <v>1.37</v>
      </c>
      <c r="B77">
        <v>5.88</v>
      </c>
      <c r="C77">
        <v>7.68</v>
      </c>
      <c r="D77" s="20">
        <f t="shared" si="7"/>
        <v>3.020336784348765E-2</v>
      </c>
      <c r="E77" s="17">
        <f>IF(OR($A77="",$B77="",$C77=""),"",A77*'MPTO_working_3-way'!$I76)</f>
        <v>1.4100008366849757</v>
      </c>
      <c r="F77" s="21">
        <f>IF(OR($A77="",$B77="",$C77=""),"",B77*'MPTO_working_3-way'!$I76)</f>
        <v>6.0516824231442747</v>
      </c>
      <c r="G77" s="22">
        <f>IF(OR($A77="",$B77="",$C77=""),"",C77*'MPTO_working_3-way'!$I76)</f>
        <v>7.9042382669639499</v>
      </c>
      <c r="H77" s="17"/>
      <c r="I77" s="21"/>
      <c r="J77" s="22"/>
      <c r="K77" s="17"/>
      <c r="L77" s="21"/>
      <c r="M77" s="22"/>
      <c r="N77" s="23">
        <f t="shared" si="8"/>
        <v>70.921943730975343</v>
      </c>
      <c r="O77" s="24">
        <f t="shared" si="9"/>
        <v>16.524330427115004</v>
      </c>
      <c r="P77" s="24">
        <f t="shared" si="10"/>
        <v>12.651440483259927</v>
      </c>
      <c r="Q77" t="s">
        <v>258</v>
      </c>
      <c r="R77" t="s">
        <v>259</v>
      </c>
      <c r="S77" t="s">
        <v>319</v>
      </c>
      <c r="AD77" s="37"/>
      <c r="AE77" s="37"/>
      <c r="AH77" s="37"/>
      <c r="AI77" s="37"/>
      <c r="AJ77" t="s">
        <v>332</v>
      </c>
    </row>
    <row r="78" spans="1:36" s="36" customFormat="1" ht="15" x14ac:dyDescent="0.25">
      <c r="A78">
        <v>1.66</v>
      </c>
      <c r="B78">
        <v>4.2</v>
      </c>
      <c r="C78">
        <v>5.21</v>
      </c>
      <c r="D78" s="20">
        <f t="shared" si="7"/>
        <v>3.2443456303965501E-2</v>
      </c>
      <c r="E78" s="17">
        <f>IF(OR($A78="",$B78="",$C78=""),"",A78*'MPTO_working_3-way'!$I77)</f>
        <v>1.7170498910096297</v>
      </c>
      <c r="F78" s="21">
        <f>IF(OR($A78="",$B78="",$C78=""),"",B78*'MPTO_working_3-way'!$I77)</f>
        <v>4.3443430977352078</v>
      </c>
      <c r="G78" s="22">
        <f>IF(OR($A78="",$B78="",$C78=""),"",C78*'MPTO_working_3-way'!$I77)</f>
        <v>5.3890541760001032</v>
      </c>
      <c r="H78" s="17"/>
      <c r="I78" s="21"/>
      <c r="J78" s="22"/>
      <c r="K78" s="17"/>
      <c r="L78" s="21"/>
      <c r="M78" s="22"/>
      <c r="N78" s="23">
        <f t="shared" si="8"/>
        <v>58.239425961699773</v>
      </c>
      <c r="O78" s="24">
        <f t="shared" si="9"/>
        <v>23.018439784862295</v>
      </c>
      <c r="P78" s="24">
        <f t="shared" si="10"/>
        <v>18.556131880311252</v>
      </c>
      <c r="Q78" t="s">
        <v>260</v>
      </c>
      <c r="R78" t="s">
        <v>261</v>
      </c>
      <c r="S78" t="s">
        <v>319</v>
      </c>
      <c r="AD78" s="37"/>
      <c r="AE78" s="37"/>
      <c r="AH78" s="37"/>
      <c r="AI78" s="37"/>
      <c r="AJ78" t="s">
        <v>332</v>
      </c>
    </row>
    <row r="79" spans="1:36" s="36" customFormat="1" ht="15" x14ac:dyDescent="0.25">
      <c r="A79">
        <v>1.42</v>
      </c>
      <c r="B79">
        <v>5.27</v>
      </c>
      <c r="C79">
        <v>7.27</v>
      </c>
      <c r="D79" s="20">
        <f t="shared" si="7"/>
        <v>3.1530254638979294E-2</v>
      </c>
      <c r="E79" s="17">
        <f>IF(OR($A79="",$B79="",$C79=""),"",A79*'MPTO_working_3-way'!$I78)</f>
        <v>1.4628887823377523</v>
      </c>
      <c r="F79" s="21">
        <f>IF(OR($A79="",$B79="",$C79=""),"",B79*'MPTO_working_3-way'!$I78)</f>
        <v>5.4291717485351798</v>
      </c>
      <c r="G79" s="22">
        <f>IF(OR($A79="",$B79="",$C79=""),"",C79*'MPTO_working_3-way'!$I78)</f>
        <v>7.4895784842221547</v>
      </c>
      <c r="H79" s="17"/>
      <c r="I79" s="21"/>
      <c r="J79" s="22"/>
      <c r="K79" s="17"/>
      <c r="L79" s="21"/>
      <c r="M79" s="22"/>
      <c r="N79" s="23">
        <f t="shared" si="8"/>
        <v>68.357896517735384</v>
      </c>
      <c r="O79" s="24">
        <f t="shared" si="9"/>
        <v>18.419015759997009</v>
      </c>
      <c r="P79" s="24">
        <f t="shared" si="10"/>
        <v>13.351886252432497</v>
      </c>
      <c r="Q79" t="s">
        <v>262</v>
      </c>
      <c r="R79" t="s">
        <v>263</v>
      </c>
      <c r="S79" t="s">
        <v>319</v>
      </c>
      <c r="AD79" s="37"/>
      <c r="AE79" s="37"/>
      <c r="AH79" s="37"/>
      <c r="AI79" s="37"/>
      <c r="AJ79" t="s">
        <v>332</v>
      </c>
    </row>
    <row r="80" spans="1:36" s="36" customFormat="1" ht="15" x14ac:dyDescent="0.25">
      <c r="A80">
        <v>2.2200000000000002</v>
      </c>
      <c r="B80">
        <v>3.3</v>
      </c>
      <c r="C80">
        <v>3.5</v>
      </c>
      <c r="D80" s="20">
        <f t="shared" si="7"/>
        <v>3.9195039195039083E-2</v>
      </c>
      <c r="E80" s="17">
        <f>IF(OR($A80="",$B80="",$C80=""),"",A80*'MPTO_working_3-way'!$I79)</f>
        <v>2.2920244729948038</v>
      </c>
      <c r="F80" s="21">
        <f>IF(OR($A80="",$B80="",$C80=""),"",B80*'MPTO_working_3-way'!$I79)</f>
        <v>3.4070634058030858</v>
      </c>
      <c r="G80" s="22">
        <f>IF(OR($A80="",$B80="",$C80=""),"",C80*'MPTO_working_3-way'!$I79)</f>
        <v>3.613552097063879</v>
      </c>
      <c r="H80" s="17"/>
      <c r="I80" s="21"/>
      <c r="J80" s="22"/>
      <c r="K80" s="17"/>
      <c r="L80" s="21"/>
      <c r="M80" s="22"/>
      <c r="N80" s="23">
        <f t="shared" si="8"/>
        <v>43.629551594332696</v>
      </c>
      <c r="O80" s="24">
        <f t="shared" si="9"/>
        <v>29.350789254369275</v>
      </c>
      <c r="P80" s="24">
        <f t="shared" si="10"/>
        <v>27.673601296976745</v>
      </c>
      <c r="Q80" t="s">
        <v>264</v>
      </c>
      <c r="R80" t="s">
        <v>265</v>
      </c>
      <c r="S80" t="s">
        <v>319</v>
      </c>
      <c r="AD80" s="37"/>
      <c r="AE80" s="37"/>
      <c r="AH80" s="37"/>
      <c r="AI80" s="37"/>
      <c r="AJ80" t="s">
        <v>326</v>
      </c>
    </row>
    <row r="81" spans="1:36" s="36" customFormat="1" ht="15" x14ac:dyDescent="0.25">
      <c r="A81">
        <v>1.66</v>
      </c>
      <c r="B81">
        <v>3.84</v>
      </c>
      <c r="C81">
        <v>5.57</v>
      </c>
      <c r="D81" s="20">
        <f t="shared" si="7"/>
        <v>4.2359518865407786E-2</v>
      </c>
      <c r="E81" s="17">
        <f>IF(OR($A81="",$B81="",$C81=""),"",A81*'MPTO_working_3-way'!$I80)</f>
        <v>1.7123402227007056</v>
      </c>
      <c r="F81" s="21">
        <f>IF(OR($A81="",$B81="",$C81=""),"",B81*'MPTO_working_3-way'!$I80)</f>
        <v>3.9610761778136805</v>
      </c>
      <c r="G81" s="22">
        <f>IF(OR($A81="",$B81="",$C81=""),"",C81*'MPTO_working_3-way'!$I80)</f>
        <v>5.7456235183391149</v>
      </c>
      <c r="H81" s="17"/>
      <c r="I81" s="21"/>
      <c r="J81" s="22"/>
      <c r="K81" s="17"/>
      <c r="L81" s="21"/>
      <c r="M81" s="22"/>
      <c r="N81" s="23">
        <f t="shared" si="8"/>
        <v>58.399609303272591</v>
      </c>
      <c r="O81" s="24">
        <f t="shared" si="9"/>
        <v>25.245664438393884</v>
      </c>
      <c r="P81" s="24">
        <f t="shared" si="10"/>
        <v>17.404551426109965</v>
      </c>
      <c r="Q81" t="s">
        <v>266</v>
      </c>
      <c r="R81" t="s">
        <v>267</v>
      </c>
      <c r="S81" t="s">
        <v>319</v>
      </c>
      <c r="AD81" s="37"/>
      <c r="AE81" s="37"/>
      <c r="AH81" s="37"/>
      <c r="AI81" s="37"/>
      <c r="AJ81" t="s">
        <v>326</v>
      </c>
    </row>
    <row r="82" spans="1:36" s="36" customFormat="1" ht="15" x14ac:dyDescent="0.25">
      <c r="A82">
        <v>4.57</v>
      </c>
      <c r="B82">
        <v>3.07</v>
      </c>
      <c r="C82">
        <v>1.94</v>
      </c>
      <c r="D82" s="20">
        <f t="shared" si="7"/>
        <v>6.001519729255711E-2</v>
      </c>
      <c r="E82" s="17">
        <f>IF(OR($A82="",$B82="",$C82=""),"",A82*'MPTO_working_3-way'!$I81)</f>
        <v>4.749121329121329</v>
      </c>
      <c r="F82" s="21">
        <f>IF(OR($A82="",$B82="",$C82=""),"",B82*'MPTO_working_3-way'!$I81)</f>
        <v>3.1903287703287697</v>
      </c>
      <c r="G82" s="22">
        <f>IF(OR($A82="",$B82="",$C82=""),"",C82*'MPTO_working_3-way'!$I81)</f>
        <v>2.0160383760383755</v>
      </c>
      <c r="H82" s="17"/>
      <c r="I82" s="21"/>
      <c r="J82" s="22"/>
      <c r="K82" s="17"/>
      <c r="L82" s="21"/>
      <c r="M82" s="22"/>
      <c r="N82" s="23">
        <f t="shared" si="8"/>
        <v>21.056526685643082</v>
      </c>
      <c r="O82" s="24">
        <f t="shared" si="9"/>
        <v>31.344731906641332</v>
      </c>
      <c r="P82" s="24">
        <f t="shared" si="10"/>
        <v>49.602230388344793</v>
      </c>
      <c r="Q82" t="s">
        <v>268</v>
      </c>
      <c r="R82" t="s">
        <v>269</v>
      </c>
      <c r="S82" t="s">
        <v>319</v>
      </c>
      <c r="AD82" s="37"/>
      <c r="AE82" s="37"/>
      <c r="AH82" s="37"/>
      <c r="AI82" s="37"/>
      <c r="AJ82" t="s">
        <v>327</v>
      </c>
    </row>
    <row r="83" spans="1:36" s="36" customFormat="1" ht="15" x14ac:dyDescent="0.25">
      <c r="A83">
        <v>4.54</v>
      </c>
      <c r="B83">
        <v>3.2</v>
      </c>
      <c r="C83">
        <v>1.9</v>
      </c>
      <c r="D83" s="20">
        <f t="shared" si="7"/>
        <v>5.9080106654300746E-2</v>
      </c>
      <c r="E83" s="17">
        <f>IF(OR($A83="",$B83="",$C83=""),"",A83*'MPTO_working_3-way'!$I82)</f>
        <v>4.7323122156489514</v>
      </c>
      <c r="F83" s="21">
        <f>IF(OR($A83="",$B83="",$C83=""),"",B83*'MPTO_working_3-way'!$I82)</f>
        <v>3.3355504603693049</v>
      </c>
      <c r="G83" s="22">
        <f>IF(OR($A83="",$B83="",$C83=""),"",C83*'MPTO_working_3-way'!$I82)</f>
        <v>1.9804830858442748</v>
      </c>
      <c r="H83" s="17"/>
      <c r="I83" s="21"/>
      <c r="J83" s="22"/>
      <c r="K83" s="17"/>
      <c r="L83" s="21"/>
      <c r="M83" s="22"/>
      <c r="N83" s="23">
        <f t="shared" si="8"/>
        <v>21.131319203605589</v>
      </c>
      <c r="O83" s="24">
        <f t="shared" si="9"/>
        <v>29.980059120115431</v>
      </c>
      <c r="P83" s="24">
        <f t="shared" si="10"/>
        <v>50.492731149668089</v>
      </c>
      <c r="Q83" t="s">
        <v>270</v>
      </c>
      <c r="R83" t="s">
        <v>271</v>
      </c>
      <c r="S83" t="s">
        <v>319</v>
      </c>
      <c r="AD83" s="37"/>
      <c r="AE83" s="37"/>
      <c r="AH83" s="37"/>
      <c r="AI83" s="37"/>
      <c r="AJ83" t="s">
        <v>327</v>
      </c>
    </row>
    <row r="84" spans="1:36" s="36" customFormat="1" ht="15" x14ac:dyDescent="0.25">
      <c r="A84">
        <v>3.7</v>
      </c>
      <c r="B84">
        <v>3.28</v>
      </c>
      <c r="C84">
        <v>2.08</v>
      </c>
      <c r="D84" s="20">
        <f t="shared" si="7"/>
        <v>5.5917549819988643E-2</v>
      </c>
      <c r="E84" s="17">
        <f>IF(OR($A84="",$B84="",$C84=""),"",A84*'MPTO_working_3-way'!$I83)</f>
        <v>3.9220562299824615</v>
      </c>
      <c r="F84" s="21">
        <f>IF(OR($A84="",$B84="",$C84=""),"",B84*'MPTO_working_3-way'!$I83)</f>
        <v>3.476849847119587</v>
      </c>
      <c r="G84" s="22">
        <f>IF(OR($A84="",$B84="",$C84=""),"",C84*'MPTO_working_3-way'!$I83)</f>
        <v>2.2048316103685188</v>
      </c>
      <c r="H84" s="17"/>
      <c r="I84" s="21"/>
      <c r="J84" s="22"/>
      <c r="K84" s="17"/>
      <c r="L84" s="21"/>
      <c r="M84" s="22"/>
      <c r="N84" s="23">
        <f t="shared" si="8"/>
        <v>25.496829758722551</v>
      </c>
      <c r="O84" s="24">
        <f t="shared" si="9"/>
        <v>28.76166771563215</v>
      </c>
      <c r="P84" s="24">
        <f t="shared" si="10"/>
        <v>45.354937551573769</v>
      </c>
      <c r="Q84" t="s">
        <v>272</v>
      </c>
      <c r="R84" t="s">
        <v>273</v>
      </c>
      <c r="S84" t="s">
        <v>319</v>
      </c>
      <c r="AD84" s="37"/>
      <c r="AE84" s="37"/>
      <c r="AH84" s="37"/>
      <c r="AI84" s="37"/>
      <c r="AJ84" t="s">
        <v>327</v>
      </c>
    </row>
    <row r="85" spans="1:36" s="36" customFormat="1" ht="15" x14ac:dyDescent="0.25">
      <c r="A85">
        <v>1.76</v>
      </c>
      <c r="B85">
        <v>3.89</v>
      </c>
      <c r="C85">
        <v>4.5</v>
      </c>
      <c r="D85" s="20">
        <f t="shared" si="7"/>
        <v>4.7473449144400437E-2</v>
      </c>
      <c r="E85" s="17">
        <f>IF(OR($A85="",$B85="",$C85=""),"",A85*'MPTO_working_3-way'!$I84)</f>
        <v>1.8639809877115694</v>
      </c>
      <c r="F85" s="21">
        <f>IF(OR($A85="",$B85="",$C85=""),"",B85*'MPTO_working_3-way'!$I84)</f>
        <v>4.1198216148852298</v>
      </c>
      <c r="G85" s="22">
        <f>IF(OR($A85="",$B85="",$C85=""),"",C85*'MPTO_working_3-way'!$I84)</f>
        <v>4.7658604799443536</v>
      </c>
      <c r="H85" s="17"/>
      <c r="I85" s="21"/>
      <c r="J85" s="22"/>
      <c r="K85" s="17"/>
      <c r="L85" s="21"/>
      <c r="M85" s="22"/>
      <c r="N85" s="23">
        <f t="shared" si="8"/>
        <v>53.648615870686065</v>
      </c>
      <c r="O85" s="24">
        <f t="shared" si="9"/>
        <v>24.272895612444085</v>
      </c>
      <c r="P85" s="24">
        <f t="shared" si="10"/>
        <v>20.982569762757219</v>
      </c>
      <c r="Q85" t="s">
        <v>274</v>
      </c>
      <c r="R85" t="s">
        <v>275</v>
      </c>
      <c r="S85" t="s">
        <v>319</v>
      </c>
      <c r="AD85" s="37"/>
      <c r="AE85" s="37"/>
      <c r="AH85" s="37"/>
      <c r="AI85" s="37"/>
      <c r="AJ85" t="s">
        <v>328</v>
      </c>
    </row>
    <row r="86" spans="1:36" s="36" customFormat="1" ht="15" x14ac:dyDescent="0.25">
      <c r="A86">
        <v>1.1499999999999999</v>
      </c>
      <c r="B86">
        <v>8.2200000000000006</v>
      </c>
      <c r="C86">
        <v>17.489999999999998</v>
      </c>
      <c r="D86" s="20">
        <f t="shared" si="7"/>
        <v>4.8395247481491488E-2</v>
      </c>
      <c r="E86" s="17">
        <f>IF(OR($A86="",$B86="",$C86=""),"",A86*'MPTO_working_3-way'!$I85)</f>
        <v>1.2143051822929869</v>
      </c>
      <c r="F86" s="21">
        <f>IF(OR($A86="",$B86="",$C86=""),"",B86*'MPTO_working_3-way'!$I85)</f>
        <v>8.6796422595203069</v>
      </c>
      <c r="G86" s="22">
        <f>IF(OR($A86="",$B86="",$C86=""),"",C86*'MPTO_working_3-way'!$I85)</f>
        <v>18.467997946351598</v>
      </c>
      <c r="H86" s="17"/>
      <c r="I86" s="21"/>
      <c r="J86" s="22"/>
      <c r="K86" s="17"/>
      <c r="L86" s="21"/>
      <c r="M86" s="22"/>
      <c r="N86" s="23">
        <f t="shared" si="8"/>
        <v>82.351620876037785</v>
      </c>
      <c r="O86" s="24">
        <f t="shared" si="9"/>
        <v>11.521212166355649</v>
      </c>
      <c r="P86" s="24">
        <f t="shared" si="10"/>
        <v>5.414772098767493</v>
      </c>
      <c r="Q86" t="s">
        <v>276</v>
      </c>
      <c r="R86" t="s">
        <v>277</v>
      </c>
      <c r="S86" t="s">
        <v>319</v>
      </c>
      <c r="AD86" s="37"/>
      <c r="AE86" s="37"/>
      <c r="AH86" s="37"/>
      <c r="AI86" s="37"/>
      <c r="AJ86" t="s">
        <v>328</v>
      </c>
    </row>
    <row r="87" spans="1:36" s="36" customFormat="1" ht="15" x14ac:dyDescent="0.25">
      <c r="A87">
        <v>1.82</v>
      </c>
      <c r="B87">
        <v>4.03</v>
      </c>
      <c r="C87">
        <v>3.99</v>
      </c>
      <c r="D87" s="20">
        <f t="shared" si="7"/>
        <v>4.8216073682966654E-2</v>
      </c>
      <c r="E87" s="17">
        <f>IF(OR($A87="",$B87="",$C87=""),"",A87*'MPTO_working_3-way'!$I86)</f>
        <v>1.9064016774428088</v>
      </c>
      <c r="F87" s="21">
        <f>IF(OR($A87="",$B87="",$C87=""),"",B87*'MPTO_working_3-way'!$I86)</f>
        <v>4.2213180000519337</v>
      </c>
      <c r="G87" s="22">
        <f>IF(OR($A87="",$B87="",$C87=""),"",C87*'MPTO_working_3-way'!$I86)</f>
        <v>4.1794190620861578</v>
      </c>
      <c r="H87" s="17"/>
      <c r="I87" s="21"/>
      <c r="J87" s="22"/>
      <c r="K87" s="17"/>
      <c r="L87" s="21"/>
      <c r="M87" s="22"/>
      <c r="N87" s="23">
        <f t="shared" si="8"/>
        <v>52.454842640579848</v>
      </c>
      <c r="O87" s="24">
        <f t="shared" si="9"/>
        <v>23.689283773165094</v>
      </c>
      <c r="P87" s="24">
        <f t="shared" si="10"/>
        <v>23.926770327282039</v>
      </c>
      <c r="Q87" t="s">
        <v>278</v>
      </c>
      <c r="R87" t="s">
        <v>279</v>
      </c>
      <c r="S87" t="s">
        <v>319</v>
      </c>
      <c r="AD87" s="37"/>
      <c r="AE87" s="37"/>
      <c r="AH87" s="37"/>
      <c r="AI87" s="37"/>
      <c r="AJ87" t="s">
        <v>328</v>
      </c>
    </row>
    <row r="88" spans="1:36" s="36" customFormat="1" ht="15" x14ac:dyDescent="0.25">
      <c r="A88">
        <v>5.0199999999999996</v>
      </c>
      <c r="B88">
        <v>3.73</v>
      </c>
      <c r="C88">
        <v>1.78</v>
      </c>
      <c r="D88" s="20">
        <f t="shared" si="7"/>
        <v>2.9097454805293133E-2</v>
      </c>
      <c r="E88" s="17">
        <f>IF(OR($A88="",$B88="",$C88=""),"",A88*'MPTO_working_3-way'!$I87)</f>
        <v>5.2629441423570871</v>
      </c>
      <c r="F88" s="21">
        <f>IF(OR($A88="",$B88="",$C88=""),"",B88*'MPTO_working_3-way'!$I87)</f>
        <v>3.9105142731059632</v>
      </c>
      <c r="G88" s="22">
        <f>IF(OR($A88="",$B88="",$C88=""),"",C88*'MPTO_working_3-way'!$I87)</f>
        <v>1.8661435405170548</v>
      </c>
      <c r="H88" s="17"/>
      <c r="I88" s="21"/>
      <c r="J88" s="22"/>
      <c r="K88" s="17"/>
      <c r="L88" s="21"/>
      <c r="M88" s="22"/>
      <c r="N88" s="23">
        <f t="shared" si="8"/>
        <v>19.000771677431015</v>
      </c>
      <c r="O88" s="24">
        <f t="shared" si="9"/>
        <v>25.572084134236917</v>
      </c>
      <c r="P88" s="24">
        <f t="shared" si="10"/>
        <v>53.586445966687471</v>
      </c>
      <c r="Q88" t="s">
        <v>280</v>
      </c>
      <c r="R88" t="s">
        <v>281</v>
      </c>
      <c r="S88" t="s">
        <v>319</v>
      </c>
      <c r="AD88" s="37"/>
      <c r="AE88" s="37"/>
      <c r="AH88" s="37"/>
      <c r="AI88" s="37"/>
      <c r="AJ88" t="s">
        <v>333</v>
      </c>
    </row>
    <row r="89" spans="1:36" s="36" customFormat="1" ht="15" x14ac:dyDescent="0.25">
      <c r="A89">
        <v>3.29</v>
      </c>
      <c r="B89">
        <v>3.92</v>
      </c>
      <c r="C89">
        <v>2.13</v>
      </c>
      <c r="D89" s="20">
        <f t="shared" si="7"/>
        <v>2.8536976672598913E-2</v>
      </c>
      <c r="E89" s="17">
        <f>IF(OR($A89="",$B89="",$C89=""),"",A89*'MPTO_working_3-way'!$I88)</f>
        <v>3.4486308824169605</v>
      </c>
      <c r="F89" s="21">
        <f>IF(OR($A89="",$B89="",$C89=""),"",B89*'MPTO_working_3-way'!$I88)</f>
        <v>4.1090070088372288</v>
      </c>
      <c r="G89" s="22">
        <f>IF(OR($A89="",$B89="",$C89=""),"",C89*'MPTO_working_3-way'!$I88)</f>
        <v>2.2327002369447189</v>
      </c>
      <c r="H89" s="17"/>
      <c r="I89" s="21"/>
      <c r="J89" s="22"/>
      <c r="K89" s="17"/>
      <c r="L89" s="21"/>
      <c r="M89" s="22"/>
      <c r="N89" s="23">
        <f t="shared" si="8"/>
        <v>28.997014586239327</v>
      </c>
      <c r="O89" s="24">
        <f t="shared" si="9"/>
        <v>24.336780099165154</v>
      </c>
      <c r="P89" s="24">
        <f t="shared" si="10"/>
        <v>44.788815957149012</v>
      </c>
      <c r="Q89" t="s">
        <v>282</v>
      </c>
      <c r="R89" t="s">
        <v>283</v>
      </c>
      <c r="S89" t="s">
        <v>319</v>
      </c>
      <c r="AD89" s="37"/>
      <c r="AE89" s="37"/>
      <c r="AH89" s="37"/>
      <c r="AI89" s="37"/>
      <c r="AJ89" t="s">
        <v>333</v>
      </c>
    </row>
    <row r="90" spans="1:36" s="36" customFormat="1" ht="15" x14ac:dyDescent="0.25">
      <c r="A90">
        <v>2.21</v>
      </c>
      <c r="B90">
        <v>3.58</v>
      </c>
      <c r="C90">
        <v>3.39</v>
      </c>
      <c r="D90" s="20">
        <f t="shared" si="7"/>
        <v>2.6803547458815968E-2</v>
      </c>
      <c r="E90" s="17">
        <f>IF(OR($A90="",$B90="",$C90=""),"",A90*'MPTO_working_3-way'!$I89)</f>
        <v>2.274305375119698</v>
      </c>
      <c r="F90" s="21">
        <f>IF(OR($A90="",$B90="",$C90=""),"",B90*'MPTO_working_3-way'!$I89)</f>
        <v>3.6841688882029495</v>
      </c>
      <c r="G90" s="22">
        <f>IF(OR($A90="",$B90="",$C90=""),"",C90*'MPTO_working_3-way'!$I89)</f>
        <v>3.4886403717899439</v>
      </c>
      <c r="H90" s="17"/>
      <c r="I90" s="21"/>
      <c r="J90" s="22"/>
      <c r="K90" s="17"/>
      <c r="L90" s="21"/>
      <c r="M90" s="22"/>
      <c r="N90" s="23">
        <f t="shared" si="8"/>
        <v>43.969469137246769</v>
      </c>
      <c r="O90" s="24">
        <f t="shared" si="9"/>
        <v>27.143163908747308</v>
      </c>
      <c r="P90" s="24">
        <f t="shared" si="10"/>
        <v>28.664462180918989</v>
      </c>
      <c r="Q90" t="s">
        <v>284</v>
      </c>
      <c r="R90" t="s">
        <v>285</v>
      </c>
      <c r="S90" t="s">
        <v>319</v>
      </c>
      <c r="AD90" s="37"/>
      <c r="AE90" s="37"/>
      <c r="AH90" s="37"/>
      <c r="AI90" s="37"/>
      <c r="AJ90" t="s">
        <v>333</v>
      </c>
    </row>
    <row r="91" spans="1:36" s="36" customFormat="1" ht="15" x14ac:dyDescent="0.25">
      <c r="A91">
        <v>2.83</v>
      </c>
      <c r="B91">
        <v>3.7</v>
      </c>
      <c r="C91">
        <v>2.4700000000000002</v>
      </c>
      <c r="D91" s="20">
        <f t="shared" si="7"/>
        <v>2.8485460324775946E-2</v>
      </c>
      <c r="E91" s="17">
        <f>IF(OR($A91="",$B91="",$C91=""),"",A91*'MPTO_working_3-way'!$I90)</f>
        <v>2.9107596439834551</v>
      </c>
      <c r="F91" s="21">
        <f>IF(OR($A91="",$B91="",$C91=""),"",B91*'MPTO_working_3-way'!$I90)</f>
        <v>3.805586813688616</v>
      </c>
      <c r="G91" s="22">
        <f>IF(OR($A91="",$B91="",$C91=""),"",C91*'MPTO_working_3-way'!$I90)</f>
        <v>2.5404863323813194</v>
      </c>
      <c r="H91" s="17"/>
      <c r="I91" s="21"/>
      <c r="J91" s="22"/>
      <c r="K91" s="17"/>
      <c r="L91" s="21"/>
      <c r="M91" s="22"/>
      <c r="N91" s="23">
        <f t="shared" si="8"/>
        <v>34.355292855148711</v>
      </c>
      <c r="O91" s="24">
        <f t="shared" si="9"/>
        <v>26.277156427046179</v>
      </c>
      <c r="P91" s="24">
        <f t="shared" si="10"/>
        <v>39.362542016223017</v>
      </c>
      <c r="Q91" t="s">
        <v>286</v>
      </c>
      <c r="R91" t="s">
        <v>287</v>
      </c>
      <c r="S91" t="s">
        <v>319</v>
      </c>
      <c r="AD91" s="37"/>
      <c r="AE91" s="37"/>
      <c r="AH91" s="37"/>
      <c r="AI91" s="37"/>
      <c r="AJ91" t="s">
        <v>333</v>
      </c>
    </row>
    <row r="92" spans="1:36" s="36" customFormat="1" ht="15" x14ac:dyDescent="0.25">
      <c r="A92">
        <v>1.78</v>
      </c>
      <c r="B92">
        <v>4.24</v>
      </c>
      <c r="C92">
        <v>4.29</v>
      </c>
      <c r="D92" s="20">
        <f t="shared" si="7"/>
        <v>3.0747042512995426E-2</v>
      </c>
      <c r="E92" s="17">
        <f>IF(OR($A92="",$B92="",$C92=""),"",A92*'MPTO_working_3-way'!$I91)</f>
        <v>1.8277103144766924</v>
      </c>
      <c r="F92" s="21">
        <f>IF(OR($A92="",$B92="",$C92=""),"",B92*'MPTO_working_3-way'!$I91)</f>
        <v>4.35364704122538</v>
      </c>
      <c r="G92" s="22">
        <f>IF(OR($A92="",$B92="",$C92=""),"",C92*'MPTO_working_3-way'!$I91)</f>
        <v>4.4049872185983201</v>
      </c>
      <c r="H92" s="17"/>
      <c r="I92" s="21"/>
      <c r="J92" s="22"/>
      <c r="K92" s="17"/>
      <c r="L92" s="21"/>
      <c r="M92" s="22"/>
      <c r="N92" s="23">
        <f t="shared" si="8"/>
        <v>54.7132656679414</v>
      </c>
      <c r="O92" s="24">
        <f t="shared" si="9"/>
        <v>22.969248322862189</v>
      </c>
      <c r="P92" s="24">
        <f t="shared" si="10"/>
        <v>22.701541465952381</v>
      </c>
      <c r="Q92" t="s">
        <v>288</v>
      </c>
      <c r="R92" t="s">
        <v>104</v>
      </c>
      <c r="S92" t="s">
        <v>319</v>
      </c>
      <c r="AD92" s="37"/>
      <c r="AE92" s="37"/>
      <c r="AH92" s="37"/>
      <c r="AI92" s="37"/>
      <c r="AJ92" t="s">
        <v>114</v>
      </c>
    </row>
    <row r="93" spans="1:36" s="36" customFormat="1" ht="15" x14ac:dyDescent="0.25">
      <c r="A93">
        <v>3.3</v>
      </c>
      <c r="B93">
        <v>3.54</v>
      </c>
      <c r="C93">
        <v>2.2599999999999998</v>
      </c>
      <c r="D93" s="20">
        <f t="shared" si="7"/>
        <v>2.7994054842712446E-2</v>
      </c>
      <c r="E93" s="17">
        <f>IF(OR($A93="",$B93="",$C93=""),"",A93*'MPTO_working_3-way'!$I92)</f>
        <v>3.3940020190717606</v>
      </c>
      <c r="F93" s="21">
        <f>IF(OR($A93="",$B93="",$C93=""),"",B93*'MPTO_working_3-way'!$I92)</f>
        <v>3.6408385295497068</v>
      </c>
      <c r="G93" s="22">
        <f>IF(OR($A93="",$B93="",$C93=""),"",C93*'MPTO_working_3-way'!$I92)</f>
        <v>2.3243771403339935</v>
      </c>
      <c r="H93" s="17"/>
      <c r="I93" s="21"/>
      <c r="J93" s="22"/>
      <c r="K93" s="17"/>
      <c r="L93" s="21"/>
      <c r="M93" s="22"/>
      <c r="N93" s="23">
        <f t="shared" si="8"/>
        <v>29.463742047905267</v>
      </c>
      <c r="O93" s="24">
        <f t="shared" si="9"/>
        <v>27.466200214148976</v>
      </c>
      <c r="P93" s="24">
        <f t="shared" si="10"/>
        <v>43.022278211543089</v>
      </c>
      <c r="Q93" t="s">
        <v>108</v>
      </c>
      <c r="R93" t="s">
        <v>105</v>
      </c>
      <c r="S93" t="s">
        <v>319</v>
      </c>
      <c r="AD93" s="37"/>
      <c r="AE93" s="37"/>
      <c r="AH93" s="37"/>
      <c r="AI93" s="37"/>
      <c r="AJ93" t="s">
        <v>114</v>
      </c>
    </row>
    <row r="94" spans="1:36" s="36" customFormat="1" ht="15" x14ac:dyDescent="0.25">
      <c r="A94">
        <v>2.4</v>
      </c>
      <c r="B94">
        <v>4.0599999999999996</v>
      </c>
      <c r="C94">
        <v>2.74</v>
      </c>
      <c r="D94" s="20">
        <f t="shared" si="7"/>
        <v>2.7935589035513519E-2</v>
      </c>
      <c r="E94" s="17">
        <f>IF(OR($A94="",$B94="",$C94=""),"",A94*'MPTO_working_3-way'!$I93)</f>
        <v>2.4737929020311888</v>
      </c>
      <c r="F94" s="21">
        <f>IF(OR($A94="",$B94="",$C94=""),"",B94*'MPTO_working_3-way'!$I93)</f>
        <v>4.184832992602761</v>
      </c>
      <c r="G94" s="22">
        <f>IF(OR($A94="",$B94="",$C94=""),"",C94*'MPTO_working_3-way'!$I93)</f>
        <v>2.8242468964856076</v>
      </c>
      <c r="H94" s="17"/>
      <c r="I94" s="21"/>
      <c r="J94" s="22"/>
      <c r="K94" s="17"/>
      <c r="L94" s="21"/>
      <c r="M94" s="22"/>
      <c r="N94" s="23">
        <f t="shared" si="8"/>
        <v>40.423755730680497</v>
      </c>
      <c r="O94" s="24">
        <f t="shared" si="9"/>
        <v>23.895816195476154</v>
      </c>
      <c r="P94" s="24">
        <f t="shared" si="10"/>
        <v>35.407669253150793</v>
      </c>
      <c r="Q94" t="s">
        <v>289</v>
      </c>
      <c r="R94" t="s">
        <v>106</v>
      </c>
      <c r="S94" t="s">
        <v>319</v>
      </c>
      <c r="AD94" s="37"/>
      <c r="AE94" s="37"/>
      <c r="AH94" s="37"/>
      <c r="AI94" s="37"/>
      <c r="AJ94" t="s">
        <v>114</v>
      </c>
    </row>
    <row r="95" spans="1:36" s="36" customFormat="1" ht="15" x14ac:dyDescent="0.25">
      <c r="A95">
        <v>2.14</v>
      </c>
      <c r="B95">
        <v>3.92</v>
      </c>
      <c r="C95">
        <v>3.26</v>
      </c>
      <c r="D95" s="20">
        <f t="shared" si="7"/>
        <v>2.9140226700163474E-2</v>
      </c>
      <c r="E95" s="17">
        <f>IF(OR($A95="",$B95="",$C95=""),"",A95*'MPTO_working_3-way'!$I94)</f>
        <v>2.1999072773634047</v>
      </c>
      <c r="F95" s="21">
        <f>IF(OR($A95="",$B95="",$C95=""),"",B95*'MPTO_working_3-way'!$I94)</f>
        <v>4.0297366949834323</v>
      </c>
      <c r="G95" s="22">
        <f>IF(OR($A95="",$B95="",$C95=""),"",C95*'MPTO_working_3-way'!$I94)</f>
        <v>3.3512606187872422</v>
      </c>
      <c r="H95" s="17"/>
      <c r="I95" s="21"/>
      <c r="J95" s="22"/>
      <c r="K95" s="17"/>
      <c r="L95" s="21"/>
      <c r="M95" s="22"/>
      <c r="N95" s="23">
        <f t="shared" si="8"/>
        <v>45.456461292246047</v>
      </c>
      <c r="O95" s="24">
        <f t="shared" si="9"/>
        <v>24.815517134032287</v>
      </c>
      <c r="P95" s="24">
        <f t="shared" si="10"/>
        <v>29.839517535400784</v>
      </c>
      <c r="Q95" t="s">
        <v>290</v>
      </c>
      <c r="R95" t="s">
        <v>291</v>
      </c>
      <c r="S95" t="s">
        <v>319</v>
      </c>
      <c r="AD95" s="37"/>
      <c r="AE95" s="37"/>
      <c r="AH95" s="37"/>
      <c r="AI95" s="37"/>
      <c r="AJ95" t="s">
        <v>114</v>
      </c>
    </row>
    <row r="96" spans="1:36" s="36" customFormat="1" ht="15" x14ac:dyDescent="0.25">
      <c r="A96">
        <v>1.71</v>
      </c>
      <c r="B96">
        <v>4.46</v>
      </c>
      <c r="C96">
        <v>4.54</v>
      </c>
      <c r="D96" s="20">
        <f t="shared" si="7"/>
        <v>2.9274885454814825E-2</v>
      </c>
      <c r="E96" s="17">
        <f>IF(OR($A96="",$B96="",$C96=""),"",A96*'MPTO_working_3-way'!$I95)</f>
        <v>1.7577698572507281</v>
      </c>
      <c r="F96" s="21">
        <f>IF(OR($A96="",$B96="",$C96=""),"",B96*'MPTO_working_3-way'!$I95)</f>
        <v>4.5845927270983902</v>
      </c>
      <c r="G96" s="22">
        <f>IF(OR($A96="",$B96="",$C96=""),"",C96*'MPTO_working_3-way'!$I95)</f>
        <v>4.6668275742212311</v>
      </c>
      <c r="H96" s="17"/>
      <c r="I96" s="21"/>
      <c r="J96" s="22"/>
      <c r="K96" s="17"/>
      <c r="L96" s="21"/>
      <c r="M96" s="22"/>
      <c r="N96" s="23">
        <f t="shared" si="8"/>
        <v>56.890268989142193</v>
      </c>
      <c r="O96" s="24">
        <f t="shared" si="9"/>
        <v>21.812188334402052</v>
      </c>
      <c r="P96" s="24">
        <f t="shared" si="10"/>
        <v>21.427832592826686</v>
      </c>
      <c r="Q96" t="s">
        <v>121</v>
      </c>
      <c r="R96" t="s">
        <v>292</v>
      </c>
      <c r="S96" t="s">
        <v>319</v>
      </c>
      <c r="AD96" s="37"/>
      <c r="AE96" s="37"/>
      <c r="AH96" s="37"/>
      <c r="AI96" s="37"/>
      <c r="AJ96" t="s">
        <v>114</v>
      </c>
    </row>
    <row r="97" spans="1:36" s="36" customFormat="1" ht="15" x14ac:dyDescent="0.25">
      <c r="A97">
        <v>1.63</v>
      </c>
      <c r="B97">
        <v>4.2300000000000004</v>
      </c>
      <c r="C97">
        <v>5.58</v>
      </c>
      <c r="D97" s="20">
        <f t="shared" si="7"/>
        <v>2.9115021434730437E-2</v>
      </c>
      <c r="E97" s="17">
        <f>IF(OR($A97="",$B97="",$C97=""),"",A97*'MPTO_working_3-way'!$I96)</f>
        <v>1.6774985695212663</v>
      </c>
      <c r="F97" s="21">
        <f>IF(OR($A97="",$B97="",$C97=""),"",B97*'MPTO_working_3-way'!$I96)</f>
        <v>4.3532631589416919</v>
      </c>
      <c r="G97" s="22">
        <f>IF(OR($A97="",$B97="",$C97=""),"",C97*'MPTO_working_3-way'!$I96)</f>
        <v>5.7426024649869118</v>
      </c>
      <c r="H97" s="17"/>
      <c r="I97" s="21"/>
      <c r="J97" s="22"/>
      <c r="K97" s="17"/>
      <c r="L97" s="21"/>
      <c r="M97" s="22"/>
      <c r="N97" s="23">
        <f t="shared" si="8"/>
        <v>59.612569463196948</v>
      </c>
      <c r="O97" s="24">
        <f t="shared" si="9"/>
        <v>22.971273812059341</v>
      </c>
      <c r="P97" s="24">
        <f t="shared" si="10"/>
        <v>17.413707567206277</v>
      </c>
      <c r="Q97" t="s">
        <v>293</v>
      </c>
      <c r="R97" t="s">
        <v>111</v>
      </c>
      <c r="S97" t="s">
        <v>319</v>
      </c>
      <c r="AD97" s="37"/>
      <c r="AE97" s="37"/>
      <c r="AH97" s="37"/>
      <c r="AI97" s="37"/>
      <c r="AJ97" t="s">
        <v>114</v>
      </c>
    </row>
    <row r="98" spans="1:36" s="36" customFormat="1" ht="15" x14ac:dyDescent="0.25">
      <c r="A98">
        <v>3.6</v>
      </c>
      <c r="B98">
        <v>4.62</v>
      </c>
      <c r="C98">
        <v>1.87</v>
      </c>
      <c r="D98" s="20">
        <f t="shared" si="7"/>
        <v>2.8987352516764098E-2</v>
      </c>
      <c r="E98" s="17">
        <f>IF(OR($A98="",$B98="",$C98=""),"",A98*'MPTO_working_3-way'!$I97)</f>
        <v>3.7053895876373333</v>
      </c>
      <c r="F98" s="21">
        <f>IF(OR($A98="",$B98="",$C98=""),"",B98*'MPTO_working_3-way'!$I97)</f>
        <v>4.7552499708012448</v>
      </c>
      <c r="G98" s="22">
        <f>IF(OR($A98="",$B98="",$C98=""),"",C98*'MPTO_working_3-way'!$I97)</f>
        <v>1.9247440358005039</v>
      </c>
      <c r="H98" s="17"/>
      <c r="I98" s="21"/>
      <c r="J98" s="22"/>
      <c r="K98" s="17"/>
      <c r="L98" s="21"/>
      <c r="M98" s="22"/>
      <c r="N98" s="23">
        <f t="shared" si="8"/>
        <v>26.987715497889919</v>
      </c>
      <c r="O98" s="24">
        <f t="shared" si="9"/>
        <v>21.029388699654479</v>
      </c>
      <c r="P98" s="24">
        <f t="shared" si="10"/>
        <v>51.954960316793418</v>
      </c>
      <c r="Q98" t="s">
        <v>294</v>
      </c>
      <c r="R98" t="s">
        <v>109</v>
      </c>
      <c r="S98" t="s">
        <v>319</v>
      </c>
      <c r="AD98" s="37"/>
      <c r="AE98" s="37"/>
      <c r="AH98" s="37"/>
      <c r="AI98" s="37"/>
      <c r="AJ98" t="s">
        <v>114</v>
      </c>
    </row>
    <row r="99" spans="1:36" s="36" customFormat="1" ht="15" x14ac:dyDescent="0.25">
      <c r="A99">
        <v>1.86</v>
      </c>
      <c r="B99">
        <v>4.09</v>
      </c>
      <c r="C99">
        <v>4.0199999999999996</v>
      </c>
      <c r="D99" s="20">
        <f t="shared" si="7"/>
        <v>3.0889405013735605E-2</v>
      </c>
      <c r="E99" s="17">
        <f>IF(OR($A99="",$B99="",$C99=""),"",A99*'MPTO_working_3-way'!$I98)</f>
        <v>1.9141539398685987</v>
      </c>
      <c r="F99" s="21">
        <f>IF(OR($A99="",$B99="",$C99=""),"",B99*'MPTO_working_3-way'!$I98)</f>
        <v>4.2090804376680477</v>
      </c>
      <c r="G99" s="22">
        <f>IF(OR($A99="",$B99="",$C99=""),"",C99*'MPTO_working_3-way'!$I98)</f>
        <v>4.1370423861676162</v>
      </c>
      <c r="H99" s="17"/>
      <c r="I99" s="21"/>
      <c r="J99" s="22"/>
      <c r="K99" s="17"/>
      <c r="L99" s="21"/>
      <c r="M99" s="22"/>
      <c r="N99" s="23">
        <f t="shared" si="8"/>
        <v>52.24240220035005</v>
      </c>
      <c r="O99" s="24">
        <f t="shared" si="9"/>
        <v>23.758158457860905</v>
      </c>
      <c r="P99" s="24">
        <f t="shared" si="10"/>
        <v>24.171857734490324</v>
      </c>
      <c r="Q99" t="s">
        <v>295</v>
      </c>
      <c r="R99" t="s">
        <v>113</v>
      </c>
      <c r="S99" t="s">
        <v>319</v>
      </c>
      <c r="AD99" s="37"/>
      <c r="AE99" s="37"/>
      <c r="AH99" s="37"/>
      <c r="AI99" s="37"/>
      <c r="AJ99" t="s">
        <v>114</v>
      </c>
    </row>
    <row r="100" spans="1:36" s="36" customFormat="1" ht="15" x14ac:dyDescent="0.25">
      <c r="A100">
        <v>2.35</v>
      </c>
      <c r="B100">
        <v>3.81</v>
      </c>
      <c r="C100">
        <v>2.93</v>
      </c>
      <c r="D100" s="20">
        <f t="shared" si="7"/>
        <v>2.9296034822311912E-2</v>
      </c>
      <c r="E100" s="17">
        <f>IF(OR($A100="",$B100="",$C100=""),"",A100*'MPTO_working_3-way'!$I99)</f>
        <v>2.4181202784143956</v>
      </c>
      <c r="F100" s="21">
        <f>IF(OR($A100="",$B100="",$C100=""),"",B100*'MPTO_working_3-way'!$I99)</f>
        <v>3.9204418130888712</v>
      </c>
      <c r="G100" s="22">
        <f>IF(OR($A100="",$B100="",$C100=""),"",C100*'MPTO_working_3-way'!$I99)</f>
        <v>3.0149329428741192</v>
      </c>
      <c r="H100" s="17"/>
      <c r="I100" s="21"/>
      <c r="J100" s="22"/>
      <c r="K100" s="17"/>
      <c r="L100" s="21"/>
      <c r="M100" s="22"/>
      <c r="N100" s="23">
        <f t="shared" si="8"/>
        <v>41.354435878421967</v>
      </c>
      <c r="O100" s="24">
        <f t="shared" si="9"/>
        <v>25.507329216349504</v>
      </c>
      <c r="P100" s="24">
        <f t="shared" si="10"/>
        <v>33.168233554365742</v>
      </c>
      <c r="Q100" t="s">
        <v>296</v>
      </c>
      <c r="R100" t="s">
        <v>103</v>
      </c>
      <c r="S100" t="s">
        <v>319</v>
      </c>
      <c r="AD100" s="37"/>
      <c r="AE100" s="37"/>
      <c r="AH100" s="37"/>
      <c r="AI100" s="37"/>
      <c r="AJ100" t="s">
        <v>114</v>
      </c>
    </row>
    <row r="101" spans="1:36" s="36" customFormat="1" ht="15" x14ac:dyDescent="0.25">
      <c r="A101">
        <v>3.5</v>
      </c>
      <c r="B101">
        <v>3.11</v>
      </c>
      <c r="C101">
        <v>2.29</v>
      </c>
      <c r="D101" s="20">
        <f t="shared" si="7"/>
        <v>4.3938916781837811E-2</v>
      </c>
      <c r="E101" s="17">
        <f>IF(OR($A101="",$B101="",$C101=""),"",A101*'MPTO_working_3-way'!$I100)</f>
        <v>3.6081129175480746</v>
      </c>
      <c r="F101" s="21">
        <f>IF(OR($A101="",$B101="",$C101=""),"",B101*'MPTO_working_3-way'!$I100)</f>
        <v>3.2060660495927178</v>
      </c>
      <c r="G101" s="22">
        <f>IF(OR($A101="",$B101="",$C101=""),"",C101*'MPTO_working_3-way'!$I100)</f>
        <v>2.3607367374814547</v>
      </c>
      <c r="H101" s="17"/>
      <c r="I101" s="21"/>
      <c r="J101" s="22"/>
      <c r="K101" s="17"/>
      <c r="L101" s="21"/>
      <c r="M101" s="22"/>
      <c r="N101" s="23">
        <f t="shared" si="8"/>
        <v>27.715318862014964</v>
      </c>
      <c r="O101" s="24">
        <f t="shared" si="9"/>
        <v>31.190873317380184</v>
      </c>
      <c r="P101" s="24">
        <f t="shared" si="10"/>
        <v>42.359657649367847</v>
      </c>
      <c r="Q101" t="s">
        <v>71</v>
      </c>
      <c r="R101" t="s">
        <v>80</v>
      </c>
      <c r="S101" t="s">
        <v>320</v>
      </c>
      <c r="AD101" s="37"/>
      <c r="AE101" s="37"/>
      <c r="AH101" s="37"/>
      <c r="AI101" s="37"/>
      <c r="AJ101" t="s">
        <v>68</v>
      </c>
    </row>
    <row r="102" spans="1:36" s="36" customFormat="1" ht="15" x14ac:dyDescent="0.25">
      <c r="A102">
        <v>2.04</v>
      </c>
      <c r="B102">
        <v>3.38</v>
      </c>
      <c r="C102">
        <v>3.84</v>
      </c>
      <c r="D102" s="20">
        <f t="shared" si="7"/>
        <v>4.6470733263719755E-2</v>
      </c>
      <c r="E102" s="17">
        <f>IF(OR($A102="",$B102="",$C102=""),"",A102*'MPTO_working_3-way'!$I101)</f>
        <v>2.0997639110375164</v>
      </c>
      <c r="F102" s="21">
        <f>IF(OR($A102="",$B102="",$C102=""),"",B102*'MPTO_working_3-way'!$I101)</f>
        <v>3.4790205976994142</v>
      </c>
      <c r="G102" s="22">
        <f>IF(OR($A102="",$B102="",$C102=""),"",C102*'MPTO_working_3-way'!$I101)</f>
        <v>3.9524967737176775</v>
      </c>
      <c r="H102" s="17"/>
      <c r="I102" s="21"/>
      <c r="J102" s="22"/>
      <c r="K102" s="17"/>
      <c r="L102" s="21"/>
      <c r="M102" s="22"/>
      <c r="N102" s="23">
        <f t="shared" si="8"/>
        <v>47.624401712185296</v>
      </c>
      <c r="O102" s="24">
        <f t="shared" si="9"/>
        <v>28.743721743449118</v>
      </c>
      <c r="P102" s="24">
        <f t="shared" si="10"/>
        <v>25.300463409598446</v>
      </c>
      <c r="Q102" t="s">
        <v>88</v>
      </c>
      <c r="R102" t="s">
        <v>83</v>
      </c>
      <c r="S102" t="s">
        <v>320</v>
      </c>
      <c r="AD102" s="37"/>
      <c r="AE102" s="37"/>
      <c r="AH102" s="37"/>
      <c r="AI102" s="37"/>
      <c r="AJ102" t="s">
        <v>68</v>
      </c>
    </row>
    <row r="103" spans="1:36" s="36" customFormat="1" ht="15" x14ac:dyDescent="0.25">
      <c r="A103">
        <v>2.5299999999999998</v>
      </c>
      <c r="B103">
        <v>3.07</v>
      </c>
      <c r="C103">
        <v>3.1</v>
      </c>
      <c r="D103" s="20">
        <f t="shared" si="7"/>
        <v>4.3570461180139075E-2</v>
      </c>
      <c r="E103" s="17">
        <f>IF(OR($A103="",$B103="",$C103=""),"",A103*'MPTO_working_3-way'!$I102)</f>
        <v>2.6411654594580494</v>
      </c>
      <c r="F103" s="21">
        <f>IF(OR($A103="",$B103="",$C103=""),"",B103*'MPTO_working_3-way'!$I102)</f>
        <v>3.2048924745202418</v>
      </c>
      <c r="G103" s="22">
        <f>IF(OR($A103="",$B103="",$C103=""),"",C103*'MPTO_working_3-way'!$I102)</f>
        <v>3.2362106420236971</v>
      </c>
      <c r="H103" s="17"/>
      <c r="I103" s="21"/>
      <c r="J103" s="22"/>
      <c r="K103" s="17"/>
      <c r="L103" s="21"/>
      <c r="M103" s="22"/>
      <c r="N103" s="23">
        <f t="shared" si="8"/>
        <v>37.862073215405204</v>
      </c>
      <c r="O103" s="24">
        <f t="shared" si="9"/>
        <v>31.202294864812757</v>
      </c>
      <c r="P103" s="24">
        <f t="shared" si="10"/>
        <v>30.900337172572634</v>
      </c>
      <c r="Q103" t="s">
        <v>77</v>
      </c>
      <c r="R103" t="s">
        <v>85</v>
      </c>
      <c r="S103" t="s">
        <v>320</v>
      </c>
      <c r="AD103" s="37"/>
      <c r="AE103" s="37"/>
      <c r="AH103" s="37"/>
      <c r="AI103" s="37"/>
      <c r="AJ103" t="s">
        <v>68</v>
      </c>
    </row>
    <row r="104" spans="1:36" s="36" customFormat="1" ht="15" x14ac:dyDescent="0.25">
      <c r="A104">
        <v>1.91</v>
      </c>
      <c r="B104">
        <v>3.47</v>
      </c>
      <c r="C104">
        <v>4.2699999999999996</v>
      </c>
      <c r="D104" s="20">
        <f t="shared" si="7"/>
        <v>4.5936684935155681E-2</v>
      </c>
      <c r="E104" s="17">
        <f>IF(OR($A104="",$B104="",$C104=""),"",A104*'MPTO_working_3-way'!$I103)</f>
        <v>1.9987591005337046</v>
      </c>
      <c r="F104" s="21">
        <f>IF(OR($A104="",$B104="",$C104=""),"",B104*'MPTO_working_3-way'!$I103)</f>
        <v>3.6312534444251079</v>
      </c>
      <c r="G104" s="22">
        <f>IF(OR($A104="",$B104="",$C104=""),"",C104*'MPTO_working_3-way'!$I103)</f>
        <v>4.4684300310360827</v>
      </c>
      <c r="H104" s="17"/>
      <c r="I104" s="21"/>
      <c r="J104" s="22"/>
      <c r="K104" s="17"/>
      <c r="L104" s="21"/>
      <c r="M104" s="22"/>
      <c r="N104" s="23">
        <f t="shared" si="8"/>
        <v>50.031041746500712</v>
      </c>
      <c r="O104" s="24">
        <f t="shared" si="9"/>
        <v>27.53870021205082</v>
      </c>
      <c r="P104" s="24">
        <f t="shared" si="10"/>
        <v>22.37922476248627</v>
      </c>
      <c r="Q104" t="s">
        <v>79</v>
      </c>
      <c r="R104" t="s">
        <v>86</v>
      </c>
      <c r="S104" t="s">
        <v>320</v>
      </c>
      <c r="AD104" s="37"/>
      <c r="AE104" s="37"/>
      <c r="AH104" s="37"/>
      <c r="AI104" s="37"/>
      <c r="AJ104" t="s">
        <v>68</v>
      </c>
    </row>
    <row r="105" spans="1:36" s="36" customFormat="1" ht="15" x14ac:dyDescent="0.25">
      <c r="A105">
        <v>1.25</v>
      </c>
      <c r="B105">
        <v>6.35</v>
      </c>
      <c r="C105">
        <v>14</v>
      </c>
      <c r="D105" s="20">
        <f t="shared" si="7"/>
        <v>2.8908886389201305E-2</v>
      </c>
      <c r="E105" s="17">
        <f>IF(OR($A105="",$B105="",$C105=""),"",A105*'MPTO_working_3-way'!$I104)</f>
        <v>1.3044630764751739</v>
      </c>
      <c r="F105" s="21">
        <f>IF(OR($A105="",$B105="",$C105=""),"",B105*'MPTO_working_3-way'!$I104)</f>
        <v>6.6266724284938832</v>
      </c>
      <c r="G105" s="22">
        <f>IF(OR($A105="",$B105="",$C105=""),"",C105*'MPTO_working_3-way'!$I104)</f>
        <v>14.609986456521947</v>
      </c>
      <c r="H105" s="17"/>
      <c r="I105" s="21"/>
      <c r="J105" s="22"/>
      <c r="K105" s="17"/>
      <c r="L105" s="21"/>
      <c r="M105" s="22"/>
      <c r="N105" s="23">
        <f t="shared" si="8"/>
        <v>76.659893103461997</v>
      </c>
      <c r="O105" s="24">
        <f t="shared" si="9"/>
        <v>15.090530138476771</v>
      </c>
      <c r="P105" s="24">
        <f t="shared" si="10"/>
        <v>6.8446333128091075</v>
      </c>
      <c r="Q105" t="s">
        <v>297</v>
      </c>
      <c r="R105" t="s">
        <v>117</v>
      </c>
      <c r="S105" t="s">
        <v>320</v>
      </c>
      <c r="AD105" s="37"/>
      <c r="AE105" s="37"/>
      <c r="AH105" s="37"/>
      <c r="AI105" s="37"/>
      <c r="AJ105" t="s">
        <v>122</v>
      </c>
    </row>
    <row r="106" spans="1:36" s="36" customFormat="1" ht="15" x14ac:dyDescent="0.25">
      <c r="A106">
        <v>7.5</v>
      </c>
      <c r="B106">
        <v>5.14</v>
      </c>
      <c r="C106">
        <v>1.36</v>
      </c>
      <c r="D106" s="20">
        <f t="shared" si="7"/>
        <v>6.3179980163271532E-2</v>
      </c>
      <c r="E106" s="17">
        <f>IF(OR($A106="",$B106="",$C106=""),"",A106*'MPTO_working_3-way'!$I105)</f>
        <v>7.8445251370136679</v>
      </c>
      <c r="F106" s="21">
        <f>IF(OR($A106="",$B106="",$C106=""),"",B106*'MPTO_working_3-way'!$I105)</f>
        <v>5.3761145605667</v>
      </c>
      <c r="G106" s="22">
        <f>IF(OR($A106="",$B106="",$C106=""),"",C106*'MPTO_working_3-way'!$I105)</f>
        <v>1.4224738915118118</v>
      </c>
      <c r="H106" s="17"/>
      <c r="I106" s="21"/>
      <c r="J106" s="22"/>
      <c r="K106" s="17"/>
      <c r="L106" s="21"/>
      <c r="M106" s="22"/>
      <c r="N106" s="23">
        <f t="shared" si="8"/>
        <v>12.747744223313051</v>
      </c>
      <c r="O106" s="24">
        <f t="shared" si="9"/>
        <v>18.600794100164958</v>
      </c>
      <c r="P106" s="24">
        <f t="shared" si="10"/>
        <v>70.300060055035203</v>
      </c>
      <c r="Q106" t="s">
        <v>119</v>
      </c>
      <c r="R106" t="s">
        <v>135</v>
      </c>
      <c r="S106" t="s">
        <v>320</v>
      </c>
      <c r="AD106" s="37"/>
      <c r="AE106" s="37"/>
      <c r="AH106" s="37"/>
      <c r="AI106" s="37"/>
      <c r="AJ106" t="s">
        <v>122</v>
      </c>
    </row>
    <row r="107" spans="1:36" s="36" customFormat="1" ht="15" x14ac:dyDescent="0.25">
      <c r="A107">
        <v>2.34</v>
      </c>
      <c r="B107">
        <v>3.32</v>
      </c>
      <c r="C107">
        <v>3.23</v>
      </c>
      <c r="D107" s="20">
        <f t="shared" si="7"/>
        <v>3.8152769847350054E-2</v>
      </c>
      <c r="E107" s="17">
        <f>IF(OR($A107="",$B107="",$C107=""),"",A107*'MPTO_working_3-way'!$I106)</f>
        <v>2.4076467941507311</v>
      </c>
      <c r="F107" s="21">
        <f>IF(OR($A107="",$B107="",$C107=""),"",B107*'MPTO_working_3-way'!$I106)</f>
        <v>3.4159775028121482</v>
      </c>
      <c r="G107" s="22">
        <f>IF(OR($A107="",$B107="",$C107=""),"",C107*'MPTO_working_3-way'!$I106)</f>
        <v>3.32337570303712</v>
      </c>
      <c r="H107" s="17"/>
      <c r="I107" s="21"/>
      <c r="J107" s="22"/>
      <c r="K107" s="17"/>
      <c r="L107" s="21"/>
      <c r="M107" s="22"/>
      <c r="N107" s="23">
        <f t="shared" si="8"/>
        <v>41.534331465456425</v>
      </c>
      <c r="O107" s="24">
        <f t="shared" si="9"/>
        <v>29.274197478665069</v>
      </c>
      <c r="P107" s="24">
        <f t="shared" si="10"/>
        <v>30.089887191692892</v>
      </c>
      <c r="Q107" t="s">
        <v>298</v>
      </c>
      <c r="R107" t="s">
        <v>299</v>
      </c>
      <c r="S107" t="s">
        <v>320</v>
      </c>
      <c r="AD107" s="37"/>
      <c r="AE107" s="37"/>
      <c r="AH107" s="37"/>
      <c r="AI107" s="37"/>
      <c r="AJ107" t="s">
        <v>323</v>
      </c>
    </row>
    <row r="108" spans="1:36" s="36" customFormat="1" ht="15" x14ac:dyDescent="0.25">
      <c r="A108">
        <v>1.18</v>
      </c>
      <c r="B108">
        <v>7.29</v>
      </c>
      <c r="C108">
        <v>17.940000000000001</v>
      </c>
      <c r="D108" s="20">
        <f t="shared" si="7"/>
        <v>4.0373198456115533E-2</v>
      </c>
      <c r="E108" s="17">
        <f>IF(OR($A108="",$B108="",$C108=""),"",A108*'MPTO_working_3-way'!$I107)</f>
        <v>1.2545523765926603</v>
      </c>
      <c r="F108" s="21">
        <f>IF(OR($A108="",$B108="",$C108=""),"",B108*'MPTO_working_3-way'!$I107)</f>
        <v>7.7505820553902494</v>
      </c>
      <c r="G108" s="22">
        <f>IF(OR($A108="",$B108="",$C108=""),"",C108*'MPTO_working_3-way'!$I107)</f>
        <v>19.073448844129093</v>
      </c>
      <c r="H108" s="17"/>
      <c r="I108" s="21"/>
      <c r="J108" s="22"/>
      <c r="K108" s="17"/>
      <c r="L108" s="21"/>
      <c r="M108" s="22"/>
      <c r="N108" s="23">
        <f t="shared" si="8"/>
        <v>79.709705123350886</v>
      </c>
      <c r="O108" s="24">
        <f t="shared" si="9"/>
        <v>12.902256796372297</v>
      </c>
      <c r="P108" s="24">
        <f t="shared" si="10"/>
        <v>5.2428903035425876</v>
      </c>
      <c r="Q108" t="s">
        <v>300</v>
      </c>
      <c r="R108" t="s">
        <v>301</v>
      </c>
      <c r="S108" t="s">
        <v>320</v>
      </c>
      <c r="AD108" s="37"/>
      <c r="AE108" s="37"/>
      <c r="AH108" s="37"/>
      <c r="AI108" s="37"/>
      <c r="AJ108" t="s">
        <v>331</v>
      </c>
    </row>
    <row r="109" spans="1:36" s="36" customFormat="1" ht="15" x14ac:dyDescent="0.25">
      <c r="A109">
        <v>1.8</v>
      </c>
      <c r="B109">
        <v>4.07</v>
      </c>
      <c r="C109">
        <v>4.37</v>
      </c>
      <c r="D109" s="20">
        <f t="shared" si="7"/>
        <v>3.0088753200881335E-2</v>
      </c>
      <c r="E109" s="17">
        <f>IF(OR($A109="",$B109="",$C109=""),"",A109*'MPTO_working_3-way'!$I108)</f>
        <v>1.8686749857252301</v>
      </c>
      <c r="F109" s="21">
        <f>IF(OR($A109="",$B109="",$C109=""),"",B109*'MPTO_working_3-way'!$I108)</f>
        <v>4.2252817732787147</v>
      </c>
      <c r="G109" s="22">
        <f>IF(OR($A109="",$B109="",$C109=""),"",C109*'MPTO_working_3-way'!$I108)</f>
        <v>4.5367276042329197</v>
      </c>
      <c r="H109" s="17"/>
      <c r="I109" s="21"/>
      <c r="J109" s="22"/>
      <c r="K109" s="17"/>
      <c r="L109" s="21"/>
      <c r="M109" s="22"/>
      <c r="N109" s="23">
        <f t="shared" si="8"/>
        <v>53.51385380758984</v>
      </c>
      <c r="O109" s="24">
        <f t="shared" si="9"/>
        <v>23.667060652005336</v>
      </c>
      <c r="P109" s="24">
        <f t="shared" si="10"/>
        <v>22.042319646146847</v>
      </c>
      <c r="Q109" t="s">
        <v>112</v>
      </c>
      <c r="R109" t="s">
        <v>116</v>
      </c>
      <c r="S109" t="s">
        <v>320</v>
      </c>
      <c r="AD109" s="37"/>
      <c r="AE109" s="37"/>
      <c r="AH109" s="37"/>
      <c r="AI109" s="37"/>
      <c r="AJ109" t="s">
        <v>69</v>
      </c>
    </row>
    <row r="110" spans="1:36" s="36" customFormat="1" ht="15" x14ac:dyDescent="0.25">
      <c r="A110">
        <v>3.44</v>
      </c>
      <c r="B110">
        <v>3.15</v>
      </c>
      <c r="C110">
        <v>2.2400000000000002</v>
      </c>
      <c r="D110" s="20">
        <f t="shared" si="7"/>
        <v>5.4586563307493563E-2</v>
      </c>
      <c r="E110" s="17">
        <f>IF(OR($A110="",$B110="",$C110=""),"",A110*'MPTO_working_3-way'!$I109)</f>
        <v>3.5788838026890373</v>
      </c>
      <c r="F110" s="21">
        <f>IF(OR($A110="",$B110="",$C110=""),"",B110*'MPTO_working_3-way'!$I109)</f>
        <v>3.2771755751367637</v>
      </c>
      <c r="G110" s="22">
        <f>IF(OR($A110="",$B110="",$C110=""),"",C110*'MPTO_working_3-way'!$I109)</f>
        <v>2.330435964541699</v>
      </c>
      <c r="H110" s="17"/>
      <c r="I110" s="21"/>
      <c r="J110" s="22"/>
      <c r="K110" s="17"/>
      <c r="L110" s="21"/>
      <c r="M110" s="22"/>
      <c r="N110" s="23">
        <f t="shared" si="8"/>
        <v>27.941672743011047</v>
      </c>
      <c r="O110" s="24">
        <f t="shared" si="9"/>
        <v>30.51408070982794</v>
      </c>
      <c r="P110" s="24">
        <f t="shared" si="10"/>
        <v>42.910425998195535</v>
      </c>
      <c r="Q110" t="s">
        <v>302</v>
      </c>
      <c r="R110" t="s">
        <v>303</v>
      </c>
      <c r="S110" t="s">
        <v>320</v>
      </c>
      <c r="AD110" s="37"/>
      <c r="AE110" s="37"/>
      <c r="AH110" s="37"/>
      <c r="AI110" s="37"/>
      <c r="AJ110" t="s">
        <v>327</v>
      </c>
    </row>
    <row r="111" spans="1:36" s="36" customFormat="1" ht="15" x14ac:dyDescent="0.25">
      <c r="A111">
        <v>1.83</v>
      </c>
      <c r="B111">
        <v>3.33</v>
      </c>
      <c r="C111">
        <v>4.72</v>
      </c>
      <c r="D111" s="20">
        <f t="shared" si="7"/>
        <v>5.8612794511655242E-2</v>
      </c>
      <c r="E111" s="17">
        <f>IF(OR($A111="",$B111="",$C111=""),"",A111*'MPTO_working_3-way'!$I110)</f>
        <v>1.885062418357613</v>
      </c>
      <c r="F111" s="21">
        <f>IF(OR($A111="",$B111="",$C111=""),"",B111*'MPTO_working_3-way'!$I110)</f>
        <v>3.430195548158935</v>
      </c>
      <c r="G111" s="22">
        <f>IF(OR($A111="",$B111="",$C111=""),"",C111*'MPTO_working_3-way'!$I110)</f>
        <v>4.8620189151081599</v>
      </c>
      <c r="H111" s="17"/>
      <c r="I111" s="21"/>
      <c r="J111" s="22"/>
      <c r="K111" s="17"/>
      <c r="L111" s="21"/>
      <c r="M111" s="22"/>
      <c r="N111" s="23">
        <f t="shared" si="8"/>
        <v>53.048641268402349</v>
      </c>
      <c r="O111" s="24">
        <f t="shared" si="9"/>
        <v>29.152856913266156</v>
      </c>
      <c r="P111" s="24">
        <f t="shared" si="10"/>
        <v>20.567587610418709</v>
      </c>
      <c r="Q111" t="s">
        <v>304</v>
      </c>
      <c r="R111" t="s">
        <v>305</v>
      </c>
      <c r="S111" t="s">
        <v>320</v>
      </c>
      <c r="AD111" s="37"/>
      <c r="AE111" s="37"/>
      <c r="AH111" s="37"/>
      <c r="AI111" s="37"/>
      <c r="AJ111" t="s">
        <v>327</v>
      </c>
    </row>
    <row r="112" spans="1:36" s="36" customFormat="1" ht="15" x14ac:dyDescent="0.25">
      <c r="A112">
        <v>2.1</v>
      </c>
      <c r="B112">
        <v>3.29</v>
      </c>
      <c r="C112">
        <v>3.93</v>
      </c>
      <c r="D112" s="20">
        <f t="shared" si="7"/>
        <v>3.4594770180282675E-2</v>
      </c>
      <c r="E112" s="17">
        <f>IF(OR($A112="",$B112="",$C112=""),"",A112*'MPTO_working_3-way'!$I111)</f>
        <v>2.2146317829457365</v>
      </c>
      <c r="F112" s="21">
        <f>IF(OR($A112="",$B112="",$C112=""),"",B112*'MPTO_working_3-way'!$I111)</f>
        <v>3.4695897932816537</v>
      </c>
      <c r="G112" s="22">
        <f>IF(OR($A112="",$B112="",$C112=""),"",C112*'MPTO_working_3-way'!$I111)</f>
        <v>4.14452519379845</v>
      </c>
      <c r="H112" s="17"/>
      <c r="I112" s="21"/>
      <c r="J112" s="22"/>
      <c r="K112" s="17"/>
      <c r="L112" s="21"/>
      <c r="M112" s="22"/>
      <c r="N112" s="23">
        <f t="shared" si="8"/>
        <v>45.154233209363376</v>
      </c>
      <c r="O112" s="24">
        <f t="shared" si="9"/>
        <v>28.821850984700028</v>
      </c>
      <c r="P112" s="24">
        <f t="shared" si="10"/>
        <v>24.128216218743788</v>
      </c>
      <c r="Q112" t="s">
        <v>306</v>
      </c>
      <c r="R112" t="s">
        <v>307</v>
      </c>
      <c r="S112" t="s">
        <v>320</v>
      </c>
      <c r="AD112" s="37"/>
      <c r="AE112" s="37"/>
      <c r="AH112" s="37"/>
      <c r="AI112" s="37"/>
      <c r="AJ112" t="s">
        <v>333</v>
      </c>
    </row>
    <row r="113" spans="1:36" s="36" customFormat="1" ht="15" x14ac:dyDescent="0.25">
      <c r="A113">
        <v>4.03</v>
      </c>
      <c r="B113">
        <v>4.2</v>
      </c>
      <c r="C113">
        <v>1.82</v>
      </c>
      <c r="D113" s="20">
        <f t="shared" si="7"/>
        <v>3.5684745362164705E-2</v>
      </c>
      <c r="E113" s="17">
        <f>IF(OR($A113="",$B113="",$C113=""),"",A113*'MPTO_working_3-way'!$I112)</f>
        <v>4.2662095618819711</v>
      </c>
      <c r="F113" s="21">
        <f>IF(OR($A113="",$B113="",$C113=""),"",B113*'MPTO_working_3-way'!$I112)</f>
        <v>4.4461737369489525</v>
      </c>
      <c r="G113" s="22">
        <f>IF(OR($A113="",$B113="",$C113=""),"",C113*'MPTO_working_3-way'!$I112)</f>
        <v>1.9266752860112126</v>
      </c>
      <c r="H113" s="17"/>
      <c r="I113" s="21"/>
      <c r="J113" s="22"/>
      <c r="K113" s="17"/>
      <c r="L113" s="21"/>
      <c r="M113" s="22"/>
      <c r="N113" s="23">
        <f t="shared" si="8"/>
        <v>23.44001122061303</v>
      </c>
      <c r="O113" s="24">
        <f t="shared" si="9"/>
        <v>22.491248861683456</v>
      </c>
      <c r="P113" s="24">
        <f t="shared" si="10"/>
        <v>51.902881988500283</v>
      </c>
      <c r="Q113" t="s">
        <v>308</v>
      </c>
      <c r="R113" t="s">
        <v>309</v>
      </c>
      <c r="S113" t="s">
        <v>320</v>
      </c>
      <c r="AD113" s="37"/>
      <c r="AE113" s="37"/>
      <c r="AH113" s="37"/>
      <c r="AI113" s="37"/>
      <c r="AJ113" t="s">
        <v>333</v>
      </c>
    </row>
    <row r="114" spans="1:36" s="36" customFormat="1" ht="15" x14ac:dyDescent="0.25">
      <c r="A114">
        <v>1.25</v>
      </c>
      <c r="B114">
        <v>6.92</v>
      </c>
      <c r="C114">
        <v>10.34</v>
      </c>
      <c r="D114" s="20">
        <f t="shared" si="7"/>
        <v>4.1220469359689593E-2</v>
      </c>
      <c r="E114" s="17">
        <f>IF(OR($A114="",$B114="",$C114=""),"",A114*'MPTO_working_3-way'!$I113)</f>
        <v>1.2932434627253533</v>
      </c>
      <c r="F114" s="21">
        <f>IF(OR($A114="",$B114="",$C114=""),"",B114*'MPTO_working_3-way'!$I113)</f>
        <v>7.1593958096475561</v>
      </c>
      <c r="G114" s="22">
        <f>IF(OR($A114="",$B114="",$C114=""),"",C114*'MPTO_working_3-way'!$I113)</f>
        <v>10.697709923664123</v>
      </c>
      <c r="H114" s="17"/>
      <c r="I114" s="21"/>
      <c r="J114" s="22"/>
      <c r="K114" s="17"/>
      <c r="L114" s="21"/>
      <c r="M114" s="22"/>
      <c r="N114" s="23">
        <f t="shared" si="8"/>
        <v>77.324960753532181</v>
      </c>
      <c r="O114" s="24">
        <f t="shared" si="9"/>
        <v>13.967659095652488</v>
      </c>
      <c r="P114" s="24">
        <f t="shared" si="10"/>
        <v>9.3477950620807757</v>
      </c>
      <c r="Q114" t="s">
        <v>310</v>
      </c>
      <c r="R114" t="s">
        <v>311</v>
      </c>
      <c r="S114" t="s">
        <v>320</v>
      </c>
      <c r="AD114" s="37"/>
      <c r="AE114" s="37"/>
      <c r="AH114" s="37"/>
      <c r="AI114" s="37"/>
      <c r="AJ114" t="s">
        <v>333</v>
      </c>
    </row>
    <row r="115" spans="1:36" s="36" customFormat="1" ht="15" x14ac:dyDescent="0.25">
      <c r="A115">
        <v>2.23</v>
      </c>
      <c r="B115">
        <v>3.68</v>
      </c>
      <c r="C115">
        <v>3.24</v>
      </c>
      <c r="D115" s="20">
        <f t="shared" si="7"/>
        <v>2.8811599016967282E-2</v>
      </c>
      <c r="E115" s="17">
        <f>IF(OR($A115="",$B115="",$C115=""),"",A115*'MPTO_working_3-way'!$I114)</f>
        <v>2.3095769821576271</v>
      </c>
      <c r="F115" s="21">
        <f>IF(OR($A115="",$B115="",$C115=""),"",B115*'MPTO_working_3-way'!$I114)</f>
        <v>3.8113198629327663</v>
      </c>
      <c r="G115" s="22">
        <f>IF(OR($A115="",$B115="",$C115=""),"",C115*'MPTO_working_3-way'!$I114)</f>
        <v>3.355618574973414</v>
      </c>
      <c r="H115" s="17"/>
      <c r="I115" s="21"/>
      <c r="J115" s="22"/>
      <c r="K115" s="17"/>
      <c r="L115" s="21"/>
      <c r="M115" s="22"/>
      <c r="N115" s="23">
        <f t="shared" si="8"/>
        <v>43.297972214192711</v>
      </c>
      <c r="O115" s="24">
        <f t="shared" si="9"/>
        <v>26.237629901535254</v>
      </c>
      <c r="P115" s="24">
        <f t="shared" si="10"/>
        <v>29.800764826435106</v>
      </c>
      <c r="Q115" t="s">
        <v>107</v>
      </c>
      <c r="R115" t="s">
        <v>312</v>
      </c>
      <c r="S115" t="s">
        <v>320</v>
      </c>
      <c r="AD115" s="37"/>
      <c r="AE115" s="37"/>
      <c r="AH115" s="37"/>
      <c r="AI115" s="37"/>
      <c r="AJ115" t="s">
        <v>114</v>
      </c>
    </row>
    <row r="116" spans="1:36" s="36" customFormat="1" ht="15" x14ac:dyDescent="0.25">
      <c r="A116">
        <v>2.11</v>
      </c>
      <c r="B116">
        <v>3.82</v>
      </c>
      <c r="C116">
        <v>3.42</v>
      </c>
      <c r="D116" s="20">
        <f t="shared" si="7"/>
        <v>2.8111414819854907E-2</v>
      </c>
      <c r="E116" s="17">
        <f>IF(OR($A116="",$B116="",$C116=""),"",A116*'MPTO_working_3-way'!$I115)</f>
        <v>2.1969751903489447</v>
      </c>
      <c r="F116" s="21">
        <f>IF(OR($A116="",$B116="",$C116=""),"",B116*'MPTO_working_3-way'!$I115)</f>
        <v>3.9774621929540142</v>
      </c>
      <c r="G116" s="22">
        <f>IF(OR($A116="",$B116="",$C116=""),"",C116*'MPTO_working_3-way'!$I115)</f>
        <v>3.5609740052101384</v>
      </c>
      <c r="H116" s="17"/>
      <c r="I116" s="21"/>
      <c r="J116" s="22"/>
      <c r="K116" s="17"/>
      <c r="L116" s="21"/>
      <c r="M116" s="22"/>
      <c r="N116" s="23">
        <f t="shared" si="8"/>
        <v>45.517127566705497</v>
      </c>
      <c r="O116" s="24">
        <f t="shared" si="9"/>
        <v>25.141659467473449</v>
      </c>
      <c r="P116" s="24">
        <f t="shared" si="10"/>
        <v>28.082204434429407</v>
      </c>
      <c r="Q116" t="s">
        <v>313</v>
      </c>
      <c r="R116" t="s">
        <v>314</v>
      </c>
      <c r="S116" t="s">
        <v>320</v>
      </c>
      <c r="AD116" s="37"/>
      <c r="AE116" s="37"/>
      <c r="AH116" s="37"/>
      <c r="AI116" s="37"/>
      <c r="AJ116" t="s">
        <v>114</v>
      </c>
    </row>
    <row r="117" spans="1:36" s="36" customFormat="1" ht="15" x14ac:dyDescent="0.25">
      <c r="A117">
        <v>1.92</v>
      </c>
      <c r="B117">
        <v>3.74</v>
      </c>
      <c r="C117">
        <v>4.07</v>
      </c>
      <c r="D117" s="20">
        <f t="shared" si="7"/>
        <v>3.3913258177963979E-2</v>
      </c>
      <c r="E117" s="17">
        <f>IF(OR($A117="",$B117="",$C117=""),"",A117*'MPTO_working_3-way'!$I116)</f>
        <v>1.9753182701125771</v>
      </c>
      <c r="F117" s="21">
        <f>IF(OR($A117="",$B117="",$C117=""),"",B117*'MPTO_working_3-way'!$I116)</f>
        <v>3.8477553803234579</v>
      </c>
      <c r="G117" s="22">
        <f>IF(OR($A117="",$B117="",$C117=""),"",C117*'MPTO_working_3-way'!$I116)</f>
        <v>4.1872632079990568</v>
      </c>
      <c r="H117" s="17"/>
      <c r="I117" s="21"/>
      <c r="J117" s="22"/>
      <c r="K117" s="17"/>
      <c r="L117" s="21"/>
      <c r="M117" s="22"/>
      <c r="N117" s="23">
        <f t="shared" si="8"/>
        <v>50.624753242575338</v>
      </c>
      <c r="O117" s="24">
        <f t="shared" si="9"/>
        <v>25.989178135225842</v>
      </c>
      <c r="P117" s="24">
        <f t="shared" si="10"/>
        <v>23.881947475612936</v>
      </c>
      <c r="Q117" t="s">
        <v>315</v>
      </c>
      <c r="R117" t="s">
        <v>110</v>
      </c>
      <c r="S117" t="s">
        <v>320</v>
      </c>
      <c r="AD117" s="37"/>
      <c r="AE117" s="37"/>
      <c r="AH117" s="37"/>
      <c r="AI117" s="37"/>
      <c r="AJ117" t="s">
        <v>114</v>
      </c>
    </row>
    <row r="118" spans="1:36" s="36" customFormat="1" ht="15" x14ac:dyDescent="0.25">
      <c r="A118">
        <v>2.73</v>
      </c>
      <c r="B118">
        <v>3.04</v>
      </c>
      <c r="C118">
        <v>2.87</v>
      </c>
      <c r="D118" s="20">
        <f t="shared" si="7"/>
        <v>4.367979047054793E-2</v>
      </c>
      <c r="E118" s="17">
        <f>IF(OR($A118="",$B118="",$C118=""),"",A118*'MPTO_working_3-way'!$I117)</f>
        <v>2.8067441624582039</v>
      </c>
      <c r="F118" s="21">
        <f>IF(OR($A118="",$B118="",$C118=""),"",B118*'MPTO_working_3-way'!$I117)</f>
        <v>3.1254587010523589</v>
      </c>
      <c r="G118" s="22">
        <f>IF(OR($A118="",$B118="",$C118=""),"",C118*'MPTO_working_3-way'!$I117)</f>
        <v>2.9506797605329838</v>
      </c>
      <c r="H118" s="17"/>
      <c r="I118" s="21"/>
      <c r="J118" s="22"/>
      <c r="K118" s="17"/>
      <c r="L118" s="21"/>
      <c r="M118" s="22"/>
      <c r="N118" s="23">
        <f t="shared" si="8"/>
        <v>35.628469932371019</v>
      </c>
      <c r="O118" s="24">
        <f t="shared" si="9"/>
        <v>31.995303590583184</v>
      </c>
      <c r="P118" s="24">
        <f t="shared" si="10"/>
        <v>33.890495789328526</v>
      </c>
      <c r="Q118" t="s">
        <v>72</v>
      </c>
      <c r="R118" t="s">
        <v>81</v>
      </c>
      <c r="S118" t="s">
        <v>321</v>
      </c>
      <c r="AD118" s="37"/>
      <c r="AE118" s="37"/>
      <c r="AH118" s="37"/>
      <c r="AI118" s="37"/>
      <c r="AJ118" t="s">
        <v>68</v>
      </c>
    </row>
    <row r="119" spans="1:36" s="36" customFormat="1" ht="15" x14ac:dyDescent="0.25">
      <c r="A119">
        <v>1.79</v>
      </c>
      <c r="B119">
        <v>3.66</v>
      </c>
      <c r="C119">
        <v>4.63</v>
      </c>
      <c r="D119" s="20">
        <f t="shared" si="7"/>
        <v>4.7865982975231258E-2</v>
      </c>
      <c r="E119" s="17">
        <f>IF(OR($A119="",$B119="",$C119=""),"",A119*'MPTO_working_3-way'!$I118)</f>
        <v>1.8507047321385555</v>
      </c>
      <c r="F119" s="21">
        <f>IF(OR($A119="",$B119="",$C119=""),"",B119*'MPTO_working_3-way'!$I118)</f>
        <v>3.7841225249313482</v>
      </c>
      <c r="G119" s="22">
        <f>IF(OR($A119="",$B119="",$C119=""),"",C119*'MPTO_working_3-way'!$I118)</f>
        <v>4.7870183853639734</v>
      </c>
      <c r="H119" s="17"/>
      <c r="I119" s="21"/>
      <c r="J119" s="22"/>
      <c r="K119" s="17"/>
      <c r="L119" s="21"/>
      <c r="M119" s="22"/>
      <c r="N119" s="23">
        <f t="shared" si="8"/>
        <v>54.033470744112932</v>
      </c>
      <c r="O119" s="24">
        <f t="shared" si="9"/>
        <v>26.426205637148126</v>
      </c>
      <c r="P119" s="24">
        <f t="shared" si="10"/>
        <v>20.889829942108452</v>
      </c>
      <c r="Q119" t="s">
        <v>89</v>
      </c>
      <c r="R119" t="s">
        <v>70</v>
      </c>
      <c r="S119" t="s">
        <v>321</v>
      </c>
      <c r="AD119" s="37"/>
      <c r="AE119" s="37"/>
      <c r="AH119" s="37"/>
      <c r="AI119" s="37"/>
      <c r="AJ119" t="s">
        <v>68</v>
      </c>
    </row>
    <row r="120" spans="1:36" s="36" customFormat="1" ht="15" x14ac:dyDescent="0.25">
      <c r="A120">
        <v>2.89</v>
      </c>
      <c r="B120">
        <v>3.17</v>
      </c>
      <c r="C120">
        <v>2.61</v>
      </c>
      <c r="D120" s="20">
        <f t="shared" si="7"/>
        <v>4.4619936946993288E-2</v>
      </c>
      <c r="E120" s="17">
        <f>IF(OR($A120="",$B120="",$C120=""),"",A120*'MPTO_working_3-way'!$I119)</f>
        <v>3.0162345944598838</v>
      </c>
      <c r="F120" s="21">
        <f>IF(OR($A120="",$B120="",$C120=""),"",B120*'MPTO_working_3-way'!$I119)</f>
        <v>3.3084649357916369</v>
      </c>
      <c r="G120" s="22">
        <f>IF(OR($A120="",$B120="",$C120=""),"",C120*'MPTO_working_3-way'!$I119)</f>
        <v>2.7240042531281299</v>
      </c>
      <c r="H120" s="17"/>
      <c r="I120" s="21"/>
      <c r="J120" s="22"/>
      <c r="K120" s="17"/>
      <c r="L120" s="21"/>
      <c r="M120" s="22"/>
      <c r="N120" s="23">
        <f t="shared" si="8"/>
        <v>33.153919852148292</v>
      </c>
      <c r="O120" s="24">
        <f t="shared" si="9"/>
        <v>30.225497909371789</v>
      </c>
      <c r="P120" s="24">
        <f t="shared" si="10"/>
        <v>36.710662211765744</v>
      </c>
      <c r="Q120" t="s">
        <v>91</v>
      </c>
      <c r="R120" t="s">
        <v>74</v>
      </c>
      <c r="S120" t="s">
        <v>321</v>
      </c>
      <c r="AD120" s="37"/>
      <c r="AE120" s="37"/>
      <c r="AH120" s="37"/>
      <c r="AI120" s="37"/>
      <c r="AJ120" t="s">
        <v>68</v>
      </c>
    </row>
    <row r="121" spans="1:36" s="36" customFormat="1" ht="15" x14ac:dyDescent="0.25">
      <c r="A121">
        <v>3.51</v>
      </c>
      <c r="B121">
        <v>3.23</v>
      </c>
      <c r="C121">
        <v>2.25</v>
      </c>
      <c r="D121" s="20">
        <f t="shared" si="7"/>
        <v>3.8942252564543534E-2</v>
      </c>
      <c r="E121" s="17">
        <f>IF(OR($A121="",$B121="",$C121=""),"",A121*'MPTO_working_3-way'!$I120)</f>
        <v>3.6780096002430613</v>
      </c>
      <c r="F121" s="21">
        <f>IF(OR($A121="",$B121="",$C121=""),"",B121*'MPTO_working_3-way'!$I120)</f>
        <v>3.3846071250099969</v>
      </c>
      <c r="G121" s="22">
        <f>IF(OR($A121="",$B121="",$C121=""),"",C121*'MPTO_working_3-way'!$I120)</f>
        <v>2.3576984616942704</v>
      </c>
      <c r="H121" s="17"/>
      <c r="I121" s="21"/>
      <c r="J121" s="22"/>
      <c r="K121" s="17"/>
      <c r="L121" s="21"/>
      <c r="M121" s="22"/>
      <c r="N121" s="23">
        <f t="shared" si="8"/>
        <v>27.188618537969965</v>
      </c>
      <c r="O121" s="24">
        <f t="shared" si="9"/>
        <v>29.545526646524635</v>
      </c>
      <c r="P121" s="24">
        <f t="shared" si="10"/>
        <v>42.414244919233141</v>
      </c>
      <c r="Q121" t="s">
        <v>316</v>
      </c>
      <c r="R121" t="s">
        <v>317</v>
      </c>
      <c r="S121" t="s">
        <v>321</v>
      </c>
      <c r="AD121" s="37"/>
      <c r="AE121" s="37"/>
      <c r="AH121" s="37"/>
      <c r="AI121" s="37"/>
      <c r="AJ121" t="s">
        <v>330</v>
      </c>
    </row>
    <row r="122" spans="1:36" s="36" customFormat="1" ht="15" x14ac:dyDescent="0.25">
      <c r="A122">
        <v>1.66</v>
      </c>
      <c r="B122">
        <v>3.79</v>
      </c>
      <c r="C122">
        <v>5.46</v>
      </c>
      <c r="D122" s="20">
        <f t="shared" si="7"/>
        <v>4.9412064448463466E-2</v>
      </c>
      <c r="E122" s="17">
        <f>IF(OR($A122="",$B122="",$C122=""),"",A122*'MPTO_working_3-way'!$I121)</f>
        <v>1.7340690953320088</v>
      </c>
      <c r="F122" s="21">
        <f>IF(OR($A122="",$B122="",$C122=""),"",B122*'MPTO_working_3-way'!$I121)</f>
        <v>3.9591095610291047</v>
      </c>
      <c r="G122" s="22">
        <f>IF(OR($A122="",$B122="",$C122=""),"",C122*'MPTO_working_3-way'!$I121)</f>
        <v>5.7036248557305838</v>
      </c>
      <c r="H122" s="17"/>
      <c r="I122" s="21"/>
      <c r="J122" s="22"/>
      <c r="K122" s="17"/>
      <c r="L122" s="21"/>
      <c r="M122" s="22"/>
      <c r="N122" s="23">
        <f t="shared" si="8"/>
        <v>57.667828963213132</v>
      </c>
      <c r="O122" s="24">
        <f t="shared" si="9"/>
        <v>25.258204770167225</v>
      </c>
      <c r="P122" s="24">
        <f t="shared" si="10"/>
        <v>17.532709904566627</v>
      </c>
      <c r="Q122" t="s">
        <v>131</v>
      </c>
      <c r="R122" t="s">
        <v>73</v>
      </c>
      <c r="S122" t="s">
        <v>322</v>
      </c>
      <c r="AD122" s="37"/>
      <c r="AE122" s="37"/>
      <c r="AH122" s="37"/>
      <c r="AI122" s="37"/>
      <c r="AJ122" t="s">
        <v>68</v>
      </c>
    </row>
    <row r="123" spans="1:36" s="36" customFormat="1" ht="15" x14ac:dyDescent="0.25">
      <c r="A123">
        <v>1.63</v>
      </c>
      <c r="B123">
        <v>3.85</v>
      </c>
      <c r="C123">
        <v>5.66</v>
      </c>
      <c r="D123" s="20">
        <f t="shared" si="7"/>
        <v>4.9915637485279163E-2</v>
      </c>
      <c r="E123" s="17">
        <f>IF(OR($A123="",$B123="",$C123=""),"",A123*'MPTO_working_3-way'!$I122)</f>
        <v>1.6934758716802059</v>
      </c>
      <c r="F123" s="21">
        <f>IF(OR($A123="",$B123="",$C123=""),"",B123*'MPTO_working_3-way'!$I122)</f>
        <v>3.9999276723734929</v>
      </c>
      <c r="G123" s="22">
        <f>IF(OR($A123="",$B123="",$C123=""),"",C123*'MPTO_working_3-way'!$I122)</f>
        <v>5.8804131495153165</v>
      </c>
      <c r="H123" s="17"/>
      <c r="I123" s="21"/>
      <c r="J123" s="22"/>
      <c r="K123" s="17"/>
      <c r="L123" s="21"/>
      <c r="M123" s="22"/>
      <c r="N123" s="23">
        <f t="shared" si="8"/>
        <v>59.050147493854524</v>
      </c>
      <c r="O123" s="24">
        <f t="shared" si="9"/>
        <v>25.000452055839702</v>
      </c>
      <c r="P123" s="24">
        <f t="shared" si="10"/>
        <v>17.005607847170115</v>
      </c>
      <c r="Q123" t="s">
        <v>75</v>
      </c>
      <c r="R123" t="s">
        <v>137</v>
      </c>
      <c r="S123" t="s">
        <v>322</v>
      </c>
      <c r="AD123" s="37"/>
      <c r="AE123" s="37"/>
      <c r="AH123" s="37"/>
      <c r="AI123" s="37"/>
      <c r="AJ123" t="s">
        <v>68</v>
      </c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2022-08-19T18:36:52Z</dcterms:modified>
</cp:coreProperties>
</file>