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O9" i="2" s="1"/>
  <c r="G9" i="2"/>
  <c r="N9" i="2"/>
  <c r="P9" i="2"/>
  <c r="E10" i="2"/>
  <c r="N10" i="2" s="1"/>
  <c r="F10" i="2"/>
  <c r="O10" i="2" s="1"/>
  <c r="G10" i="2"/>
  <c r="P10" i="2"/>
  <c r="E11" i="2"/>
  <c r="F11" i="2"/>
  <c r="G11" i="2"/>
  <c r="N11" i="2"/>
  <c r="O11" i="2"/>
  <c r="P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/>
  <c r="E83" i="2"/>
  <c r="F83" i="2"/>
  <c r="G83" i="2"/>
  <c r="P83" i="2" s="1"/>
  <c r="N83" i="2"/>
  <c r="O83" i="2"/>
  <c r="E84" i="2"/>
  <c r="N84" i="2" s="1"/>
  <c r="F84" i="2"/>
  <c r="O84" i="2" s="1"/>
  <c r="G84" i="2"/>
  <c r="P8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48" i="4" l="1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F53" i="4" l="1"/>
  <c r="Z53" i="4"/>
  <c r="AQ66" i="4"/>
  <c r="AW66" i="4" s="1"/>
  <c r="AO5" i="4"/>
  <c r="AU5" i="4" s="1"/>
  <c r="AN5" i="4"/>
  <c r="AT5" i="4" s="1"/>
  <c r="AA31" i="4"/>
  <c r="AB31" i="4"/>
  <c r="AD31" i="4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5" i="4" l="1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" i="4" l="1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22" i="4" l="1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612" i="3"/>
  <c r="D518" i="3"/>
  <c r="D718" i="10"/>
  <c r="D769" i="3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877" i="3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801" i="3"/>
  <c r="D533" i="3"/>
  <c r="D999" i="10"/>
  <c r="D944" i="10"/>
  <c r="D936" i="3"/>
  <c r="D293" i="10"/>
  <c r="D585" i="3"/>
  <c r="D479" i="3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599" i="3"/>
  <c r="D544" i="3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609" i="3"/>
  <c r="D965" i="3"/>
  <c r="D968" i="3"/>
  <c r="D682" i="3"/>
  <c r="D951" i="10"/>
  <c r="D429" i="10"/>
  <c r="D762" i="10"/>
  <c r="D803" i="3"/>
  <c r="D780" i="10"/>
  <c r="D979" i="10"/>
  <c r="D422" i="10"/>
  <c r="D821" i="10"/>
  <c r="D737" i="10"/>
  <c r="D270" i="10"/>
  <c r="D816" i="10"/>
  <c r="D666" i="3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457" i="3"/>
  <c r="D652" i="3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929" i="3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453" i="3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13" i="3"/>
  <c r="D790" i="10"/>
  <c r="D717" i="3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588" i="3"/>
  <c r="D982" i="3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827" i="3"/>
  <c r="D823" i="3"/>
  <c r="D454" i="3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537" i="3"/>
  <c r="D942" i="3"/>
  <c r="D861" i="3"/>
  <c r="D643" i="3"/>
  <c r="D469" i="3"/>
  <c r="D667" i="3"/>
  <c r="D985" i="3"/>
  <c r="D242" i="10"/>
  <c r="D920" i="10"/>
  <c r="D788" i="10"/>
  <c r="D467" i="3"/>
  <c r="D428" i="3"/>
  <c r="D318" i="10"/>
  <c r="D969" i="3"/>
  <c r="D271" i="3"/>
  <c r="D380" i="3"/>
  <c r="D233" i="10"/>
  <c r="D731" i="10"/>
  <c r="D410" i="10"/>
  <c r="D955" i="10"/>
  <c r="D156" i="10"/>
  <c r="D370" i="3"/>
  <c r="D419" i="3"/>
  <c r="D505" i="3"/>
  <c r="D903" i="10"/>
  <c r="D400" i="10"/>
  <c r="D552" i="10"/>
  <c r="D170" i="10"/>
  <c r="D517" i="10"/>
  <c r="D950" i="3"/>
  <c r="D927" i="3"/>
  <c r="D542" i="10"/>
  <c r="D98" i="10"/>
  <c r="D551" i="10"/>
  <c r="D453" i="10"/>
  <c r="D65" i="10"/>
  <c r="D794" i="3"/>
  <c r="D135" i="10"/>
  <c r="D775" i="10"/>
  <c r="D768" i="3"/>
  <c r="D753" i="3"/>
  <c r="D852" i="3"/>
  <c r="D773" i="10"/>
  <c r="D483" i="10"/>
  <c r="D865" i="3"/>
  <c r="D690" i="3"/>
  <c r="D80" i="10"/>
  <c r="D284" i="3"/>
  <c r="D324" i="3"/>
  <c r="D622" i="3"/>
  <c r="D442" i="3"/>
  <c r="D320" i="3"/>
  <c r="D483" i="3"/>
  <c r="D548" i="3"/>
  <c r="D618" i="3"/>
  <c r="D306" i="3"/>
  <c r="D665" i="3"/>
  <c r="D346" i="10"/>
  <c r="D729" i="3"/>
  <c r="D777" i="10"/>
  <c r="D24" i="10"/>
  <c r="D298" i="10"/>
  <c r="D639" i="3"/>
  <c r="D885" i="3"/>
  <c r="D462" i="3"/>
  <c r="D539" i="3"/>
  <c r="D636" i="3"/>
  <c r="D642" i="3"/>
  <c r="D311" i="10"/>
  <c r="D953" i="10"/>
  <c r="D338" i="10"/>
  <c r="D896" i="3"/>
  <c r="D206" i="10"/>
  <c r="D191" i="10"/>
  <c r="D680" i="3"/>
  <c r="D248" i="10"/>
  <c r="D319" i="10"/>
  <c r="D195" i="10"/>
  <c r="D901" i="10"/>
  <c r="D70" i="10"/>
  <c r="D832" i="10"/>
  <c r="D456" i="3"/>
  <c r="D883" i="3"/>
  <c r="D695" i="10"/>
  <c r="D481" i="3"/>
  <c r="D959" i="3"/>
  <c r="D961" i="10"/>
  <c r="D779" i="10"/>
  <c r="D344" i="10"/>
  <c r="D844" i="10"/>
  <c r="D247" i="10"/>
  <c r="D259" i="10"/>
  <c r="D584" i="3"/>
  <c r="D716" i="10"/>
  <c r="D447" i="10"/>
  <c r="D890" i="10"/>
  <c r="D772" i="3"/>
  <c r="D695" i="3"/>
  <c r="D211" i="10"/>
  <c r="D920" i="3"/>
  <c r="D546" i="10"/>
  <c r="D650" i="3"/>
  <c r="D993" i="3"/>
  <c r="D520" i="3"/>
  <c r="D451" i="3"/>
  <c r="D397" i="10"/>
  <c r="D814" i="10"/>
  <c r="D682" i="10"/>
  <c r="D783" i="3"/>
  <c r="D492" i="10"/>
  <c r="D548" i="10"/>
  <c r="D286" i="3"/>
  <c r="D949" i="3"/>
  <c r="D529" i="3"/>
  <c r="D282" i="3"/>
  <c r="D371" i="3"/>
  <c r="D261" i="3"/>
  <c r="D907" i="10"/>
  <c r="D352" i="3"/>
  <c r="D611" i="10"/>
  <c r="D217" i="10"/>
  <c r="D42" i="10"/>
  <c r="D118" i="10"/>
  <c r="D349" i="10"/>
  <c r="D335" i="3"/>
  <c r="D796" i="10"/>
  <c r="D635" i="3"/>
  <c r="D988" i="3"/>
  <c r="D922" i="3"/>
  <c r="D598" i="3"/>
  <c r="D559" i="10"/>
  <c r="D542" i="3"/>
  <c r="D955" i="3"/>
  <c r="D517" i="3"/>
  <c r="D876" i="10"/>
  <c r="D787" i="10"/>
  <c r="D476" i="3"/>
  <c r="D315" i="10"/>
  <c r="D905" i="3"/>
  <c r="D470" i="10"/>
  <c r="D799" i="10"/>
  <c r="D119" i="10"/>
  <c r="D77" i="10"/>
  <c r="D69" i="10"/>
  <c r="D671" i="3"/>
  <c r="D169" i="10"/>
  <c r="D503" i="3"/>
  <c r="D533" i="10"/>
  <c r="D486" i="10"/>
  <c r="D528" i="10"/>
  <c r="D808" i="10"/>
  <c r="D284" i="10"/>
  <c r="D609" i="10"/>
  <c r="D115" i="10"/>
  <c r="D43" i="10"/>
  <c r="D320" i="10"/>
  <c r="D480" i="3"/>
  <c r="D260" i="10"/>
  <c r="D304" i="10"/>
  <c r="D387" i="3"/>
  <c r="D818" i="3"/>
  <c r="D213" i="10"/>
  <c r="D759" i="3"/>
  <c r="D961" i="3"/>
  <c r="D670" i="3"/>
  <c r="D616" i="10"/>
  <c r="D260" i="3"/>
  <c r="D208" i="10"/>
  <c r="D20" i="10"/>
  <c r="D647" i="10"/>
  <c r="D68" i="10"/>
  <c r="D771" i="3"/>
  <c r="D308" i="10"/>
  <c r="D931" i="3"/>
  <c r="D374" i="3"/>
  <c r="D631" i="3"/>
  <c r="D923" i="3"/>
  <c r="D22" i="10"/>
  <c r="D736" i="10"/>
  <c r="D357" i="10"/>
  <c r="D288" i="3"/>
  <c r="D294" i="3"/>
  <c r="D438" i="3"/>
  <c r="D203" i="10"/>
  <c r="D650" i="10"/>
  <c r="D510" i="3"/>
  <c r="D970" i="3"/>
  <c r="D668" i="10"/>
  <c r="D884" i="10"/>
  <c r="D843" i="10"/>
  <c r="D766" i="10"/>
  <c r="D94" i="10"/>
  <c r="D698" i="3"/>
  <c r="D778" i="3"/>
  <c r="D914" i="3"/>
  <c r="D874" i="3"/>
  <c r="D853" i="3"/>
  <c r="D138" i="10"/>
  <c r="D158" i="10"/>
  <c r="D62" i="10"/>
  <c r="D551" i="3"/>
  <c r="D863" i="3"/>
  <c r="D960" i="10"/>
  <c r="D602" i="3"/>
  <c r="D516" i="3"/>
  <c r="D720" i="10"/>
  <c r="D956" i="10"/>
  <c r="D490" i="10"/>
  <c r="D742" i="3"/>
  <c r="D75" i="10"/>
  <c r="D133" i="10"/>
  <c r="D793" i="10"/>
  <c r="D606" i="3"/>
  <c r="D792" i="3"/>
  <c r="D726" i="3"/>
  <c r="D735" i="3"/>
  <c r="D873" i="3"/>
  <c r="D412" i="10"/>
  <c r="D446" i="3"/>
  <c r="D508" i="3"/>
  <c r="D588" i="10"/>
  <c r="D8" i="10"/>
  <c r="D310" i="3"/>
  <c r="D433" i="10"/>
  <c r="D384" i="10"/>
  <c r="D182" i="10"/>
  <c r="D544" i="10"/>
  <c r="D144" i="10"/>
  <c r="D699" i="10"/>
  <c r="D988" i="10"/>
  <c r="D443" i="3"/>
  <c r="D478" i="10"/>
  <c r="D25" i="10"/>
  <c r="D395" i="3"/>
  <c r="D468" i="3"/>
  <c r="D795" i="10"/>
  <c r="D738" i="3"/>
  <c r="D614" i="3"/>
  <c r="D851" i="3"/>
  <c r="D759" i="10"/>
  <c r="D971" i="3"/>
  <c r="D224" i="10"/>
  <c r="D751" i="3"/>
  <c r="D547" i="3"/>
  <c r="D414" i="10"/>
  <c r="D691" i="3"/>
  <c r="D899" i="3"/>
  <c r="D471" i="3"/>
  <c r="D537" i="10"/>
  <c r="D805" i="3"/>
  <c r="D825" i="3"/>
  <c r="D594" i="3"/>
  <c r="D431" i="3"/>
  <c r="D832" i="3"/>
  <c r="D540" i="10"/>
  <c r="D704" i="3"/>
  <c r="D578" i="10"/>
  <c r="D477" i="3"/>
  <c r="D231" i="10"/>
  <c r="D91" i="10"/>
  <c r="D130" i="10"/>
  <c r="D698" i="10"/>
  <c r="D653" i="3"/>
  <c r="D45" i="10"/>
  <c r="D979" i="3"/>
  <c r="D706" i="3"/>
  <c r="D279" i="3"/>
  <c r="D111" i="10"/>
  <c r="D522" i="3"/>
  <c r="D545" i="3"/>
  <c r="D967" i="3"/>
  <c r="D749" i="3"/>
  <c r="D628" i="10"/>
  <c r="D852" i="10"/>
  <c r="D864" i="3"/>
  <c r="D839" i="10"/>
  <c r="D805" i="10"/>
  <c r="D10" i="10"/>
  <c r="D143" i="10"/>
  <c r="D445" i="3"/>
  <c r="D828" i="10"/>
  <c r="D568" i="10"/>
  <c r="D804" i="10"/>
  <c r="D120" i="10"/>
  <c r="D719" i="10"/>
  <c r="D610" i="10"/>
  <c r="D658" i="3"/>
  <c r="D559" i="3"/>
  <c r="D593" i="3"/>
  <c r="D951" i="3"/>
  <c r="D781" i="3"/>
  <c r="D484" i="3"/>
  <c r="D275" i="10"/>
  <c r="D724" i="10"/>
  <c r="D570" i="10"/>
  <c r="D657" i="10"/>
  <c r="D192" i="10"/>
  <c r="D427" i="10"/>
  <c r="D756" i="3"/>
  <c r="D671" i="10"/>
  <c r="D895" i="10"/>
  <c r="D714" i="3"/>
  <c r="D813" i="3"/>
  <c r="D526" i="3"/>
  <c r="D651" i="3"/>
  <c r="D726" i="10"/>
  <c r="D139" i="10"/>
  <c r="D397" i="3"/>
  <c r="D946" i="3"/>
  <c r="D301" i="3"/>
  <c r="D850" i="3"/>
  <c r="D167" i="10"/>
  <c r="D110" i="10"/>
  <c r="D333" i="3"/>
  <c r="D104" i="10"/>
  <c r="D617" i="3"/>
  <c r="D420" i="10"/>
  <c r="D264" i="10"/>
  <c r="D337" i="10"/>
  <c r="D137" i="10"/>
  <c r="D409" i="10"/>
  <c r="D153" i="10"/>
  <c r="D150" i="10"/>
  <c r="D875" i="3"/>
  <c r="D952" i="3"/>
  <c r="D688" i="3"/>
  <c r="D829" i="3"/>
  <c r="D807" i="3"/>
  <c r="D655" i="3"/>
  <c r="D782" i="3"/>
  <c r="D352" i="10"/>
  <c r="D621" i="3"/>
  <c r="D986" i="3"/>
  <c r="D889" i="3"/>
  <c r="D353" i="10"/>
  <c r="D785" i="10"/>
  <c r="D669" i="10"/>
  <c r="D995" i="3"/>
  <c r="D911" i="3"/>
  <c r="D771" i="10"/>
  <c r="D343" i="3"/>
  <c r="D253" i="10"/>
  <c r="D461" i="3"/>
  <c r="D621" i="10"/>
  <c r="D956" i="3"/>
  <c r="D60" i="10"/>
  <c r="D237" i="10"/>
  <c r="D49" i="10"/>
  <c r="D708" i="10"/>
  <c r="D763" i="10"/>
  <c r="D399" i="10"/>
  <c r="D464" i="3"/>
  <c r="D744" i="3"/>
  <c r="D826" i="3"/>
  <c r="D756" i="10"/>
  <c r="D710" i="10"/>
  <c r="D632" i="10"/>
  <c r="D100" i="10"/>
  <c r="D160" i="10"/>
  <c r="D19" i="10"/>
  <c r="D795" i="3"/>
  <c r="D792" i="10"/>
  <c r="D636" i="10"/>
  <c r="D36" i="10"/>
  <c r="D806" i="3"/>
  <c r="D535" i="3"/>
  <c r="D512" i="10"/>
  <c r="D846" i="3"/>
  <c r="D420" i="3"/>
  <c r="D289" i="3"/>
  <c r="D340" i="3"/>
  <c r="D617" i="10"/>
  <c r="D245" i="10"/>
  <c r="D576" i="3"/>
  <c r="D361" i="3"/>
  <c r="D569" i="10"/>
  <c r="D605" i="10"/>
  <c r="D521" i="3"/>
  <c r="D779" i="3"/>
  <c r="D677" i="3"/>
  <c r="D844" i="3"/>
  <c r="D541" i="10"/>
  <c r="D205" i="10"/>
  <c r="D113" i="10"/>
  <c r="D72" i="10"/>
  <c r="D686" i="3"/>
  <c r="D893" i="3"/>
  <c r="D624" i="3"/>
  <c r="D646" i="10"/>
  <c r="D603" i="10"/>
  <c r="D859" i="10"/>
  <c r="D780" i="3"/>
  <c r="D564" i="3"/>
  <c r="D367" i="10"/>
  <c r="D907" i="3"/>
  <c r="D534" i="3"/>
  <c r="D777" i="3"/>
  <c r="D297" i="10"/>
  <c r="D957" i="3"/>
  <c r="D526" i="10"/>
  <c r="D273" i="10"/>
  <c r="D227" i="10"/>
  <c r="D597" i="10"/>
  <c r="D873" i="10"/>
  <c r="D623" i="3"/>
  <c r="D981" i="3"/>
  <c r="D581" i="10"/>
  <c r="D848" i="3"/>
  <c r="D958" i="10"/>
  <c r="D157" i="10"/>
  <c r="D881" i="3"/>
  <c r="D121" i="10"/>
  <c r="D475" i="3"/>
  <c r="D978" i="3"/>
  <c r="D524" i="3"/>
  <c r="D761" i="3"/>
  <c r="D743" i="10"/>
  <c r="D87" i="10"/>
  <c r="D735" i="10"/>
  <c r="D495" i="10"/>
  <c r="D146" i="10"/>
  <c r="D210" i="10"/>
  <c r="D983" i="3"/>
  <c r="D464" i="10"/>
  <c r="D171" i="10"/>
  <c r="D681" i="10"/>
  <c r="D498" i="10"/>
  <c r="D573" i="3"/>
  <c r="D553" i="3"/>
  <c r="D377" i="3"/>
  <c r="D230" i="10"/>
  <c r="D824" i="10"/>
  <c r="D403" i="3"/>
  <c r="D866" i="3"/>
  <c r="D963" i="10"/>
  <c r="D254" i="3"/>
  <c r="D574" i="3"/>
  <c r="D938" i="3"/>
  <c r="D815" i="3"/>
  <c r="D643" i="10"/>
  <c r="D21" i="10"/>
  <c r="D194" i="10"/>
  <c r="D890" i="3"/>
  <c r="D903" i="3"/>
  <c r="D921" i="3"/>
  <c r="D632" i="3"/>
  <c r="D47" i="10"/>
  <c r="D915" i="10"/>
  <c r="D774" i="10"/>
  <c r="D103" i="10"/>
  <c r="D638" i="10"/>
  <c r="D733" i="10"/>
  <c r="D635" i="10"/>
  <c r="D963" i="3"/>
  <c r="D833" i="10"/>
  <c r="D765" i="3"/>
  <c r="D132" i="10"/>
  <c r="D592" i="3"/>
  <c r="D935" i="3"/>
  <c r="D929" i="10"/>
  <c r="D577" i="3"/>
  <c r="D762" i="3"/>
  <c r="D717" i="10"/>
  <c r="D376" i="10"/>
  <c r="D67" i="10"/>
  <c r="D625" i="10"/>
  <c r="D797" i="3"/>
  <c r="D412" i="3"/>
  <c r="D159" i="10"/>
  <c r="D840" i="10"/>
  <c r="D796" i="3"/>
  <c r="D870" i="10"/>
  <c r="D543" i="3"/>
  <c r="D656" i="10"/>
  <c r="D274" i="10"/>
  <c r="D1001" i="3"/>
  <c r="D638" i="3"/>
  <c r="D181" i="10"/>
  <c r="D641" i="3"/>
  <c r="D745" i="3"/>
  <c r="D817" i="3"/>
  <c r="D755" i="3"/>
  <c r="D660" i="3"/>
  <c r="D944" i="3"/>
  <c r="D83" i="10"/>
  <c r="D456" i="10"/>
  <c r="D402" i="3"/>
  <c r="D589" i="3"/>
  <c r="D392" i="3"/>
  <c r="D395" i="10"/>
  <c r="D558" i="3"/>
  <c r="D345" i="3"/>
  <c r="D972" i="10"/>
  <c r="D455" i="3"/>
  <c r="D204" i="3"/>
  <c r="D627" i="3"/>
  <c r="D423" i="3"/>
  <c r="D418" i="3"/>
  <c r="D940" i="3"/>
  <c r="D511" i="3"/>
  <c r="D745" i="10"/>
  <c r="D499" i="3"/>
  <c r="D889" i="10"/>
  <c r="D3" i="10"/>
  <c r="D330" i="3"/>
  <c r="D501" i="3"/>
  <c r="D679" i="3"/>
  <c r="D413" i="10"/>
  <c r="D425" i="3"/>
  <c r="D384" i="3"/>
  <c r="D369" i="3"/>
  <c r="D509" i="3"/>
  <c r="D519" i="3"/>
  <c r="D674" i="3"/>
  <c r="D984" i="3"/>
  <c r="D843" i="3"/>
  <c r="D975" i="3"/>
  <c r="D850" i="10"/>
  <c r="D628" i="3"/>
  <c r="D690" i="10"/>
  <c r="D198" i="10"/>
  <c r="D304" i="3"/>
  <c r="D172" i="10"/>
  <c r="D306" i="10"/>
  <c r="D193" i="10"/>
  <c r="D122" i="10"/>
  <c r="D313" i="10"/>
  <c r="D1000" i="3"/>
  <c r="D680" i="10"/>
  <c r="D147" i="10"/>
  <c r="D564" i="10"/>
  <c r="D909" i="3"/>
  <c r="D644" i="3"/>
  <c r="D874" i="10"/>
  <c r="D200" i="10"/>
  <c r="D265" i="3"/>
  <c r="D716" i="3"/>
  <c r="D357" i="3"/>
  <c r="D888" i="3"/>
  <c r="D383" i="3"/>
  <c r="D857" i="3"/>
  <c r="D674" i="10"/>
  <c r="D966" i="3"/>
  <c r="D437" i="10"/>
  <c r="D724" i="3"/>
  <c r="D293" i="3"/>
  <c r="D473" i="3"/>
  <c r="D603" i="3"/>
  <c r="D990" i="10"/>
  <c r="D845" i="3"/>
  <c r="D422" i="3"/>
  <c r="D189" i="3"/>
  <c r="D198" i="3"/>
  <c r="D910" i="3"/>
  <c r="D168" i="3"/>
  <c r="D207" i="3"/>
  <c r="D152" i="3"/>
  <c r="D188" i="10"/>
  <c r="D205" i="3"/>
  <c r="D174" i="10"/>
  <c r="D882" i="3"/>
  <c r="D386" i="3"/>
  <c r="D97" i="10"/>
  <c r="D513" i="3"/>
  <c r="D549" i="3"/>
  <c r="D897" i="10"/>
  <c r="D502" i="3"/>
  <c r="D727" i="3"/>
  <c r="D802" i="10"/>
  <c r="D163" i="10"/>
  <c r="D234" i="3"/>
  <c r="D557" i="10"/>
  <c r="D404" i="3"/>
  <c r="D227" i="3"/>
  <c r="D712" i="3"/>
  <c r="D334" i="3"/>
  <c r="D630" i="3"/>
  <c r="D427" i="3"/>
  <c r="D487" i="3"/>
  <c r="D757" i="10"/>
  <c r="D775" i="3"/>
  <c r="D926" i="10"/>
  <c r="D869" i="10"/>
  <c r="D232" i="10"/>
  <c r="D580" i="3"/>
  <c r="D102" i="10"/>
  <c r="D186" i="10"/>
  <c r="D176" i="10"/>
  <c r="D222" i="10"/>
  <c r="D331" i="3"/>
  <c r="D563" i="3"/>
  <c r="D251" i="10"/>
  <c r="D107" i="10"/>
  <c r="D834" i="10"/>
  <c r="D822" i="10"/>
  <c r="D800" i="10"/>
  <c r="D372" i="10"/>
  <c r="D960" i="3"/>
  <c r="D904" i="3"/>
  <c r="D721" i="10"/>
  <c r="D266" i="10"/>
  <c r="D261" i="10"/>
  <c r="D354" i="3"/>
  <c r="D838" i="3"/>
  <c r="D281" i="3"/>
  <c r="D481" i="10"/>
  <c r="D166" i="10"/>
  <c r="D699" i="3"/>
  <c r="D277" i="3"/>
  <c r="D339" i="10"/>
  <c r="D587" i="10"/>
  <c r="D992" i="3"/>
  <c r="D540" i="3"/>
  <c r="D128" i="10"/>
  <c r="D977" i="3"/>
  <c r="D976" i="10"/>
  <c r="D336" i="3"/>
  <c r="D465" i="3"/>
  <c r="D523" i="3"/>
  <c r="D994" i="3"/>
  <c r="D247" i="3"/>
  <c r="D613" i="10"/>
  <c r="D223" i="10"/>
  <c r="D669" i="3"/>
  <c r="D774" i="3"/>
  <c r="D224" i="3"/>
  <c r="D973" i="3"/>
  <c r="D692" i="3"/>
  <c r="D185" i="10"/>
  <c r="D525" i="3"/>
  <c r="D131" i="10"/>
  <c r="D441" i="10"/>
  <c r="D700" i="3"/>
  <c r="D546" i="3"/>
  <c r="D830" i="3"/>
  <c r="D48" i="10"/>
  <c r="D329" i="3"/>
  <c r="D987" i="10"/>
  <c r="D37" i="10"/>
  <c r="D399" i="3"/>
  <c r="D154" i="10"/>
  <c r="D711" i="3"/>
  <c r="D707" i="3"/>
  <c r="D884" i="3"/>
  <c r="D240" i="10"/>
  <c r="D562" i="10"/>
  <c r="D591" i="3"/>
  <c r="D662" i="3"/>
  <c r="D732" i="3"/>
  <c r="D269" i="3"/>
  <c r="D497" i="3"/>
  <c r="D703" i="3"/>
  <c r="D424" i="3"/>
  <c r="D833" i="3"/>
  <c r="D710" i="3"/>
  <c r="D11" i="10"/>
  <c r="D859" i="3"/>
  <c r="D611" i="3"/>
  <c r="D209" i="10"/>
  <c r="D659" i="10"/>
  <c r="D370" i="10"/>
  <c r="D665" i="10"/>
  <c r="D753" i="10"/>
  <c r="D820" i="3"/>
  <c r="D996" i="3"/>
  <c r="D392" i="10"/>
  <c r="D715" i="3"/>
  <c r="D720" i="3"/>
  <c r="D583" i="10"/>
  <c r="D7" i="10"/>
  <c r="D760" i="3"/>
  <c r="D350" i="3"/>
  <c r="D275" i="3"/>
  <c r="D536" i="3"/>
  <c r="D246" i="10"/>
  <c r="D512" i="3"/>
  <c r="D199" i="10"/>
  <c r="D302" i="3"/>
  <c r="D847" i="10"/>
  <c r="D242" i="3"/>
  <c r="D184" i="3"/>
  <c r="D59" i="10"/>
  <c r="D847" i="3"/>
  <c r="D172" i="3"/>
  <c r="D154" i="3"/>
  <c r="D108" i="10"/>
  <c r="D241" i="3"/>
  <c r="D146" i="3"/>
  <c r="D478" i="3"/>
  <c r="D685" i="3"/>
  <c r="D394" i="3"/>
  <c r="D409" i="3"/>
  <c r="D648" i="3"/>
  <c r="D433" i="3"/>
  <c r="D225" i="3"/>
  <c r="D500" i="3"/>
  <c r="D411" i="10"/>
  <c r="D251" i="3"/>
  <c r="D586" i="3"/>
  <c r="D351" i="3"/>
  <c r="D932" i="3"/>
  <c r="D510" i="10"/>
  <c r="D892" i="3"/>
  <c r="D311" i="3"/>
  <c r="D173" i="10"/>
  <c r="D602" i="10"/>
  <c r="D623" i="10"/>
  <c r="D429" i="3"/>
  <c r="D237" i="3"/>
  <c r="D228" i="3"/>
  <c r="D834" i="3"/>
  <c r="D663" i="3"/>
  <c r="D808" i="3"/>
  <c r="D689" i="3"/>
  <c r="D730" i="3"/>
  <c r="D148" i="3"/>
  <c r="D258" i="3"/>
  <c r="D556" i="3"/>
  <c r="D354" i="10"/>
  <c r="D347" i="10"/>
  <c r="D291" i="10"/>
  <c r="D142" i="10"/>
  <c r="D958" i="3"/>
  <c r="D405" i="3"/>
  <c r="D506" i="3"/>
  <c r="D208" i="3"/>
  <c r="D162" i="10"/>
  <c r="D406" i="3"/>
  <c r="D572" i="3"/>
  <c r="D764" i="3"/>
  <c r="D719" i="3"/>
  <c r="D156" i="3"/>
  <c r="D474" i="3"/>
  <c r="D733" i="3"/>
  <c r="D142" i="3"/>
  <c r="D434" i="3"/>
  <c r="D571" i="3"/>
  <c r="D895" i="3"/>
  <c r="D151" i="10"/>
  <c r="D791" i="3"/>
  <c r="D66" i="10"/>
  <c r="D788" i="3"/>
  <c r="D379" i="3"/>
  <c r="D415" i="3"/>
  <c r="D305" i="3"/>
  <c r="D972" i="3"/>
  <c r="D159" i="3"/>
  <c r="D684" i="3"/>
  <c r="D78" i="10"/>
  <c r="D917" i="3"/>
  <c r="D916" i="3"/>
  <c r="D645" i="3"/>
  <c r="D893" i="10"/>
  <c r="D552" i="3"/>
  <c r="D809" i="3"/>
  <c r="D661" i="10"/>
  <c r="D110" i="3"/>
  <c r="D103" i="3"/>
  <c r="D107" i="3"/>
  <c r="D109" i="3"/>
  <c r="D98" i="3"/>
  <c r="D94" i="3"/>
  <c r="D492" i="3"/>
  <c r="D835" i="3"/>
  <c r="D953" i="3"/>
  <c r="D253" i="3"/>
  <c r="D307" i="3"/>
  <c r="D924" i="3"/>
  <c r="D886" i="3"/>
  <c r="D678" i="10"/>
  <c r="D127" i="10"/>
  <c r="D595" i="3"/>
  <c r="D332" i="3"/>
  <c r="D651" i="10"/>
  <c r="D575" i="10"/>
  <c r="D629" i="3"/>
  <c r="D519" i="10"/>
  <c r="D943" i="10"/>
  <c r="D243" i="10"/>
  <c r="D33" i="10"/>
  <c r="D255" i="3"/>
  <c r="D259" i="3"/>
  <c r="D554" i="10"/>
  <c r="D418" i="10"/>
  <c r="D593" i="10"/>
  <c r="D673" i="3"/>
  <c r="D450" i="10"/>
  <c r="D855" i="3"/>
  <c r="D488" i="3"/>
  <c r="D105" i="10"/>
  <c r="D363" i="3"/>
  <c r="D74" i="10"/>
  <c r="D990" i="3"/>
  <c r="D997" i="3"/>
  <c r="D55" i="10"/>
  <c r="D216" i="10"/>
  <c r="D262" i="3"/>
  <c r="D570" i="3"/>
  <c r="D149" i="10"/>
  <c r="D292" i="3"/>
  <c r="D934" i="3"/>
  <c r="D407" i="3"/>
  <c r="D365" i="3"/>
  <c r="D32" i="10"/>
  <c r="D140" i="10"/>
  <c r="D840" i="3"/>
  <c r="D507" i="3"/>
  <c r="D727" i="10"/>
  <c r="D463" i="3"/>
  <c r="D298" i="3"/>
  <c r="D223" i="3"/>
  <c r="D362" i="3"/>
  <c r="D309" i="3"/>
  <c r="D248" i="3"/>
  <c r="D702" i="3"/>
  <c r="D888" i="10"/>
  <c r="D125" i="10"/>
  <c r="D480" i="10"/>
  <c r="D811" i="3"/>
  <c r="D177" i="3"/>
  <c r="D16" i="10"/>
  <c r="D767" i="3"/>
  <c r="D390" i="3"/>
  <c r="D575" i="3"/>
  <c r="D485" i="3"/>
  <c r="D798" i="10"/>
  <c r="D117" i="10"/>
  <c r="D885" i="10"/>
  <c r="D657" i="3"/>
  <c r="D709" i="3"/>
  <c r="D375" i="3"/>
  <c r="D769" i="10"/>
  <c r="D715" i="10"/>
  <c r="D652" i="10"/>
  <c r="D933" i="3"/>
  <c r="D30" i="10"/>
  <c r="D928" i="10"/>
  <c r="D935" i="10"/>
  <c r="D913" i="3"/>
  <c r="D310" i="10"/>
  <c r="D520" i="10"/>
  <c r="D666" i="10"/>
  <c r="D76" i="10"/>
  <c r="D528" i="3"/>
  <c r="D810" i="3"/>
  <c r="D634" i="3"/>
  <c r="D747" i="3"/>
  <c r="D945" i="3"/>
  <c r="D754" i="3"/>
  <c r="D52" i="10"/>
  <c r="D839" i="3"/>
  <c r="D629" i="10"/>
  <c r="D755" i="10"/>
  <c r="D50" i="10"/>
  <c r="D876" i="3"/>
  <c r="D514" i="3"/>
  <c r="D925" i="3"/>
  <c r="D338" i="3"/>
  <c r="D675" i="3"/>
  <c r="D837" i="3"/>
  <c r="D313" i="3"/>
  <c r="D214" i="10"/>
  <c r="D649" i="3"/>
  <c r="D787" i="3"/>
  <c r="D468" i="10"/>
  <c r="D426" i="10"/>
  <c r="D802" i="3"/>
  <c r="D566" i="3"/>
  <c r="D197" i="3"/>
  <c r="D244" i="3"/>
  <c r="D367" i="3"/>
  <c r="D171" i="3"/>
  <c r="D202" i="3"/>
  <c r="D436" i="3"/>
  <c r="D285" i="10"/>
  <c r="D183" i="3"/>
  <c r="D90" i="10"/>
  <c r="D486" i="3"/>
  <c r="D882" i="10"/>
  <c r="D226" i="10"/>
  <c r="D937" i="3"/>
  <c r="D828" i="3"/>
  <c r="D495" i="3"/>
  <c r="D708" i="3"/>
  <c r="D793" i="3"/>
  <c r="D750" i="3"/>
  <c r="D783" i="10"/>
  <c r="D784" i="3"/>
  <c r="D610" i="3"/>
  <c r="D786" i="3"/>
  <c r="D466" i="3"/>
  <c r="D54" i="10"/>
  <c r="D180" i="10"/>
  <c r="D318" i="3"/>
  <c r="D364" i="3"/>
  <c r="D939" i="3"/>
  <c r="D490" i="3"/>
  <c r="D853" i="10"/>
  <c r="D27" i="10"/>
  <c r="D572" i="10"/>
  <c r="D683" i="3"/>
  <c r="D38" i="3"/>
  <c r="D615" i="10"/>
  <c r="D606" i="10"/>
  <c r="D297" i="3"/>
  <c r="D989" i="3"/>
  <c r="D178" i="10"/>
  <c r="D201" i="10"/>
  <c r="D678" i="3"/>
  <c r="D530" i="3"/>
  <c r="D585" i="10"/>
  <c r="D947" i="3"/>
  <c r="D622" i="10"/>
  <c r="D842" i="3"/>
  <c r="D53" i="10"/>
  <c r="D554" i="3"/>
  <c r="D918" i="3"/>
  <c r="D460" i="3"/>
  <c r="D407" i="10"/>
  <c r="D728" i="3"/>
  <c r="D44" i="10"/>
  <c r="D400" i="3"/>
  <c r="D189" i="10"/>
  <c r="D626" i="10"/>
  <c r="D739" i="3"/>
  <c r="D804" i="3"/>
  <c r="D385" i="3"/>
  <c r="D372" i="3"/>
  <c r="D299" i="3"/>
  <c r="D471" i="10"/>
  <c r="D701" i="3"/>
  <c r="D906" i="3"/>
  <c r="D254" i="10"/>
  <c r="D215" i="3"/>
  <c r="D414" i="3"/>
  <c r="D584" i="10"/>
  <c r="D388" i="3"/>
  <c r="D862" i="3"/>
  <c r="D342" i="3"/>
  <c r="D794" i="10"/>
  <c r="D472" i="3"/>
  <c r="D791" i="10"/>
  <c r="D170" i="3"/>
  <c r="D328" i="3"/>
  <c r="D17" i="10"/>
  <c r="D389" i="3"/>
  <c r="D736" i="3"/>
  <c r="D825" i="10"/>
  <c r="D177" i="10"/>
  <c r="D799" i="3"/>
  <c r="D307" i="10"/>
  <c r="D858" i="3"/>
  <c r="D991" i="3"/>
  <c r="D266" i="3"/>
  <c r="D276" i="10"/>
  <c r="D356" i="10"/>
  <c r="D900" i="10"/>
  <c r="D161" i="10"/>
  <c r="D596" i="3"/>
  <c r="D798" i="3"/>
  <c r="D204" i="10"/>
  <c r="D131" i="3"/>
  <c r="D550" i="10"/>
  <c r="D211" i="3"/>
  <c r="D290" i="3"/>
  <c r="D647" i="3"/>
  <c r="D201" i="3"/>
  <c r="D84" i="10"/>
  <c r="D143" i="3"/>
  <c r="D184" i="10"/>
  <c r="D878" i="3"/>
  <c r="D138" i="3"/>
  <c r="D280" i="3"/>
  <c r="D770" i="3"/>
  <c r="D123" i="10"/>
  <c r="D88" i="10"/>
  <c r="D734" i="3"/>
  <c r="D604" i="3"/>
  <c r="D763" i="3"/>
  <c r="D504" i="3"/>
  <c r="D128" i="3"/>
  <c r="D256" i="3"/>
  <c r="D535" i="10"/>
  <c r="D222" i="3"/>
  <c r="D303" i="3"/>
  <c r="D285" i="3"/>
  <c r="D346" i="3"/>
  <c r="D64" i="10"/>
  <c r="D848" i="10"/>
  <c r="D867" i="3"/>
  <c r="D860" i="3"/>
  <c r="D668" i="3"/>
  <c r="D391" i="3"/>
  <c r="D448" i="3"/>
  <c r="D206" i="3"/>
  <c r="D872" i="3"/>
  <c r="D221" i="3"/>
  <c r="D200" i="3"/>
  <c r="D155" i="10"/>
  <c r="D601" i="3"/>
  <c r="D470" i="3"/>
  <c r="D236" i="3"/>
  <c r="D938" i="10"/>
  <c r="D193" i="3"/>
  <c r="D287" i="3"/>
  <c r="D151" i="3"/>
  <c r="D163" i="3"/>
  <c r="D141" i="3"/>
  <c r="D136" i="3"/>
  <c r="D116" i="3"/>
  <c r="D117" i="3"/>
  <c r="D118" i="3"/>
  <c r="D114" i="3"/>
  <c r="D99" i="3"/>
  <c r="D569" i="3"/>
  <c r="D565" i="3"/>
  <c r="D880" i="3"/>
  <c r="D479" i="10"/>
  <c r="D444" i="3"/>
  <c r="D980" i="3"/>
  <c r="D741" i="10"/>
  <c r="D316" i="3"/>
  <c r="D869" i="3"/>
  <c r="D582" i="10"/>
  <c r="D238" i="3"/>
  <c r="D411" i="3"/>
  <c r="D582" i="3"/>
  <c r="D46" i="10"/>
  <c r="D693" i="3"/>
  <c r="D350" i="10"/>
  <c r="D819" i="10"/>
  <c r="D752" i="3"/>
  <c r="D836" i="3"/>
  <c r="D496" i="3"/>
  <c r="D786" i="10"/>
  <c r="D272" i="3"/>
  <c r="D441" i="3"/>
  <c r="D633" i="3"/>
  <c r="D435" i="3"/>
  <c r="D587" i="3"/>
  <c r="D578" i="3"/>
  <c r="D694" i="3"/>
  <c r="D814" i="3"/>
  <c r="D165" i="3"/>
  <c r="D740" i="3"/>
  <c r="D144" i="3"/>
  <c r="D954" i="3"/>
  <c r="D836" i="10"/>
  <c r="D620" i="3"/>
  <c r="D353" i="3"/>
  <c r="D725" i="3"/>
  <c r="D705" i="3"/>
  <c r="D550" i="3"/>
  <c r="D164" i="10"/>
  <c r="D493" i="3"/>
  <c r="D824" i="3"/>
  <c r="D608" i="3"/>
  <c r="D292" i="10"/>
  <c r="D235" i="3"/>
  <c r="D971" i="10"/>
  <c r="D212" i="3"/>
  <c r="D640" i="3"/>
  <c r="D186" i="3"/>
  <c r="D831" i="3"/>
  <c r="D276" i="3"/>
  <c r="D179" i="3"/>
  <c r="D356" i="3"/>
  <c r="D337" i="3"/>
  <c r="D274" i="3"/>
  <c r="D366" i="3"/>
  <c r="D355" i="3"/>
  <c r="D413" i="3"/>
  <c r="D192" i="3"/>
  <c r="D589" i="10"/>
  <c r="D408" i="3"/>
  <c r="D190" i="3"/>
  <c r="D140" i="3"/>
  <c r="D322" i="3"/>
  <c r="D491" i="3"/>
  <c r="D176" i="3"/>
  <c r="D323" i="3"/>
  <c r="D450" i="3"/>
  <c r="D106" i="10"/>
  <c r="D532" i="3"/>
  <c r="D897" i="3"/>
  <c r="D195" i="3"/>
  <c r="D113" i="3"/>
  <c r="D104" i="3"/>
  <c r="D879" i="10"/>
  <c r="D315" i="3"/>
  <c r="D199" i="3"/>
  <c r="D721" i="3"/>
  <c r="D567" i="3"/>
  <c r="D821" i="3"/>
  <c r="D233" i="3"/>
  <c r="D800" i="3"/>
  <c r="D943" i="3"/>
  <c r="D748" i="3"/>
  <c r="D270" i="3"/>
  <c r="D137" i="3"/>
  <c r="D100" i="3"/>
  <c r="D96" i="3"/>
  <c r="D396" i="10"/>
  <c r="D923" i="10"/>
  <c r="D785" i="3"/>
  <c r="D145" i="10"/>
  <c r="D597" i="3"/>
  <c r="D737" i="3"/>
  <c r="D312" i="3"/>
  <c r="D283" i="10"/>
  <c r="D538" i="3"/>
  <c r="D555" i="3"/>
  <c r="D864" i="10"/>
  <c r="D870" i="3"/>
  <c r="D894" i="3"/>
  <c r="D430" i="3"/>
  <c r="D849" i="3"/>
  <c r="D449" i="3"/>
  <c r="D360" i="3"/>
  <c r="D376" i="3"/>
  <c r="D613" i="3"/>
  <c r="D226" i="3"/>
  <c r="D134" i="3"/>
  <c r="D220" i="3"/>
  <c r="D203" i="3"/>
  <c r="D637" i="3"/>
  <c r="D373" i="3"/>
  <c r="D181" i="3"/>
  <c r="D317" i="3"/>
  <c r="D363" i="10"/>
  <c r="D250" i="3"/>
  <c r="D440" i="3"/>
  <c r="D644" i="10"/>
  <c r="D856" i="10"/>
  <c r="D626" i="3"/>
  <c r="D899" i="10"/>
  <c r="D136" i="10"/>
  <c r="D761" i="10"/>
  <c r="D590" i="3"/>
  <c r="D31" i="10"/>
  <c r="D722" i="3"/>
  <c r="D421" i="3"/>
  <c r="D382" i="3"/>
  <c r="D494" i="3"/>
  <c r="D743" i="3"/>
  <c r="D296" i="3"/>
  <c r="D220" i="10"/>
  <c r="D664" i="3"/>
  <c r="D252" i="3"/>
  <c r="D38" i="10"/>
  <c r="D393" i="3"/>
  <c r="D659" i="3"/>
  <c r="D303" i="10"/>
  <c r="D887" i="3"/>
  <c r="D501" i="10"/>
  <c r="D221" i="10"/>
  <c r="D135" i="3"/>
  <c r="D452" i="3"/>
  <c r="D527" i="3"/>
  <c r="D654" i="3"/>
  <c r="D219" i="3"/>
  <c r="D182" i="3"/>
  <c r="D145" i="3"/>
  <c r="D119" i="3"/>
  <c r="D108" i="3"/>
  <c r="D141" i="10"/>
  <c r="D173" i="3"/>
  <c r="D459" i="3"/>
  <c r="D153" i="3"/>
  <c r="D130" i="3"/>
  <c r="D439" i="3"/>
  <c r="D325" i="3"/>
  <c r="D129" i="10"/>
  <c r="D167" i="3"/>
  <c r="D273" i="3"/>
  <c r="D561" i="3"/>
  <c r="D127" i="3"/>
  <c r="D126" i="3"/>
  <c r="D121" i="3"/>
  <c r="D731" i="3"/>
  <c r="D165" i="10"/>
  <c r="D962" i="3"/>
  <c r="D819" i="3"/>
  <c r="D398" i="3"/>
  <c r="D583" i="3"/>
  <c r="D95" i="10"/>
  <c r="D709" i="10"/>
  <c r="D901" i="3"/>
  <c r="D984" i="10"/>
  <c r="D915" i="3"/>
  <c r="D605" i="3"/>
  <c r="D161" i="3"/>
  <c r="D565" i="10"/>
  <c r="D396" i="3"/>
  <c r="D231" i="3"/>
  <c r="D263" i="10"/>
  <c r="D676" i="3"/>
  <c r="D398" i="10"/>
  <c r="D426" i="3"/>
  <c r="D325" i="10"/>
  <c r="D348" i="3"/>
  <c r="D166" i="3"/>
  <c r="D531" i="3"/>
  <c r="D856" i="3"/>
  <c r="D147" i="3"/>
  <c r="D245" i="3"/>
  <c r="D155" i="3"/>
  <c r="D95" i="3"/>
  <c r="D672" i="3"/>
  <c r="D194" i="3"/>
  <c r="D212" i="10"/>
  <c r="D661" i="3"/>
  <c r="D314" i="3"/>
  <c r="D906" i="10"/>
  <c r="D178" i="3"/>
  <c r="D56" i="10"/>
  <c r="D322" i="10"/>
  <c r="D447" i="3"/>
  <c r="D139" i="3"/>
  <c r="D124" i="3"/>
  <c r="D930" i="3"/>
  <c r="D758" i="3"/>
  <c r="D871" i="10"/>
  <c r="D263" i="3"/>
  <c r="D308" i="3"/>
  <c r="D39" i="10"/>
  <c r="D432" i="3"/>
  <c r="D383" i="10"/>
  <c r="D646" i="3"/>
  <c r="D13" i="10"/>
  <c r="D327" i="3"/>
  <c r="D73" i="10"/>
  <c r="D983" i="10"/>
  <c r="D180" i="3"/>
  <c r="D291" i="3"/>
  <c r="D986" i="10"/>
  <c r="D207" i="10"/>
  <c r="D879" i="3"/>
  <c r="D998" i="3"/>
  <c r="D183" i="10"/>
  <c r="D868" i="3"/>
  <c r="D900" i="3"/>
  <c r="D188" i="3"/>
  <c r="D4" i="10"/>
  <c r="D618" i="10"/>
  <c r="D187" i="3"/>
  <c r="D230" i="3"/>
  <c r="D416" i="3"/>
  <c r="D579" i="3"/>
  <c r="D730" i="10"/>
  <c r="D934" i="10"/>
  <c r="D174" i="3"/>
  <c r="D319" i="3"/>
  <c r="D321" i="3"/>
  <c r="D229" i="3"/>
  <c r="D341" i="3"/>
  <c r="D162" i="3"/>
  <c r="D401" i="3"/>
  <c r="D742" i="10"/>
  <c r="D941" i="3"/>
  <c r="D902" i="3"/>
  <c r="D264" i="3"/>
  <c r="D262" i="10"/>
  <c r="D257" i="3"/>
  <c r="D766" i="3"/>
  <c r="D358" i="3"/>
  <c r="D607" i="3"/>
  <c r="D812" i="3"/>
  <c r="D841" i="3"/>
  <c r="D344" i="3"/>
  <c r="D28" i="10"/>
  <c r="D579" i="10"/>
  <c r="D898" i="3"/>
  <c r="D498" i="3"/>
  <c r="D908" i="3"/>
  <c r="D948" i="3"/>
  <c r="D503" i="10"/>
  <c r="D232" i="3"/>
  <c r="D132" i="3"/>
  <c r="D129" i="3"/>
  <c r="D157" i="3"/>
  <c r="D115" i="3"/>
  <c r="D101" i="3"/>
  <c r="D112" i="3"/>
  <c r="D122" i="3"/>
  <c r="D97" i="3"/>
  <c r="D106" i="3"/>
  <c r="D209" i="3"/>
  <c r="D164" i="3"/>
  <c r="D349" i="3"/>
  <c r="D278" i="3"/>
  <c r="D243" i="3"/>
  <c r="D502" i="10"/>
  <c r="D455" i="10"/>
  <c r="D214" i="3"/>
  <c r="D228" i="10"/>
  <c r="D757" i="3"/>
  <c r="D158" i="3"/>
  <c r="D120" i="3"/>
  <c r="D687" i="3"/>
  <c r="D218" i="10"/>
  <c r="D723" i="3"/>
  <c r="D999" i="3"/>
  <c r="D557" i="3"/>
  <c r="D696" i="3"/>
  <c r="D891" i="3"/>
  <c r="D215" i="10"/>
  <c r="D15" i="10"/>
  <c r="D51" i="10"/>
  <c r="D61" i="10"/>
  <c r="D419" i="10"/>
  <c r="D625" i="3"/>
  <c r="D359" i="3"/>
  <c r="D919" i="3"/>
  <c r="D175" i="10"/>
  <c r="D218" i="3"/>
  <c r="D541" i="3"/>
  <c r="D860" i="10"/>
  <c r="D239" i="3"/>
  <c r="D267" i="3"/>
  <c r="D928" i="3"/>
  <c r="D854" i="3"/>
  <c r="D697" i="3"/>
  <c r="D58" i="10"/>
  <c r="D79" i="10"/>
  <c r="D381" i="3"/>
  <c r="D987" i="3"/>
  <c r="D741" i="3"/>
  <c r="D268" i="3"/>
  <c r="D656" i="3"/>
  <c r="D378" i="3"/>
  <c r="D246" i="3"/>
  <c r="D461" i="10"/>
  <c r="D216" i="3"/>
  <c r="D822" i="3"/>
  <c r="D150" i="3"/>
  <c r="D410" i="3"/>
  <c r="D169" i="3"/>
  <c r="D921" i="10"/>
  <c r="D300" i="3"/>
  <c r="D196" i="3"/>
  <c r="D339" i="3"/>
  <c r="D458" i="3"/>
  <c r="D562" i="3"/>
  <c r="D976" i="3"/>
  <c r="D39" i="3"/>
  <c r="D417" i="3"/>
  <c r="D160" i="3"/>
  <c r="D926" i="3"/>
  <c r="D326" i="3"/>
  <c r="D175" i="3"/>
  <c r="D210" i="3"/>
  <c r="D249" i="3"/>
  <c r="D615" i="3"/>
  <c r="D600" i="3"/>
  <c r="D681" i="3"/>
  <c r="D871" i="3"/>
  <c r="D912" i="3"/>
  <c r="D191" i="3"/>
  <c r="D133" i="3"/>
  <c r="D111" i="3"/>
  <c r="D568" i="3"/>
  <c r="D616" i="3"/>
  <c r="D816" i="3"/>
  <c r="D975" i="10"/>
  <c r="D283" i="3"/>
  <c r="D560" i="3"/>
  <c r="D515" i="3"/>
  <c r="D295" i="3"/>
  <c r="D225" i="10"/>
  <c r="D101" i="10"/>
  <c r="D149" i="3"/>
  <c r="D102" i="3"/>
  <c r="D516" i="10"/>
  <c r="D600" i="10"/>
  <c r="D152" i="10"/>
  <c r="D974" i="3"/>
  <c r="D790" i="3"/>
  <c r="D581" i="3"/>
  <c r="D482" i="3"/>
  <c r="D236" i="10"/>
  <c r="D773" i="3"/>
  <c r="D789" i="3"/>
  <c r="D964" i="3"/>
  <c r="D368" i="3"/>
  <c r="D776" i="3"/>
  <c r="D240" i="3"/>
  <c r="D489" i="3"/>
  <c r="D185" i="3"/>
  <c r="D718" i="3"/>
  <c r="D213" i="3"/>
  <c r="D423" i="10"/>
  <c r="D746" i="3"/>
  <c r="D619" i="3"/>
  <c r="D347" i="3"/>
  <c r="D437" i="3"/>
  <c r="D342" i="10"/>
  <c r="D217" i="3"/>
  <c r="D563" i="10"/>
  <c r="D29" i="10"/>
  <c r="D125" i="3"/>
  <c r="D105" i="3"/>
  <c r="D123" i="3"/>
  <c r="D91" i="3"/>
  <c r="D89" i="3"/>
  <c r="D92" i="3"/>
  <c r="D88" i="3"/>
  <c r="D90" i="3"/>
  <c r="D93" i="3"/>
  <c r="D86" i="3"/>
  <c r="D87" i="3"/>
  <c r="D60" i="3"/>
  <c r="D24" i="3"/>
  <c r="D47" i="3"/>
  <c r="D75" i="3"/>
  <c r="D78" i="3"/>
  <c r="D54" i="3"/>
  <c r="D32" i="3"/>
  <c r="D64" i="3"/>
  <c r="D81" i="3"/>
  <c r="D79" i="3"/>
  <c r="D46" i="3"/>
  <c r="D50" i="3"/>
  <c r="D23" i="3"/>
  <c r="D61" i="3"/>
  <c r="D67" i="3"/>
  <c r="D2" i="3"/>
  <c r="D77" i="3"/>
  <c r="D65" i="3"/>
  <c r="D28" i="3"/>
  <c r="D71" i="3"/>
  <c r="D22" i="3"/>
  <c r="D56" i="3"/>
  <c r="D36" i="3"/>
  <c r="D42" i="3"/>
  <c r="D58" i="3"/>
  <c r="D52" i="3"/>
  <c r="D51" i="3"/>
  <c r="D69" i="3"/>
  <c r="D73" i="3"/>
  <c r="D72" i="3"/>
  <c r="D31" i="3"/>
  <c r="D48" i="3"/>
  <c r="D25" i="3"/>
  <c r="D3" i="3"/>
  <c r="D85" i="3"/>
  <c r="D29" i="3"/>
  <c r="D40" i="3"/>
  <c r="D84" i="3"/>
  <c r="D30" i="3"/>
  <c r="D57" i="3"/>
  <c r="D20" i="3"/>
  <c r="D37" i="3"/>
  <c r="D55" i="3"/>
  <c r="D45" i="3"/>
  <c r="D83" i="3"/>
  <c r="D35" i="3"/>
  <c r="D34" i="3"/>
  <c r="D59" i="3"/>
  <c r="D82" i="3"/>
  <c r="D74" i="3"/>
  <c r="D21" i="3"/>
  <c r="D76" i="3"/>
  <c r="D68" i="3"/>
  <c r="D49" i="3"/>
  <c r="D63" i="3"/>
  <c r="D53" i="3"/>
  <c r="D70" i="3"/>
  <c r="D62" i="3"/>
  <c r="D66" i="3"/>
  <c r="D26" i="3"/>
  <c r="D41" i="3"/>
  <c r="D27" i="3"/>
  <c r="D80" i="3"/>
  <c r="D44" i="3"/>
  <c r="D33" i="3"/>
  <c r="D43" i="3"/>
  <c r="D7" i="3"/>
  <c r="D19" i="3"/>
  <c r="D14" i="3"/>
  <c r="D10" i="3"/>
  <c r="D11" i="3"/>
  <c r="D12" i="3"/>
  <c r="D15" i="3"/>
  <c r="D9" i="3"/>
  <c r="D5" i="3"/>
  <c r="D4" i="3"/>
  <c r="D16" i="3"/>
  <c r="D8" i="3"/>
  <c r="D17" i="3"/>
  <c r="D18" i="3"/>
  <c r="D13" i="3"/>
  <c r="D6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<sst xmlns="http://schemas.openxmlformats.org/spreadsheetml/2006/main" count="462" uniqueCount="251">
  <si>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</si>
  <si>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</si>
  <si>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</si>
  <si>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</si>
  <si>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</si>
  <si>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</si>
  <si>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</si>
  <si>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</si>
  <si>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</si>
  <si>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</si>
  <si>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</si>
  <si>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</si>
  <si>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</si>
  <si>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</si>
  <si>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</si>
  <si>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</si>
  <si>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</si>
  <si>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</si>
  <si>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</si>
  <si>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</si>
  <si>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</si>
  <si>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</si>
  <si>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</si>
  <si>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</si>
  <si>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</si>
  <si>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</si>
  <si>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</si>
  <si>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</si>
  <si>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</si>
  <si>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</si>
  <si>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</si>
  <si>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</si>
  <si>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</si>
  <si>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</si>
  <si>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</si>
  <si>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</si>
  <si>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</si>
  <si>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</si>
  <si>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</si>
  <si>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</si>
  <si>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</si>
  <si>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</si>
  <si>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</si>
  <si>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</si>
  <si>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</si>
  <si>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</si>
  <si>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</si>
  <si>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</si>
  <si>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</si>
  <si>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</si>
  <si>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</si>
  <si>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</si>
  <si>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</si>
  <si>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</si>
  <si>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</si>
  <si>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</si>
  <si>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</si>
  <si>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</si>
  <si>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</si>
  <si>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</si>
  <si>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</si>
  <si>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</si>
  <si>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</si>
  <si>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</si>
  <si>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</si>
  <si>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</si>
  <si>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</si>
  <si>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</si>
  <si>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</si>
  <si>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</si>
  <si>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</si>
  <si>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</si>
  <si>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</si>
  <si>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Wuhan Three Towns</t>
  </si>
  <si>
    <t>Shanghai Port</t>
  </si>
  <si>
    <t>Wuhan FC</t>
  </si>
  <si>
    <t>Super League</t>
  </si>
  <si>
    <t>Iwata</t>
  </si>
  <si>
    <t>Kashima Antlers</t>
  </si>
  <si>
    <t>Kyoto</t>
  </si>
  <si>
    <t>Shimizu S-Pulse</t>
  </si>
  <si>
    <t>Avispa Fukuoka</t>
  </si>
  <si>
    <t>Shonan Bellmare</t>
  </si>
  <si>
    <t>FC Tokyo</t>
  </si>
  <si>
    <t>Gamba Osaka</t>
  </si>
  <si>
    <t>Yokohama F. Marinos</t>
  </si>
  <si>
    <t>Kashiwa Reysol</t>
  </si>
  <si>
    <t>Vissel Kobe</t>
  </si>
  <si>
    <t>Hokkaido Consadole Sapporo</t>
  </si>
  <si>
    <t>Sanfrecce Hiroshima</t>
  </si>
  <si>
    <t>Cerezo Osaka</t>
  </si>
  <si>
    <t>Urawa Reds</t>
  </si>
  <si>
    <t>Nagoya Grampus</t>
  </si>
  <si>
    <t>Premier Division</t>
  </si>
  <si>
    <t>J1 League</t>
  </si>
  <si>
    <t>Tianjin Jinmen Tiger</t>
  </si>
  <si>
    <t>Chengdu Rongcheng</t>
  </si>
  <si>
    <t>08/07/2022</t>
  </si>
  <si>
    <t>Drogheda</t>
  </si>
  <si>
    <t>Dundalk</t>
  </si>
  <si>
    <t>Shelbourne</t>
  </si>
  <si>
    <t>Finn Harps</t>
  </si>
  <si>
    <t>Rosario Central</t>
  </si>
  <si>
    <t>Sarmiento Junin</t>
  </si>
  <si>
    <t>Patronato</t>
  </si>
  <si>
    <t>Arsenal Sarandi</t>
  </si>
  <si>
    <t>San Lorenzo</t>
  </si>
  <si>
    <t>Boca Juniors</t>
  </si>
  <si>
    <t>Banfield</t>
  </si>
  <si>
    <t>Union de Santa Fe</t>
  </si>
  <si>
    <t>Bragantino</t>
  </si>
  <si>
    <t>Avai</t>
  </si>
  <si>
    <t>Fluminense</t>
  </si>
  <si>
    <t>Ceara</t>
  </si>
  <si>
    <t>HIFK</t>
  </si>
  <si>
    <t>Haka</t>
  </si>
  <si>
    <t>VPS</t>
  </si>
  <si>
    <t>Mariehamn</t>
  </si>
  <si>
    <t>Kawasaki Frontale</t>
  </si>
  <si>
    <t>Mazatlan FC</t>
  </si>
  <si>
    <t>U.A.N.L.- Tigres</t>
  </si>
  <si>
    <t>Club Tijuana</t>
  </si>
  <si>
    <t>Juarez</t>
  </si>
  <si>
    <t>Puebla</t>
  </si>
  <si>
    <t>Santos Laguna</t>
  </si>
  <si>
    <t>Bodo/Glimt</t>
  </si>
  <si>
    <t>Sarpsborg 08</t>
  </si>
  <si>
    <t>Stromsgodset</t>
  </si>
  <si>
    <t>Odd</t>
  </si>
  <si>
    <t>Malmo FF</t>
  </si>
  <si>
    <t>Varberg</t>
  </si>
  <si>
    <t>Degerfors</t>
  </si>
  <si>
    <t>Norrkoping</t>
  </si>
  <si>
    <t>Philadelphia Union</t>
  </si>
  <si>
    <t>DC United</t>
  </si>
  <si>
    <t>Los Angeles FC</t>
  </si>
  <si>
    <t>Los Angeles Galaxy</t>
  </si>
  <si>
    <t>Vancouver Whitecaps</t>
  </si>
  <si>
    <t>Minnesota United</t>
  </si>
  <si>
    <t>New York City</t>
  </si>
  <si>
    <t>New England Revolution</t>
  </si>
  <si>
    <t>Seattle Sounders</t>
  </si>
  <si>
    <t>Portland Timbers</t>
  </si>
  <si>
    <t>Platense</t>
  </si>
  <si>
    <t>Newells Old Boys</t>
  </si>
  <si>
    <t>Talleres Cordoba</t>
  </si>
  <si>
    <t>Barracas Central</t>
  </si>
  <si>
    <t>Estudiantes L.P.</t>
  </si>
  <si>
    <t>Central Cordoba</t>
  </si>
  <si>
    <t>Racing Club</t>
  </si>
  <si>
    <t>Independiente</t>
  </si>
  <si>
    <t>Atl. Tucuman</t>
  </si>
  <si>
    <t>Gimnasia L.P.</t>
  </si>
  <si>
    <t>Lanus</t>
  </si>
  <si>
    <t>Huracan</t>
  </si>
  <si>
    <t>Goias</t>
  </si>
  <si>
    <t>Athletico-PR</t>
  </si>
  <si>
    <t>Coritiba</t>
  </si>
  <si>
    <t>Juventude</t>
  </si>
  <si>
    <t>Corinthians</t>
  </si>
  <si>
    <t>Flamengo RJ</t>
  </si>
  <si>
    <t>Atletico-MG</t>
  </si>
  <si>
    <t>Sao Paulo</t>
  </si>
  <si>
    <t>Fortaleza</t>
  </si>
  <si>
    <t>Palmeiras</t>
  </si>
  <si>
    <t>Santos</t>
  </si>
  <si>
    <t>Atletico GO</t>
  </si>
  <si>
    <t>Cuiaba</t>
  </si>
  <si>
    <t>Botafogo RJ</t>
  </si>
  <si>
    <t>KuPS</t>
  </si>
  <si>
    <t>Lahti</t>
  </si>
  <si>
    <t>SJK</t>
  </si>
  <si>
    <t>Honka</t>
  </si>
  <si>
    <t>Sagan Tosu</t>
  </si>
  <si>
    <t>Club Leon</t>
  </si>
  <si>
    <t>U.N.A.M.- Pumas</t>
  </si>
  <si>
    <t>Guadalajara Chivas</t>
  </si>
  <si>
    <t>Atl. San Luis</t>
  </si>
  <si>
    <t>Cruz Azul</t>
  </si>
  <si>
    <t>Pachuca</t>
  </si>
  <si>
    <t>Monterrey</t>
  </si>
  <si>
    <t>Club America</t>
  </si>
  <si>
    <t>Toluca</t>
  </si>
  <si>
    <t>Atlas</t>
  </si>
  <si>
    <t>Queretaro</t>
  </si>
  <si>
    <t>Necaxa</t>
  </si>
  <si>
    <t>Lillestrom</t>
  </si>
  <si>
    <t>Viking</t>
  </si>
  <si>
    <t>Molde</t>
  </si>
  <si>
    <t>Tromso</t>
  </si>
  <si>
    <t>Rosenborg</t>
  </si>
  <si>
    <t>Jerv</t>
  </si>
  <si>
    <t>Sandefjord</t>
  </si>
  <si>
    <t>Aalesund</t>
  </si>
  <si>
    <t>Valerenga</t>
  </si>
  <si>
    <t>Kristiansund</t>
  </si>
  <si>
    <t>Haugesund</t>
  </si>
  <si>
    <t>Ham-Kam</t>
  </si>
  <si>
    <t>Elfsborg</t>
  </si>
  <si>
    <t>AIK</t>
  </si>
  <si>
    <t>Mjallby</t>
  </si>
  <si>
    <t>Hacken</t>
  </si>
  <si>
    <t>Kalmar</t>
  </si>
  <si>
    <t>Sirius</t>
  </si>
  <si>
    <t>Atlanta Utd</t>
  </si>
  <si>
    <t>Austin FC</t>
  </si>
  <si>
    <t>Charlotte</t>
  </si>
  <si>
    <t>Nashville SC</t>
  </si>
  <si>
    <t>CF Montreal</t>
  </si>
  <si>
    <t>Sporting Kansas City</t>
  </si>
  <si>
    <t>FC Cincinnati</t>
  </si>
  <si>
    <t>New York Red Bulls</t>
  </si>
  <si>
    <t>Toronto FC</t>
  </si>
  <si>
    <t>San Jose Earthquakes</t>
  </si>
  <si>
    <t>Chicago Fire</t>
  </si>
  <si>
    <t>Columbus Crew</t>
  </si>
  <si>
    <t>Orlando City</t>
  </si>
  <si>
    <t>Inter Miami</t>
  </si>
  <si>
    <t>Houston Dynamo</t>
  </si>
  <si>
    <t>FC Dallas</t>
  </si>
  <si>
    <t>Real Salt Lake</t>
  </si>
  <si>
    <t>Colorado Rapids</t>
  </si>
  <si>
    <t>River Plate</t>
  </si>
  <si>
    <t>Godoy Cruz</t>
  </si>
  <si>
    <t>Colon Santa Fe</t>
  </si>
  <si>
    <t>Velez Sarsfield</t>
  </si>
  <si>
    <t>Defensa y Justicia</t>
  </si>
  <si>
    <t>Aldosivi</t>
  </si>
  <si>
    <t>Ilves</t>
  </si>
  <si>
    <t>AC Oulu</t>
  </si>
  <si>
    <t>Hammarby</t>
  </si>
  <si>
    <t>Goteborg</t>
  </si>
  <si>
    <t>Helsingborg</t>
  </si>
  <si>
    <t>Djurgarden</t>
  </si>
  <si>
    <t>Varnamo</t>
  </si>
  <si>
    <t>Sundsvall</t>
  </si>
  <si>
    <t>Argentinos Jrs</t>
  </si>
  <si>
    <t>Tigre</t>
  </si>
  <si>
    <t>Internacional</t>
  </si>
  <si>
    <t>America MG</t>
  </si>
  <si>
    <t>09/07/2022</t>
  </si>
  <si>
    <t>10/07/2022</t>
  </si>
  <si>
    <t>11/07/2022</t>
  </si>
  <si>
    <t>12/07/2022</t>
  </si>
  <si>
    <t>Liga Profesional</t>
  </si>
  <si>
    <t>Serie A</t>
  </si>
  <si>
    <t>Veikkausliiga</t>
  </si>
  <si>
    <t>Liga MX</t>
  </si>
  <si>
    <t>Eliteserien</t>
  </si>
  <si>
    <t>Allsvenskan</t>
  </si>
  <si>
    <t>MLS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</si>
</sst>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1.0399758876016356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10.557847821474518</v>
      </c>
      <c r="I2" s="6">
        <f>IF('Log_working_3-way'!$D2="","",'True_Odds_Calculator_3-way'!O3/'True_Odds_Calculator_3-way'!B3-1)</f>
        <v>10.166747774631997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4.3129079627881373E-2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1.092505011420118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67.345209701481906</v>
      </c>
      <c r="I3" s="6">
        <f>IF('Log_working_3-way'!$D3="","",'True_Odds_Calculator_3-way'!O4/'True_Odds_Calculator_3-way'!B4-1)</f>
        <v>0.69180213312610506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5.0818971656459322E-2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1.0724480254077551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-0.35418977104079685</v>
      </c>
      <c r="I4" s="6">
        <f>IF('Log_working_3-way'!$D4="","",'True_Odds_Calculator_3-way'!O5/'True_Odds_Calculator_3-way'!B5-1)</f>
        <v>2.9967101090061372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5.064913431234519E-2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1.0336015053884213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2.1802864478943165</v>
      </c>
      <c r="I5" s="6">
        <f>IF('Log_working_3-way'!$D5="","",'True_Odds_Calculator_3-way'!O6/'True_Odds_Calculator_3-way'!B6-1)</f>
        <v>5.5038390414453398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3.1942754134169471E-2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1.0284497002152673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21.888554854469088</v>
      </c>
      <c r="I6" s="6">
        <f>IF('Log_working_3-way'!$D6="","",'True_Odds_Calculator_3-way'!O7/'True_Odds_Calculator_3-way'!B7-1)</f>
        <v>8.0282822148669926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2.9549391745137044E-2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1.0329099400891251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21.56428975775906</v>
      </c>
      <c r="I7" s="6">
        <f>IF('Log_working_3-way'!$D7="","",'True_Odds_Calculator_3-way'!O8/'True_Odds_Calculator_3-way'!B8-1)</f>
        <v>7.3638170573548258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3.4278843238797041E-2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1.0306504956675628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14.243586555597002</v>
      </c>
      <c r="I8" s="6">
        <f>IF('Log_working_3-way'!$D8="","",'True_Odds_Calculator_3-way'!O9/'True_Odds_Calculator_3-way'!B9-1)</f>
        <v>9.2043843884574947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3.3027201251500271E-2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1.0313622910704725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5.5996116370069737</v>
      </c>
      <c r="I9" s="6">
        <f>IF('Log_working_3-way'!$D9="","",'True_Odds_Calculator_3-way'!O10/'True_Odds_Calculator_3-way'!B10-1)</f>
        <v>8.109210277211373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3.2961351071561396E-2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1.0325051951937312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21.795961383407654</v>
      </c>
      <c r="I10" s="6">
        <f>IF('Log_working_3-way'!$D10="","",'True_Odds_Calculator_3-way'!O11/'True_Odds_Calculator_3-way'!B11-1)</f>
        <v>8.1024259218100738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3.3731253181358944E-2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1.0393502762639508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34.425512118343704</v>
      </c>
      <c r="I11" s="6">
        <f>IF('Log_working_3-way'!$D11="","",'True_Odds_Calculator_3-way'!O12/'True_Odds_Calculator_3-way'!B12-1)</f>
        <v>5.0886061426599536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3.6850101112165579E-2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1.0353669373376098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30.942686543195748</v>
      </c>
      <c r="I12" s="6">
        <f>IF('Log_working_3-way'!$D12="","",'True_Odds_Calculator_3-way'!O13/'True_Odds_Calculator_3-way'!B13-1)</f>
        <v>6.6738486632159866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3.4022677951295321E-2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1.0289066595143384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4.2783069830351916</v>
      </c>
      <c r="I13" s="6">
        <f>IF('Log_working_3-way'!$D13="","",'True_Odds_Calculator_3-way'!O14/'True_Odds_Calculator_3-way'!B14-1)</f>
        <v>6.3721808275450211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2.9415660097478202E-2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1.0319308091985893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30.666483861639865</v>
      </c>
      <c r="I14" s="6">
        <f>IF('Log_working_3-way'!$D14="","",'True_Odds_Calculator_3-way'!O15/'True_Odds_Calculator_3-way'!B15-1)</f>
        <v>5.0010028728417675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3.1155254469064975E-2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1.026999157816022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6.2982393371928334</v>
      </c>
      <c r="I15" s="6">
        <f>IF('Log_working_3-way'!$D15="","",'True_Odds_Calculator_3-way'!O16/'True_Odds_Calculator_3-way'!B16-1)</f>
        <v>7.2644810894909018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2.8480755207062058E-2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1.0371714756171009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46.461539141990635</v>
      </c>
      <c r="I16" s="6">
        <f>IF('Log_working_3-way'!$D16="","",'True_Odds_Calculator_3-way'!O17/'True_Odds_Calculator_3-way'!B17-1)</f>
        <v>2.9609877111093414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3.0353159385417605E-2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1.0272516665511704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5.2970004920716161</v>
      </c>
      <c r="I17" s="6">
        <f>IF('Log_working_3-way'!$D17="","",'True_Odds_Calculator_3-way'!O18/'True_Odds_Calculator_3-way'!B18-1)</f>
        <v>6.4216708052254905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2.8208457942248799E-2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1.0292072935308718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23.763467767369335</v>
      </c>
      <c r="I18" s="6">
        <f>IF('Log_working_3-way'!$D18="","",'True_Odds_Calculator_3-way'!O19/'True_Odds_Calculator_3-way'!B19-1)</f>
        <v>6.7034476520686175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3.0049648328665413E-2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1.0254937654901379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18.404094793238102</v>
      </c>
      <c r="I19" s="6">
        <f>IF('Log_working_3-way'!$D19="","",'True_Odds_Calculator_3-way'!O20/'True_Odds_Calculator_3-way'!B20-1)</f>
        <v>6.554409574301217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2.7094907087375164E-2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1.0346604684358258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41.566474677142928</v>
      </c>
      <c r="I20" s="6">
        <f>IF('Log_working_3-way'!$D20="","",'True_Odds_Calculator_3-way'!O21/'True_Odds_Calculator_3-way'!B21-1)</f>
        <v>2.7609205046559606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3.0334926042255184E-2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1.0295612313243989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26.768667798791867</v>
      </c>
      <c r="I21" s="6">
        <f>IF('Log_working_3-way'!$D21="","",'True_Odds_Calculator_3-way'!O22/'True_Odds_Calculator_3-way'!B22-1)</f>
        <v>5.0087779031209196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2.9820995913454329E-2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1.0390378851003954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50.735209143134092</v>
      </c>
      <c r="I22" s="6">
        <f>IF('Log_working_3-way'!$D22="","",'True_Odds_Calculator_3-way'!O23/'True_Odds_Calculator_3-way'!B23-1)</f>
        <v>2.6328398864430778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2.9846877608644906E-2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1.0283845334477009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6.5799017983896952</v>
      </c>
      <c r="I23" s="6">
        <f>IF('Log_working_3-way'!$D23="","",'True_Odds_Calculator_3-way'!O24/'True_Odds_Calculator_3-way'!B24-1)</f>
        <v>5.1949707561015268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2.9367299274745351E-2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1.0287830604771249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30.761052131459767</v>
      </c>
      <c r="I24" s="6">
        <f>IF('Log_working_3-way'!$D24="","",'True_Odds_Calculator_3-way'!O25/'True_Odds_Calculator_3-way'!B25-1)</f>
        <v>5.0189241697356231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2.8084998234251923E-2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1.0279455156665247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23.055882254523894</v>
      </c>
      <c r="I25" s="6">
        <f>IF('Log_working_3-way'!$D25="","",'True_Odds_Calculator_3-way'!O26/'True_Odds_Calculator_3-way'!B26-1)</f>
        <v>5.5909945947606046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2.8931814504712161E-2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1.0263091056968525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16.316147909613189</v>
      </c>
      <c r="I26" s="6">
        <f>IF('Log_working_3-way'!$D26="","",'True_Odds_Calculator_3-way'!O27/'True_Odds_Calculator_3-way'!B27-1)</f>
        <v>6.3006621274915622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2.8139444631030575E-2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1.0332211422025255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33.345610754261862</v>
      </c>
      <c r="I27" s="6">
        <f>IF('Log_working_3-way'!$D27="","",'True_Odds_Calculator_3-way'!O28/'True_Odds_Calculator_3-way'!B28-1)</f>
        <v>4.7386027665493726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3.1597290721378402E-2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1.0281279581300928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26.510922477525948</v>
      </c>
      <c r="I28" s="6">
        <f>IF('Log_working_3-way'!$D28="","",'True_Odds_Calculator_3-way'!O29/'True_Odds_Calculator_3-way'!B29-1)</f>
        <v>5.2636633515787388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2.8440446817947773E-2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1.0301418134967835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11.17732614395532</v>
      </c>
      <c r="I29" s="6">
        <f>IF('Log_working_3-way'!$D29="","",'True_Odds_Calculator_3-way'!O30/'True_Odds_Calculator_3-way'!B30-1)</f>
        <v>9.2081894530264652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3.264214421270295E-2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1.0532638462227253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33.571102717146708</v>
      </c>
      <c r="I30" s="6">
        <f>IF('Log_working_3-way'!$D30="","",'True_Odds_Calculator_3-way'!O31/'True_Odds_Calculator_3-way'!B31-1)</f>
        <v>6.2296314495343701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4.9713038060053227E-2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1.0474279463587095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25.435517482957888</v>
      </c>
      <c r="I31" s="6">
        <f>IF('Log_working_3-way'!$D31="","",'True_Odds_Calculator_3-way'!O32/'True_Odds_Calculator_3-way'!B32-1)</f>
        <v>6.8801871212741084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4.7864148783490545E-2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1.0453565429933125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23.376535888431516</v>
      </c>
      <c r="I32" s="6">
        <f>IF('Log_working_3-way'!$D32="","",'True_Odds_Calculator_3-way'!O33/'True_Odds_Calculator_3-way'!B33-1)</f>
        <v>7.7226085283090597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4.6399758436648231E-2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1.0405768276497622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14.581275729360899</v>
      </c>
      <c r="I33" s="6">
        <f>IF('Log_working_3-way'!$D33="","",'True_Odds_Calculator_3-way'!O34/'True_Odds_Calculator_3-way'!B34-1)</f>
        <v>8.4172697050796739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4.3502815896979463E-2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1.0412579289360686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10.544472861608412</v>
      </c>
      <c r="I34" s="6">
        <f>IF('Log_working_3-way'!$D34="","",'True_Odds_Calculator_3-way'!O35/'True_Odds_Calculator_3-way'!B35-1)</f>
        <v>8.3510230179028095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4.4337606837606902E-2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1.0291400159852526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10.769326068357012</v>
      </c>
      <c r="I35" s="6">
        <f>IF('Log_working_3-way'!$D35="","",'True_Odds_Calculator_3-way'!O36/'True_Odds_Calculator_3-way'!B36-1)</f>
        <v>8.6471018611439927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3.1536527821869553E-2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1.0346349956768597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23.383987067547086</v>
      </c>
      <c r="I36" s="6">
        <f>IF('Log_working_3-way'!$D36="","",'True_Odds_Calculator_3-way'!O37/'True_Odds_Calculator_3-way'!B37-1)</f>
        <v>7.402557164155656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3.5593051646771512E-2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1.0316322174961425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8.2126366043787993</v>
      </c>
      <c r="I37" s="6">
        <f>IF('Log_working_3-way'!$D37="","",'True_Odds_Calculator_3-way'!O38/'True_Odds_Calculator_3-way'!B38-1)</f>
        <v>8.9349291192191487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3.4013095416604244E-2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1.0399692408819712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3.8334030990089696E-2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1.0333417050854741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3.4509668422800566E-2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1.0335380927934366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23.077030371586279</v>
      </c>
      <c r="I42" s="6">
        <f>IF('Log_working_3-way'!$D42="","",'True_Odds_Calculator_3-way'!O41/'True_Odds_Calculator_3-way'!B41-1)</f>
        <v>7.6850924335457176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3.4492337771026227E-2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1.0301085609991849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16.503694370406095</v>
      </c>
      <c r="I43" s="6">
        <f>IF('Log_working_3-way'!$D43="","",'True_Odds_Calculator_3-way'!O42/'True_Odds_Calculator_3-way'!B42-1)</f>
        <v>8.8040642785272887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3.2187690513580725E-2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1.0378736313024863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44.976585758180171</v>
      </c>
      <c r="I44" s="6">
        <f>IF('Log_working_3-way'!$D44="","",'True_Odds_Calculator_3-way'!O43/'True_Odds_Calculator_3-way'!B43-1)</f>
        <v>3.0425463073746686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3.1516787281542946E-2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1.0264354027604139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6.9998682855633962</v>
      </c>
      <c r="I45" s="6">
        <f>IF('Log_working_3-way'!$D45="","",'True_Odds_Calculator_3-way'!O44/'True_Odds_Calculator_3-way'!B44-1)</f>
        <v>7.0460434756112029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2.8029447662231588E-2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1.0263274726395308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8.1781886034567481</v>
      </c>
      <c r="I46" s="6">
        <f>IF('Log_working_3-way'!$D46="","",'True_Odds_Calculator_3-way'!O45/'True_Odds_Calculator_3-way'!B45-1)</f>
        <v>5.406554088593909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2.7724679395630503E-2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1.0299628348715599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25.945561810435716</v>
      </c>
      <c r="I47" s="6">
        <f>IF('Log_working_3-way'!$D47="","",'True_Odds_Calculator_3-way'!O46/'True_Odds_Calculator_3-way'!B46-1)</f>
        <v>6.5056696092340216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3.0337911142864771E-2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1.0318324800380447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30.412165630024791</v>
      </c>
      <c r="I48" s="6">
        <f>IF('Log_working_3-way'!$D48="","",'True_Odds_Calculator_3-way'!O47/'True_Odds_Calculator_3-way'!B47-1)</f>
        <v>6.5497803598330844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3.0895412830345803E-2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1.026299693427305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19.422426083811601</v>
      </c>
      <c r="I49" s="6">
        <f>IF('Log_working_3-way'!$D49="","",'True_Odds_Calculator_3-way'!O48/'True_Odds_Calculator_3-way'!B48-1)</f>
        <v>9.3651947670453932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2.7643732556517087E-2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1.0270748436422792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7.1972561775567883</v>
      </c>
      <c r="I50" s="6">
        <f>IF('Log_working_3-way'!$D50="","",'True_Odds_Calculator_3-way'!O49/'True_Odds_Calculator_3-way'!B49-1)</f>
        <v>5.2805878123352041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2.8242388066869628E-2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1.0282577805321318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16.035764201847329</v>
      </c>
      <c r="I51" s="6">
        <f>IF('Log_working_3-way'!$D51="","",'True_Odds_Calculator_3-way'!O50/'True_Odds_Calculator_3-way'!B50-1)</f>
        <v>7.7229722020664191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3.0311239445794502E-2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1.0274124343901219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23.558302469975885</v>
      </c>
      <c r="I52" s="6">
        <f>IF('Log_working_3-way'!$D52="","",'True_Odds_Calculator_3-way'!O51/'True_Odds_Calculator_3-way'!B51-1)</f>
        <v>6.4625987838760812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2.8277091968850421E-2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1.027720141791888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24.009160297930542</v>
      </c>
      <c r="I53" s="6">
        <f>IF('Log_working_3-way'!$D53="","",'True_Odds_Calculator_3-way'!O52/'True_Odds_Calculator_3-way'!B52-1)</f>
        <v>6.2852730493705105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2.8500396184609089E-2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1.0270205223379685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22.833460286709787</v>
      </c>
      <c r="I54" s="6">
        <f>IF('Log_working_3-way'!$D54="","",'True_Odds_Calculator_3-way'!O53/'True_Odds_Calculator_3-way'!B53-1)</f>
        <v>7.7700359236615544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2.7907944785679151E-2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1.0244784796177995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14.070515342105756</v>
      </c>
      <c r="I55" s="6">
        <f>IF('Log_working_3-way'!$D55="","",'True_Odds_Calculator_3-way'!O54/'True_Odds_Calculator_3-way'!B54-1)</f>
        <v>8.0374904057415133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2.6447688641078937E-2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1.0252613342814529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16.76699836624682</v>
      </c>
      <c r="I56" s="6">
        <f>IF('Log_working_3-way'!$D56="","",'True_Odds_Calculator_3-way'!O55/'True_Odds_Calculator_3-way'!B55-1)</f>
        <v>7.7731854606156681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2.7051925255518139E-2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1.0260027482491243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9.6819193086247566</v>
      </c>
      <c r="I57" s="6">
        <f>IF('Log_working_3-way'!$D57="","",'True_Odds_Calculator_3-way'!O56/'True_Odds_Calculator_3-way'!B56-1)</f>
        <v>7.6810761294169083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2.8039665003128711E-2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1.0250506373333395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14.959294629654739</v>
      </c>
      <c r="I58" s="6">
        <f>IF('Log_working_3-way'!$D58="","",'True_Odds_Calculator_3-way'!O57/'True_Odds_Calculator_3-way'!B57-1)</f>
        <v>7.6759688666572146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2.6990357750964478E-2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1.0265720634951221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20.043269089724028</v>
      </c>
      <c r="I59" s="6">
        <f>IF('Log_working_3-way'!$D59="","",'True_Odds_Calculator_3-way'!O58/'True_Odds_Calculator_3-way'!B58-1)</f>
        <v>5.8439594570600866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2.7987316078735613E-2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1.0319138476695018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36.102536826551187</v>
      </c>
      <c r="I60" s="6">
        <f>IF('Log_working_3-way'!$D60="","",'True_Odds_Calculator_3-way'!O59/'True_Odds_Calculator_3-way'!B59-1)</f>
        <v>4.2175442412337611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2.9597258500211998E-2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1.0485922498845612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55.685195993281802</v>
      </c>
      <c r="I61" s="6">
        <f>IF('Log_working_3-way'!$D61="","",'True_Odds_Calculator_3-way'!O60/'True_Odds_Calculator_3-way'!B60-1)</f>
        <v>1.6489087356378711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3.475825899952345E-2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1.0251088729234199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12.127886534826457</v>
      </c>
      <c r="I62" s="6">
        <f>IF('Log_working_3-way'!$D62="","",'True_Odds_Calculator_3-way'!O61/'True_Odds_Calculator_3-way'!B61-1)</f>
        <v>6.1719455738465898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2.6983088483118145E-2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1.0361178064369361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41.951524240469872</v>
      </c>
      <c r="I63" s="6">
        <f>IF('Log_working_3-way'!$D63="","",'True_Odds_Calculator_3-way'!O62/'True_Odds_Calculator_3-way'!B62-1)</f>
        <v>3.4887470989269316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3.121520461825722E-2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1.0281699758843315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20.665313917894906</v>
      </c>
      <c r="I64" s="6">
        <f>IF('Log_working_3-way'!$D64="","",'True_Odds_Calculator_3-way'!O63/'True_Odds_Calculator_3-way'!B63-1)</f>
        <v>6.6401216857399339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2.958793580325203E-2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1.0268359737424446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19.593550284002038</v>
      </c>
      <c r="I65" s="6">
        <f>IF('Log_working_3-way'!$D65="","",'True_Odds_Calculator_3-way'!O64/'True_Odds_Calculator_3-way'!B64-1)</f>
        <v>6.566318851809962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2.8343540066450901E-2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1.027834692666622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4.7778843062720462</v>
      </c>
      <c r="I66" s="6">
        <f>IF('Log_working_3-way'!$D66="","",'True_Odds_Calculator_3-way'!O65/'True_Odds_Calculator_3-way'!B65-1)</f>
        <v>7.0200683039728737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2.877119867441591E-2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1.033068014911865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32.648362416251985</v>
      </c>
      <c r="I67" s="6">
        <f>IF('Log_working_3-way'!$D67="","",'True_Odds_Calculator_3-way'!O66/'True_Odds_Calculator_3-way'!B66-1)</f>
        <v>5.3607490389890318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3.1607030608964415E-2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1.0288837319641606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27.401269042557026</v>
      </c>
      <c r="I68" s="6">
        <f>IF('Log_working_3-way'!$D68="","",'True_Odds_Calculator_3-way'!O67/'True_Odds_Calculator_3-way'!B67-1)</f>
        <v>4.3814999749841617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2.8999215149624558E-2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1.026461160366366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17.166101940460518</v>
      </c>
      <c r="I69" s="6">
        <f>IF('Log_working_3-way'!$D69="","",'True_Odds_Calculator_3-way'!O68/'True_Odds_Calculator_3-way'!B68-1)</f>
        <v>7.8476863632580365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2.8270368490619813E-2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1.0283318213413326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27.39497559046961</v>
      </c>
      <c r="I70" s="6">
        <f>IF('Log_working_3-way'!$D70="","",'True_Odds_Calculator_3-way'!O69/'True_Odds_Calculator_3-way'!B69-1)</f>
        <v>5.2286046440238581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2.8446881540124425E-2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1.0266753511243767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12.048704160243098</v>
      </c>
      <c r="I71" s="6">
        <f>IF('Log_working_3-way'!$D71="","",'True_Odds_Calculator_3-way'!O70/'True_Odds_Calculator_3-way'!B70-1)</f>
        <v>6.5039110521509071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2.8693528693528592E-2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1.027591854538848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18.729323113621344</v>
      </c>
      <c r="I72" s="6">
        <f>IF('Log_working_3-way'!$D72="","",'True_Odds_Calculator_3-way'!O71/'True_Odds_Calculator_3-way'!B71-1)</f>
        <v>5.1693174903191723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2.913700483710846E-2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1.0263905918513627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21.043238660449344</v>
      </c>
      <c r="I73" s="6">
        <f>IF('Log_working_3-way'!$D73="","",'True_Odds_Calculator_3-way'!O72/'True_Odds_Calculator_3-way'!B72-1)</f>
        <v>6.8456452166662585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2.766106442577021E-2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1.0292234797750217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29.668095071674674</v>
      </c>
      <c r="I74" s="6">
        <f>IF('Log_working_3-way'!$D74="","",'True_Odds_Calculator_3-way'!O73/'True_Odds_Calculator_3-way'!B73-1)</f>
        <v>5.3234584824743632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2.8764200404976403E-2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1.0259390525277301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15.89381033503691</v>
      </c>
      <c r="I75" s="6">
        <f>IF('Log_working_3-way'!$D75="","",'True_Odds_Calculator_3-way'!O74/'True_Odds_Calculator_3-way'!B74-1)</f>
        <v>6.8090946504516232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2.7821638105852919E-2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1.0272334165126773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23.059801622097002</v>
      </c>
      <c r="I76" s="6">
        <f>IF('Log_working_3-way'!$D76="","",'True_Odds_Calculator_3-way'!O75/'True_Odds_Calculator_3-way'!B75-1)</f>
        <v>6.1003655612442707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2.8199374747882366E-2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1.0566269643237867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41.110952787702182</v>
      </c>
      <c r="I77" s="6">
        <f>IF('Log_working_3-way'!$D77="","",'True_Odds_Calculator_3-way'!O76/'True_Odds_Calculator_3-way'!B76-1)</f>
        <v>4.411909560826091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4.9507033321268157E-2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1.0404575443635089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11.494366988086886</v>
      </c>
      <c r="I78" s="6">
        <f>IF('Log_working_3-way'!$D78="","",'True_Odds_Calculator_3-way'!O77/'True_Odds_Calculator_3-way'!B77-1)</f>
        <v>8.3801745758233785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4.351378048527299E-2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1.0539315161283311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34.862407230815961</v>
      </c>
      <c r="I79" s="6">
        <f>IF('Log_working_3-way'!$D79="","",'True_Odds_Calculator_3-way'!O78/'True_Odds_Calculator_3-way'!B78-1)</f>
        <v>4.8090431197411929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5.0163833445362904E-2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1.0374394441589885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29.245572311891852</v>
      </c>
      <c r="I80" s="6">
        <f>IF('Log_working_3-way'!$D80="","",'True_Odds_Calculator_3-way'!O79/'True_Odds_Calculator_3-way'!B79-1)</f>
        <v>5.4988926400416496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3.680669415376725E-2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1.0382224746575257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34.404237574339767</v>
      </c>
      <c r="I81" s="6">
        <f>IF('Log_working_3-way'!$D81="","",'True_Odds_Calculator_3-way'!O80/'True_Odds_Calculator_3-way'!B80-1)</f>
        <v>5.0722909256672928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3.5591575389521068E-2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1.0422181284748535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1.6791665152634607</v>
      </c>
      <c r="I82" s="6">
        <f>IF('Log_working_3-way'!$D82="","",'True_Odds_Calculator_3-way'!O81/'True_Odds_Calculator_3-way'!B81-1)</f>
        <v>4.8802008565453194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3.8580246913580307E-2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1.0406617482161449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40.250444204703093</v>
      </c>
      <c r="I83" s="6">
        <f>IF('Log_working_3-way'!$D83="","",'True_Odds_Calculator_3-way'!O82/'True_Odds_Calculator_3-way'!B82-1)</f>
        <v>4.1266306801370529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3.575458607088966E-2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0.99131686761399895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15.716196136701338</v>
      </c>
      <c r="I84" s="6">
        <f>IF('Log_working_3-way'!$D84="","",'True_Odds_Calculator_3-way'!O83/'True_Odds_Calculator_3-way'!B83-1)</f>
        <v>6.996519342192002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-9.4346095787017914E-3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1.0421210205616236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30.52586690285235</v>
      </c>
      <c r="I85" s="6">
        <f>IF('Log_working_3-way'!$D85="","",'True_Odds_Calculator_3-way'!O84/'True_Odds_Calculator_3-way'!B84-1)</f>
        <v>5.8656332366211785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4.0934994687530146E-2</v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2.93</v>
      </c>
      <c r="C2" s="4">
        <f>IF('True_Odds_Calculator_3-way'!C3="","",'True_Odds_Calculator_3-way'!C3)</f>
        <v>2.82</v>
      </c>
      <c r="D2" s="9">
        <f>(K2/(AR2+K2-(AR2*K2)))</f>
        <v>0.33285389156434642</v>
      </c>
      <c r="E2" s="9">
        <f>(L2/(AR2+L2-(AR2*L2)))</f>
        <v>0.32705094566904575</v>
      </c>
      <c r="F2" s="9">
        <f>(M2/(AR2+M2-(AR2*M2)))</f>
        <v>0.34009516276660801</v>
      </c>
      <c r="G2" s="9">
        <f>AR2</f>
        <v>1.0661282931912452</v>
      </c>
      <c r="H2" s="9">
        <f>IF(A2="","",1/D2)</f>
        <v>3.0043211911995407</v>
      </c>
      <c r="I2" s="9">
        <f>IF(B2="","",1/E2)</f>
        <v>3.0576276058591034</v>
      </c>
      <c r="J2" s="9">
        <f>IF(C2="","",1/F2)</f>
        <v>2.9403534936080669</v>
      </c>
      <c r="K2" s="11">
        <f>1/A2</f>
        <v>0.34722222222222221</v>
      </c>
      <c r="L2" s="11">
        <f>1/B2</f>
        <v>0.34129692832764502</v>
      </c>
      <c r="M2" s="11">
        <f>1/C2</f>
        <v>0.3546099290780142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-0.27750916445455709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0.23659152217354235</v>
      </c>
      <c r="Q2" s="11">
        <f>2*'OddsRatio_working_3-way'!K2*'OddsRatio_working_3-way'!L2*'OddsRatio_working_3-way'!M2</f>
        <v>8.4046721908896033E-2</v>
      </c>
      <c r="R2" s="11">
        <f>O2/N2</f>
        <v>0</v>
      </c>
      <c r="S2" s="11">
        <f>P2/N2</f>
        <v>-0.85255390624148153</v>
      </c>
      <c r="T2" s="11">
        <f>Q2/N2</f>
        <v>-0.30286106793658313</v>
      </c>
      <c r="U2" s="11">
        <f>'OddsRatio_working_3-way'!S2-'OddsRatio_working_3-way'!R2^2/3</f>
        <v>-0.85255390624148153</v>
      </c>
      <c r="V2" s="11">
        <f>'OddsRatio_working_3-way'!S2*'OddsRatio_working_3-way'!R2/3-2*'OddsRatio_working_3-way'!R2^3/27-'OddsRatio_working_3-way'!T2</f>
        <v>0.30286106793658313</v>
      </c>
      <c r="W2" s="11">
        <f>'OddsRatio_working_3-way'!V2^2+4*'OddsRatio_working_3-way'!U2^3/27</f>
        <v>-7.9209180265604751E-5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0.15149590394788998</v>
      </c>
      <c r="Y2" s="11">
        <f>IF('OddsRatio_working_3-way'!W2&gt;=0,IF('OddsRatio_working_3-way'!V2+SQRT('OddsRatio_working_3-way'!W2)&gt;0,0,PI()),ACOS('OddsRatio_working_3-way'!V2/(2*'OddsRatio_working_3-way'!X2)))</f>
        <v>2.9377805064704887E-2</v>
      </c>
      <c r="Z2" s="11">
        <f>'OddsRatio_working_3-way'!X2^(1/3)*COS('OddsRatio_working_3-way'!Y2/3)</f>
        <v>0.53306414659562262</v>
      </c>
      <c r="AA2" s="11">
        <f>'OddsRatio_working_3-way'!X2^(1/3)*COS(('OddsRatio_working_3-way'!Y2+2*PI())/3)</f>
        <v>-0.27105294390874352</v>
      </c>
      <c r="AB2" s="11">
        <f>'OddsRatio_working_3-way'!X2^(1/3)*COS(('OddsRatio_working_3-way'!Y2+4*PI())/3)</f>
        <v>-0.26201120268687922</v>
      </c>
      <c r="AC2" s="11">
        <f>'OddsRatio_working_3-way'!X2^(1/3)*SIN('OddsRatio_working_3-way'!Y2/3)</f>
        <v>5.2202517283863204E-3</v>
      </c>
      <c r="AD2" s="11">
        <f>'OddsRatio_working_3-way'!X2^(1/3)*SIN(('OddsRatio_working_3-way'!Y2+2*PI())/3)</f>
        <v>0.45903696693428814</v>
      </c>
      <c r="AE2" s="11">
        <f>'OddsRatio_working_3-way'!X2^(1/3)*SIN(('OddsRatio_working_3-way'!Y2+4*PI())/3)</f>
        <v>-0.46425721866267439</v>
      </c>
      <c r="AF2" s="11">
        <f>-'OddsRatio_working_3-way'!U2/(3*'OddsRatio_working_3-way'!X2^(1/3))*COS(('OddsRatio_working_3-way'!Y2)/3)</f>
        <v>0.53306414659562262</v>
      </c>
      <c r="AG2" s="11">
        <f>-'OddsRatio_working_3-way'!U2/(3*'OddsRatio_working_3-way'!X2^(1/3))*COS(('OddsRatio_working_3-way'!Y2+2*PI())/3)</f>
        <v>-0.27105294390874352</v>
      </c>
      <c r="AH2" s="11">
        <f>-'OddsRatio_working_3-way'!U2/(3*'OddsRatio_working_3-way'!X2^(1/3))*COS(('OddsRatio_working_3-way'!Y2+4*PI())/3)</f>
        <v>-0.26201120268687922</v>
      </c>
      <c r="AI2" s="11">
        <f>'OddsRatio_working_3-way'!U2/(3*'OddsRatio_working_3-way'!X2^(1/3))*SIN(('OddsRatio_working_3-way'!Y2)/3)</f>
        <v>-5.2202517283863204E-3</v>
      </c>
      <c r="AJ2" s="11">
        <f>'OddsRatio_working_3-way'!U2/(3*'OddsRatio_working_3-way'!X2^(1/3))*SIN(('OddsRatio_working_3-way'!Y2+2*PI())/3)</f>
        <v>-0.45903696693428814</v>
      </c>
      <c r="AK2" s="11">
        <f>'OddsRatio_working_3-way'!U2/(3*'OddsRatio_working_3-way'!X2^(1/3))*SIN(('OddsRatio_working_3-way'!Y2+4*PI())/3)</f>
        <v>0.46425721866267439</v>
      </c>
      <c r="AL2" s="11">
        <f>'OddsRatio_working_3-way'!Z2+'OddsRatio_working_3-way'!AF2</f>
        <v>1.0661282931912452</v>
      </c>
      <c r="AM2" s="11">
        <f>'OddsRatio_working_3-way'!AA2+'OddsRatio_working_3-way'!AG2</f>
        <v>-0.54210588781748703</v>
      </c>
      <c r="AN2" s="11">
        <f>'OddsRatio_working_3-way'!AB2+'OddsRatio_working_3-way'!AH2</f>
        <v>-0.52402240537375844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1.0661282931912452</v>
      </c>
      <c r="AS2" s="11">
        <f>IF(('OddsRatio_working_3-way'!X2=0),IF(Q2&gt;0,-Q2^(1/3),(-Q2)^(1/3)),'OddsRatio_working_3-way'!AM2-'OddsRatio_working_3-way'!R2/3)</f>
        <v>-0.54210588781748703</v>
      </c>
      <c r="AT2" s="11">
        <f>IF(('OddsRatio_working_3-way'!X2=0),IF(Q2&gt;0,-Q2^(1/3),(-Q2)^(1/3)),'OddsRatio_working_3-way'!AN2-'OddsRatio_working_3-way'!R2/3)</f>
        <v>-0.52402240537375844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1.18</v>
      </c>
      <c r="B3" s="4">
        <f>IF('True_Odds_Calculator_3-way'!B4="","",'True_Odds_Calculator_3-way'!B4)</f>
        <v>7.5</v>
      </c>
      <c r="C3" s="4">
        <f>IF('True_Odds_Calculator_3-way'!C4="","",'True_Odds_Calculator_3-way'!C4)</f>
        <v>14.28</v>
      </c>
      <c r="D3" s="9">
        <f t="shared" ref="D3" si="0">(K3/(AR3+K3-(AR3*K3)))</f>
        <v>0.82474487894609327</v>
      </c>
      <c r="E3" s="9">
        <f t="shared" ref="E3" si="1">(L3/(AR3+L3-(AR3*L3)))</f>
        <v>0.11529407625974414</v>
      </c>
      <c r="F3" s="9">
        <f t="shared" ref="F3" si="2">(M3/(AR3+M3-(AR3*M3)))</f>
        <v>5.9961044794162428E-2</v>
      </c>
      <c r="G3" s="9">
        <f t="shared" ref="G3" si="3">AR3</f>
        <v>1.1805342309669944</v>
      </c>
      <c r="H3" s="9">
        <f t="shared" ref="H3" si="4">IF(A3="","",1/D3)</f>
        <v>1.212496161574059</v>
      </c>
      <c r="I3" s="9">
        <f t="shared" ref="I3" si="5">IF(B3="","",1/E3)</f>
        <v>8.6734725012854632</v>
      </c>
      <c r="J3" s="9">
        <f t="shared" ref="J3" si="6">IF(C3="","",1/F3)</f>
        <v>16.677494587241682</v>
      </c>
      <c r="K3" s="11">
        <f t="shared" ref="K3" si="7">1/A3</f>
        <v>0.84745762711864414</v>
      </c>
      <c r="L3" s="11">
        <f t="shared" ref="L3" si="8">1/B3</f>
        <v>0.13333333333333333</v>
      </c>
      <c r="M3" s="11">
        <f t="shared" ref="M3" si="9">1/C3</f>
        <v>7.0028011204481794E-2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-0.12294544936618701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0.15793888176739623</v>
      </c>
      <c r="Q3" s="11">
        <f>2*'OddsRatio_working_3-way'!K3*'OddsRatio_working_3-way'!L3*'OddsRatio_working_3-way'!M3</f>
        <v>1.5825539255250126E-2</v>
      </c>
      <c r="R3" s="11">
        <f t="shared" ref="R3" si="10">O3/N3</f>
        <v>0</v>
      </c>
      <c r="S3" s="11">
        <f t="shared" ref="S3" si="11">P3/N3</f>
        <v>-1.2846256822160453</v>
      </c>
      <c r="T3" s="11">
        <f t="shared" ref="T3" si="12">Q3/N3</f>
        <v>-0.12872000823808072</v>
      </c>
      <c r="U3" s="11">
        <f>'OddsRatio_working_3-way'!S3-'OddsRatio_working_3-way'!R3^2/3</f>
        <v>-1.2846256822160453</v>
      </c>
      <c r="V3" s="11">
        <f>'OddsRatio_working_3-way'!S3*'OddsRatio_working_3-way'!R3/3-2*'OddsRatio_working_3-way'!R3^3/27-'OddsRatio_working_3-way'!T3</f>
        <v>0.12872000823808072</v>
      </c>
      <c r="W3" s="11">
        <f>'OddsRatio_working_3-way'!V3^2+4*'OddsRatio_working_3-way'!U3^3/27</f>
        <v>-0.2975008508033119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0.28020960517268295</v>
      </c>
      <c r="Y3" s="11">
        <f>IF('OddsRatio_working_3-way'!W3&gt;=0,IF('OddsRatio_working_3-way'!V3+SQRT('OddsRatio_working_3-way'!W3)&gt;0,0,PI()),ACOS('OddsRatio_working_3-way'!V3/(2*'OddsRatio_working_3-way'!X3)))</f>
        <v>1.339042085642453</v>
      </c>
      <c r="Z3" s="11">
        <f>'OddsRatio_working_3-way'!X3^(1/3)*COS('OddsRatio_working_3-way'!Y3/3)</f>
        <v>0.5902671154834972</v>
      </c>
      <c r="AA3" s="11">
        <f>'OddsRatio_working_3-way'!X3^(1/3)*COS(('OddsRatio_working_3-way'!Y3+2*PI())/3)</f>
        <v>-0.53976587334642334</v>
      </c>
      <c r="AB3" s="11">
        <f>'OddsRatio_working_3-way'!X3^(1/3)*COS(('OddsRatio_working_3-way'!Y3+4*PI())/3)</f>
        <v>-5.0501242137073958E-2</v>
      </c>
      <c r="AC3" s="11">
        <f>'OddsRatio_working_3-way'!X3^(1/3)*SIN('OddsRatio_working_3-way'!Y3/3)</f>
        <v>0.28247706653368088</v>
      </c>
      <c r="AD3" s="11">
        <f>'OddsRatio_working_3-way'!X3^(1/3)*SIN(('OddsRatio_working_3-way'!Y3+2*PI())/3)</f>
        <v>0.36994778376043103</v>
      </c>
      <c r="AE3" s="11">
        <f>'OddsRatio_working_3-way'!X3^(1/3)*SIN(('OddsRatio_working_3-way'!Y3+4*PI())/3)</f>
        <v>-0.65242485029411201</v>
      </c>
      <c r="AF3" s="11">
        <f>-'OddsRatio_working_3-way'!U3/(3*'OddsRatio_working_3-way'!X3^(1/3))*COS(('OddsRatio_working_3-way'!Y3)/3)</f>
        <v>0.5902671154834972</v>
      </c>
      <c r="AG3" s="11">
        <f>-'OddsRatio_working_3-way'!U3/(3*'OddsRatio_working_3-way'!X3^(1/3))*COS(('OddsRatio_working_3-way'!Y3+2*PI())/3)</f>
        <v>-0.53976587334642334</v>
      </c>
      <c r="AH3" s="11">
        <f>-'OddsRatio_working_3-way'!U3/(3*'OddsRatio_working_3-way'!X3^(1/3))*COS(('OddsRatio_working_3-way'!Y3+4*PI())/3)</f>
        <v>-5.0501242137073958E-2</v>
      </c>
      <c r="AI3" s="11">
        <f>'OddsRatio_working_3-way'!U3/(3*'OddsRatio_working_3-way'!X3^(1/3))*SIN(('OddsRatio_working_3-way'!Y3)/3)</f>
        <v>-0.28247706653368088</v>
      </c>
      <c r="AJ3" s="11">
        <f>'OddsRatio_working_3-way'!U3/(3*'OddsRatio_working_3-way'!X3^(1/3))*SIN(('OddsRatio_working_3-way'!Y3+2*PI())/3)</f>
        <v>-0.36994778376043103</v>
      </c>
      <c r="AK3" s="11">
        <f>'OddsRatio_working_3-way'!U3/(3*'OddsRatio_working_3-way'!X3^(1/3))*SIN(('OddsRatio_working_3-way'!Y3+4*PI())/3)</f>
        <v>0.65242485029411201</v>
      </c>
      <c r="AL3" s="11">
        <f>'OddsRatio_working_3-way'!Z3+'OddsRatio_working_3-way'!AF3</f>
        <v>1.1805342309669944</v>
      </c>
      <c r="AM3" s="11">
        <f>'OddsRatio_working_3-way'!AA3+'OddsRatio_working_3-way'!AG3</f>
        <v>-1.0795317466928467</v>
      </c>
      <c r="AN3" s="11">
        <f>'OddsRatio_working_3-way'!AB3+'OddsRatio_working_3-way'!AH3</f>
        <v>-0.10100248427414792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1.1805342309669944</v>
      </c>
      <c r="AS3" s="11">
        <f>IF(('OddsRatio_working_3-way'!X3=0),IF(Q3&gt;0,-Q3^(1/3),(-Q3)^(1/3)),'OddsRatio_working_3-way'!AM3-'OddsRatio_working_3-way'!R3/3)</f>
        <v>-1.0795317466928467</v>
      </c>
      <c r="AT3" s="11">
        <f>IF(('OddsRatio_working_3-way'!X3=0),IF(Q3&gt;0,-Q3^(1/3),(-Q3)^(1/3)),'OddsRatio_working_3-way'!AN3-'OddsRatio_working_3-way'!R3/3)</f>
        <v>-0.10100248427414792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12.14</v>
      </c>
      <c r="B4" s="4">
        <f>IF('True_Odds_Calculator_3-way'!B5="","",'True_Odds_Calculator_3-way'!B5)</f>
        <v>4.88</v>
      </c>
      <c r="C4" s="4">
        <f>IF('True_Odds_Calculator_3-way'!C5="","",'True_Odds_Calculator_3-way'!C5)</f>
        <v>1.31</v>
      </c>
      <c r="D4" s="9">
        <f t="shared" ref="D4:D67" si="13">(K4/(AR4+K4-(AR4*K4)))</f>
        <v>7.3611299792343293E-2</v>
      </c>
      <c r="E4" s="9">
        <f t="shared" ref="E4:E67" si="14">(L4/(AR4+L4-(AR4*L4)))</f>
        <v>0.18576171828490437</v>
      </c>
      <c r="F4" s="9">
        <f t="shared" ref="F4:F67" si="15">(M4/(AR4+M4-(AR4*M4)))</f>
        <v>0.74062698192275223</v>
      </c>
      <c r="G4" s="9">
        <f t="shared" ref="G4:G67" si="16">AR4</f>
        <v>1.1297011525501817</v>
      </c>
      <c r="H4" s="9">
        <f t="shared" ref="H4:H67" si="17">IF(A4="","",1/D4)</f>
        <v>13.584870839409025</v>
      </c>
      <c r="I4" s="9">
        <f t="shared" ref="I4:I67" si="18">IF(B4="","",1/E4)</f>
        <v>5.3832404718947062</v>
      </c>
      <c r="J4" s="9">
        <f t="shared" ref="J4:J67" si="19">IF(C4="","",1/F4)</f>
        <v>1.3502073572905564</v>
      </c>
      <c r="K4" s="11">
        <f t="shared" ref="K4:K67" si="20">1/A4</f>
        <v>8.2372322899505759E-2</v>
      </c>
      <c r="L4" s="11">
        <f t="shared" ref="L4:L67" si="21">1/B4</f>
        <v>0.20491803278688525</v>
      </c>
      <c r="M4" s="11">
        <f t="shared" ref="M4:M67" si="22">1/C4</f>
        <v>0.76335877862595414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-0.17265088380935967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0.1975296755802502</v>
      </c>
      <c r="Q4" s="11">
        <f>2*'OddsRatio_working_3-way'!K4*'OddsRatio_working_3-way'!L4*'OddsRatio_working_3-way'!M4</f>
        <v>2.5770342541454685E-2</v>
      </c>
      <c r="R4" s="11">
        <f t="shared" ref="R4:R67" si="23">O4/N4</f>
        <v>0</v>
      </c>
      <c r="S4" s="11">
        <f t="shared" ref="S4:S67" si="24">P4/N4</f>
        <v>-1.1440988381986019</v>
      </c>
      <c r="T4" s="11">
        <f t="shared" ref="T4:T67" si="25">Q4/N4</f>
        <v>-0.14926273166322265</v>
      </c>
      <c r="U4" s="11">
        <f>'OddsRatio_working_3-way'!S4-'OddsRatio_working_3-way'!R4^2/3</f>
        <v>-1.1440988381986019</v>
      </c>
      <c r="V4" s="11">
        <f>'OddsRatio_working_3-way'!S4*'OddsRatio_working_3-way'!R4/3-2*'OddsRatio_working_3-way'!R4^3/27-'OddsRatio_working_3-way'!T4</f>
        <v>0.14926273166322265</v>
      </c>
      <c r="W4" s="11">
        <f>'OddsRatio_working_3-way'!V4^2+4*'OddsRatio_working_3-way'!U4^3/27</f>
        <v>-0.19958464832223929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0.23551221379463874</v>
      </c>
      <c r="Y4" s="11">
        <f>IF('OddsRatio_working_3-way'!W4&gt;=0,IF('OddsRatio_working_3-way'!V4+SQRT('OddsRatio_working_3-way'!W4)&gt;0,0,PI()),ACOS('OddsRatio_working_3-way'!V4/(2*'OddsRatio_working_3-way'!X4)))</f>
        <v>1.2483480810767424</v>
      </c>
      <c r="Z4" s="11">
        <f>'OddsRatio_working_3-way'!X4^(1/3)*COS('OddsRatio_working_3-way'!Y4/3)</f>
        <v>0.56485057627509083</v>
      </c>
      <c r="AA4" s="11">
        <f>'OddsRatio_working_3-way'!X4^(1/3)*COS(('OddsRatio_working_3-way'!Y4+2*PI())/3)</f>
        <v>-0.4986024826121796</v>
      </c>
      <c r="AB4" s="11">
        <f>'OddsRatio_working_3-way'!X4^(1/3)*COS(('OddsRatio_working_3-way'!Y4+4*PI())/3)</f>
        <v>-6.6248093662911622E-2</v>
      </c>
      <c r="AC4" s="11">
        <f>'OddsRatio_working_3-way'!X4^(1/3)*SIN('OddsRatio_working_3-way'!Y4/3)</f>
        <v>0.24961992284517626</v>
      </c>
      <c r="AD4" s="11">
        <f>'OddsRatio_working_3-way'!X4^(1/3)*SIN(('OddsRatio_working_3-way'!Y4+2*PI())/3)</f>
        <v>0.36436498697392028</v>
      </c>
      <c r="AE4" s="11">
        <f>'OddsRatio_working_3-way'!X4^(1/3)*SIN(('OddsRatio_working_3-way'!Y4+4*PI())/3)</f>
        <v>-0.61398490981909648</v>
      </c>
      <c r="AF4" s="11">
        <f>-'OddsRatio_working_3-way'!U4/(3*'OddsRatio_working_3-way'!X4^(1/3))*COS(('OddsRatio_working_3-way'!Y4)/3)</f>
        <v>0.56485057627509094</v>
      </c>
      <c r="AG4" s="11">
        <f>-'OddsRatio_working_3-way'!U4/(3*'OddsRatio_working_3-way'!X4^(1/3))*COS(('OddsRatio_working_3-way'!Y4+2*PI())/3)</f>
        <v>-0.49860248261217965</v>
      </c>
      <c r="AH4" s="11">
        <f>-'OddsRatio_working_3-way'!U4/(3*'OddsRatio_working_3-way'!X4^(1/3))*COS(('OddsRatio_working_3-way'!Y4+4*PI())/3)</f>
        <v>-6.6248093662911636E-2</v>
      </c>
      <c r="AI4" s="11">
        <f>'OddsRatio_working_3-way'!U4/(3*'OddsRatio_working_3-way'!X4^(1/3))*SIN(('OddsRatio_working_3-way'!Y4)/3)</f>
        <v>-0.24961992284517631</v>
      </c>
      <c r="AJ4" s="11">
        <f>'OddsRatio_working_3-way'!U4/(3*'OddsRatio_working_3-way'!X4^(1/3))*SIN(('OddsRatio_working_3-way'!Y4+2*PI())/3)</f>
        <v>-0.36436498697392034</v>
      </c>
      <c r="AK4" s="11">
        <f>'OddsRatio_working_3-way'!U4/(3*'OddsRatio_working_3-way'!X4^(1/3))*SIN(('OddsRatio_working_3-way'!Y4+4*PI())/3)</f>
        <v>0.61398490981909659</v>
      </c>
      <c r="AL4" s="11">
        <f>'OddsRatio_working_3-way'!Z4+'OddsRatio_working_3-way'!AF4</f>
        <v>1.1297011525501817</v>
      </c>
      <c r="AM4" s="11">
        <f>'OddsRatio_working_3-way'!AA4+'OddsRatio_working_3-way'!AG4</f>
        <v>-0.99720496522435931</v>
      </c>
      <c r="AN4" s="11">
        <f>'OddsRatio_working_3-way'!AB4+'OddsRatio_working_3-way'!AH4</f>
        <v>-0.13249618732582324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1.1297011525501817</v>
      </c>
      <c r="AS4" s="11">
        <f>IF(('OddsRatio_working_3-way'!X4=0),IF(Q4&gt;0,-Q4^(1/3),(-Q4)^(1/3)),'OddsRatio_working_3-way'!AM4-'OddsRatio_working_3-way'!R4/3)</f>
        <v>-0.99720496522435931</v>
      </c>
      <c r="AT4" s="11">
        <f>IF(('OddsRatio_working_3-way'!X4=0),IF(Q4&gt;0,-Q4^(1/3),(-Q4)^(1/3)),'OddsRatio_working_3-way'!AN4-'OddsRatio_working_3-way'!R4/3)</f>
        <v>-0.13249618732582324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5.52</v>
      </c>
      <c r="B5" s="4">
        <f>IF('True_Odds_Calculator_3-way'!B6="","",'True_Odds_Calculator_3-way'!B6)</f>
        <v>3.86</v>
      </c>
      <c r="C5" s="4">
        <f>IF('True_Odds_Calculator_3-way'!C6="","",'True_Odds_Calculator_3-way'!C6)</f>
        <v>1.69</v>
      </c>
      <c r="D5" s="9">
        <f t="shared" si="13"/>
        <v>0.17310370894826882</v>
      </c>
      <c r="E5" s="9">
        <f t="shared" si="14"/>
        <v>0.24859905261705326</v>
      </c>
      <c r="F5" s="9">
        <f t="shared" si="15"/>
        <v>0.57829723843467795</v>
      </c>
      <c r="G5" s="9">
        <f t="shared" si="16"/>
        <v>1.0568326838508191</v>
      </c>
      <c r="H5" s="9">
        <f t="shared" si="17"/>
        <v>5.7768837310057002</v>
      </c>
      <c r="I5" s="9">
        <f t="shared" si="18"/>
        <v>4.022541475813342</v>
      </c>
      <c r="J5" s="9">
        <f t="shared" si="19"/>
        <v>1.7292145518570652</v>
      </c>
      <c r="K5" s="11">
        <f t="shared" si="20"/>
        <v>0.1811594202898551</v>
      </c>
      <c r="L5" s="11">
        <f t="shared" si="21"/>
        <v>0.2590673575129534</v>
      </c>
      <c r="M5" s="11">
        <f t="shared" si="22"/>
        <v>0.59171597633136097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-0.24770825029892385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0.2241095934235415</v>
      </c>
      <c r="Q5" s="11">
        <f>2*'OddsRatio_working_3-way'!K5*'OddsRatio_working_3-way'!L5*'OddsRatio_working_3-way'!M5</f>
        <v>5.554141100955181E-2</v>
      </c>
      <c r="R5" s="11">
        <f t="shared" si="23"/>
        <v>0</v>
      </c>
      <c r="S5" s="11">
        <f t="shared" si="24"/>
        <v>-0.90473205132689571</v>
      </c>
      <c r="T5" s="11">
        <f t="shared" si="25"/>
        <v>-0.22422107839576108</v>
      </c>
      <c r="U5" s="11">
        <f>'OddsRatio_working_3-way'!S5-'OddsRatio_working_3-way'!R5^2/3</f>
        <v>-0.90473205132689571</v>
      </c>
      <c r="V5" s="11">
        <f>'OddsRatio_working_3-way'!S5*'OddsRatio_working_3-way'!R5/3-2*'OddsRatio_working_3-way'!R5^3/27-'OddsRatio_working_3-way'!T5</f>
        <v>0.22422107839576108</v>
      </c>
      <c r="W5" s="11">
        <f>'OddsRatio_working_3-way'!V5^2+4*'OddsRatio_working_3-way'!U5^3/27</f>
        <v>-5.9437419102637334E-2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0.16561439482997498</v>
      </c>
      <c r="Y5" s="11">
        <f>IF('OddsRatio_working_3-way'!W5&gt;=0,IF('OddsRatio_working_3-way'!V5+SQRT('OddsRatio_working_3-way'!W5)&gt;0,0,PI()),ACOS('OddsRatio_working_3-way'!V5/(2*'OddsRatio_working_3-way'!X5)))</f>
        <v>0.82720292513759253</v>
      </c>
      <c r="Z5" s="11">
        <f>'OddsRatio_working_3-way'!X5^(1/3)*COS('OddsRatio_working_3-way'!Y5/3)</f>
        <v>0.52841634192540954</v>
      </c>
      <c r="AA5" s="11">
        <f>'OddsRatio_working_3-way'!X5^(1/3)*COS(('OddsRatio_working_3-way'!Y5+2*PI())/3)</f>
        <v>-0.3936884398122496</v>
      </c>
      <c r="AB5" s="11">
        <f>'OddsRatio_working_3-way'!X5^(1/3)*COS(('OddsRatio_working_3-way'!Y5+4*PI())/3)</f>
        <v>-0.13472790211316002</v>
      </c>
      <c r="AC5" s="11">
        <f>'OddsRatio_working_3-way'!X5^(1/3)*SIN('OddsRatio_working_3-way'!Y5/3)</f>
        <v>0.14951093615005973</v>
      </c>
      <c r="AD5" s="11">
        <f>'OddsRatio_working_3-way'!X5^(1/3)*SIN(('OddsRatio_working_3-way'!Y5+2*PI())/3)</f>
        <v>0.38286650780721893</v>
      </c>
      <c r="AE5" s="11">
        <f>'OddsRatio_working_3-way'!X5^(1/3)*SIN(('OddsRatio_working_3-way'!Y5+4*PI())/3)</f>
        <v>-0.5323774439572786</v>
      </c>
      <c r="AF5" s="11">
        <f>-'OddsRatio_working_3-way'!U5/(3*'OddsRatio_working_3-way'!X5^(1/3))*COS(('OddsRatio_working_3-way'!Y5)/3)</f>
        <v>0.52841634192540954</v>
      </c>
      <c r="AG5" s="11">
        <f>-'OddsRatio_working_3-way'!U5/(3*'OddsRatio_working_3-way'!X5^(1/3))*COS(('OddsRatio_working_3-way'!Y5+2*PI())/3)</f>
        <v>-0.3936884398122496</v>
      </c>
      <c r="AH5" s="11">
        <f>-'OddsRatio_working_3-way'!U5/(3*'OddsRatio_working_3-way'!X5^(1/3))*COS(('OddsRatio_working_3-way'!Y5+4*PI())/3)</f>
        <v>-0.13472790211316002</v>
      </c>
      <c r="AI5" s="11">
        <f>'OddsRatio_working_3-way'!U5/(3*'OddsRatio_working_3-way'!X5^(1/3))*SIN(('OddsRatio_working_3-way'!Y5)/3)</f>
        <v>-0.14951093615005973</v>
      </c>
      <c r="AJ5" s="11">
        <f>'OddsRatio_working_3-way'!U5/(3*'OddsRatio_working_3-way'!X5^(1/3))*SIN(('OddsRatio_working_3-way'!Y5+2*PI())/3)</f>
        <v>-0.38286650780721893</v>
      </c>
      <c r="AK5" s="11">
        <f>'OddsRatio_working_3-way'!U5/(3*'OddsRatio_working_3-way'!X5^(1/3))*SIN(('OddsRatio_working_3-way'!Y5+4*PI())/3)</f>
        <v>0.5323774439572786</v>
      </c>
      <c r="AL5" s="11">
        <f>'OddsRatio_working_3-way'!Z5+'OddsRatio_working_3-way'!AF5</f>
        <v>1.0568326838508191</v>
      </c>
      <c r="AM5" s="11">
        <f>'OddsRatio_working_3-way'!AA5+'OddsRatio_working_3-way'!AG5</f>
        <v>-0.7873768796244992</v>
      </c>
      <c r="AN5" s="11">
        <f>'OddsRatio_working_3-way'!AB5+'OddsRatio_working_3-way'!AH5</f>
        <v>-0.26945580422632004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1.0568326838508191</v>
      </c>
      <c r="AS5" s="11">
        <f>IF(('OddsRatio_working_3-way'!X5=0),IF(Q5&gt;0,-Q5^(1/3),(-Q5)^(1/3)),'OddsRatio_working_3-way'!AM5-'OddsRatio_working_3-way'!R5/3)</f>
        <v>-0.7873768796244992</v>
      </c>
      <c r="AT5" s="11">
        <f>IF(('OddsRatio_working_3-way'!X5=0),IF(Q5&gt;0,-Q5^(1/3),(-Q5)^(1/3)),'OddsRatio_working_3-way'!AN5-'OddsRatio_working_3-way'!R5/3)</f>
        <v>-0.26945580422632004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4.18</v>
      </c>
      <c r="D6" s="9">
        <f t="shared" si="13"/>
        <v>0.47390248390131484</v>
      </c>
      <c r="E6" s="9">
        <f t="shared" si="14"/>
        <v>0.29517283473743644</v>
      </c>
      <c r="F6" s="9">
        <f t="shared" si="15"/>
        <v>0.23092468136124847</v>
      </c>
      <c r="G6" s="9">
        <f t="shared" si="16"/>
        <v>1.0473007174978366</v>
      </c>
      <c r="H6" s="9">
        <f t="shared" si="17"/>
        <v>2.1101387605477067</v>
      </c>
      <c r="I6" s="9">
        <f t="shared" si="18"/>
        <v>3.3878456358950673</v>
      </c>
      <c r="J6" s="9">
        <f t="shared" si="19"/>
        <v>4.3304162816431209</v>
      </c>
      <c r="K6" s="11">
        <f t="shared" si="20"/>
        <v>0.4854368932038835</v>
      </c>
      <c r="L6" s="11">
        <f t="shared" si="21"/>
        <v>0.3048780487804878</v>
      </c>
      <c r="M6" s="11">
        <f t="shared" si="22"/>
        <v>0.23923444976076558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-0.27211374938109467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0.23085019719988625</v>
      </c>
      <c r="Q6" s="11">
        <f>2*'OddsRatio_working_3-way'!K6*'OddsRatio_working_3-way'!L6*'OddsRatio_working_3-way'!M6</f>
        <v>7.081294392634549E-2</v>
      </c>
      <c r="R6" s="11">
        <f t="shared" si="23"/>
        <v>0</v>
      </c>
      <c r="S6" s="11">
        <f t="shared" si="24"/>
        <v>-0.84835917966269725</v>
      </c>
      <c r="T6" s="11">
        <f t="shared" si="25"/>
        <v>-0.26023287719714644</v>
      </c>
      <c r="U6" s="11">
        <f>'OddsRatio_working_3-way'!S6-'OddsRatio_working_3-way'!R6^2/3</f>
        <v>-0.84835917966269725</v>
      </c>
      <c r="V6" s="11">
        <f>'OddsRatio_working_3-way'!S6*'OddsRatio_working_3-way'!R6/3-2*'OddsRatio_working_3-way'!R6^3/27-'OddsRatio_working_3-way'!T6</f>
        <v>0.26023287719714644</v>
      </c>
      <c r="W6" s="11">
        <f>'OddsRatio_working_3-way'!V6^2+4*'OddsRatio_working_3-way'!U6^3/27</f>
        <v>-2.273446189893151E-2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0.15037919759165211</v>
      </c>
      <c r="Y6" s="11">
        <f>IF('OddsRatio_working_3-way'!W6&gt;=0,IF('OddsRatio_working_3-way'!V6+SQRT('OddsRatio_working_3-way'!W6)&gt;0,0,PI()),ACOS('OddsRatio_working_3-way'!V6/(2*'OddsRatio_working_3-way'!X6)))</f>
        <v>0.52513639266438661</v>
      </c>
      <c r="Z6" s="11">
        <f>'OddsRatio_working_3-way'!X6^(1/3)*COS('OddsRatio_working_3-way'!Y6/3)</f>
        <v>0.5236503587489183</v>
      </c>
      <c r="AA6" s="11">
        <f>'OddsRatio_working_3-way'!X6^(1/3)*COS(('OddsRatio_working_3-way'!Y6+2*PI())/3)</f>
        <v>-0.34202817964421944</v>
      </c>
      <c r="AB6" s="11">
        <f>'OddsRatio_working_3-way'!X6^(1/3)*COS(('OddsRatio_working_3-way'!Y6+4*PI())/3)</f>
        <v>-0.18162217910469894</v>
      </c>
      <c r="AC6" s="11">
        <f>'OddsRatio_working_3-way'!X6^(1/3)*SIN('OddsRatio_working_3-way'!Y6/3)</f>
        <v>9.261044759112369E-2</v>
      </c>
      <c r="AD6" s="11">
        <f>'OddsRatio_working_3-way'!X6^(1/3)*SIN(('OddsRatio_working_3-way'!Y6+2*PI())/3)</f>
        <v>0.40718928958183642</v>
      </c>
      <c r="AE6" s="11">
        <f>'OddsRatio_working_3-way'!X6^(1/3)*SIN(('OddsRatio_working_3-way'!Y6+4*PI())/3)</f>
        <v>-0.49979973717295983</v>
      </c>
      <c r="AF6" s="11">
        <f>-'OddsRatio_working_3-way'!U6/(3*'OddsRatio_working_3-way'!X6^(1/3))*COS(('OddsRatio_working_3-way'!Y6)/3)</f>
        <v>0.5236503587489183</v>
      </c>
      <c r="AG6" s="11">
        <f>-'OddsRatio_working_3-way'!U6/(3*'OddsRatio_working_3-way'!X6^(1/3))*COS(('OddsRatio_working_3-way'!Y6+2*PI())/3)</f>
        <v>-0.34202817964421944</v>
      </c>
      <c r="AH6" s="11">
        <f>-'OddsRatio_working_3-way'!U6/(3*'OddsRatio_working_3-way'!X6^(1/3))*COS(('OddsRatio_working_3-way'!Y6+4*PI())/3)</f>
        <v>-0.18162217910469894</v>
      </c>
      <c r="AI6" s="11">
        <f>'OddsRatio_working_3-way'!U6/(3*'OddsRatio_working_3-way'!X6^(1/3))*SIN(('OddsRatio_working_3-way'!Y6)/3)</f>
        <v>-9.261044759112369E-2</v>
      </c>
      <c r="AJ6" s="11">
        <f>'OddsRatio_working_3-way'!U6/(3*'OddsRatio_working_3-way'!X6^(1/3))*SIN(('OddsRatio_working_3-way'!Y6+2*PI())/3)</f>
        <v>-0.40718928958183642</v>
      </c>
      <c r="AK6" s="11">
        <f>'OddsRatio_working_3-way'!U6/(3*'OddsRatio_working_3-way'!X6^(1/3))*SIN(('OddsRatio_working_3-way'!Y6+4*PI())/3)</f>
        <v>0.49979973717295983</v>
      </c>
      <c r="AL6" s="11">
        <f>'OddsRatio_working_3-way'!Z6+'OddsRatio_working_3-way'!AF6</f>
        <v>1.0473007174978366</v>
      </c>
      <c r="AM6" s="11">
        <f>'OddsRatio_working_3-way'!AA6+'OddsRatio_working_3-way'!AG6</f>
        <v>-0.68405635928843889</v>
      </c>
      <c r="AN6" s="11">
        <f>'OddsRatio_working_3-way'!AB6+'OddsRatio_working_3-way'!AH6</f>
        <v>-0.36324435820939788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1.0473007174978366</v>
      </c>
      <c r="AS6" s="11">
        <f>IF(('OddsRatio_working_3-way'!X6=0),IF(Q6&gt;0,-Q6^(1/3),(-Q6)^(1/3)),'OddsRatio_working_3-way'!AM6-'OddsRatio_working_3-way'!R6/3)</f>
        <v>-0.68405635928843889</v>
      </c>
      <c r="AT6" s="11">
        <f>IF(('OddsRatio_working_3-way'!X6=0),IF(Q6&gt;0,-Q6^(1/3),(-Q6)^(1/3)),'OddsRatio_working_3-way'!AN6-'OddsRatio_working_3-way'!R6/3)</f>
        <v>-0.36324435820939788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2.0699999999999998</v>
      </c>
      <c r="B7" s="4">
        <f>IF('True_Odds_Calculator_3-way'!B8="","",'True_Odds_Calculator_3-way'!B8)</f>
        <v>3.4</v>
      </c>
      <c r="C7" s="4">
        <f>IF('True_Odds_Calculator_3-way'!C8="","",'True_Odds_Calculator_3-way'!C8)</f>
        <v>3.89</v>
      </c>
      <c r="D7" s="9">
        <f t="shared" si="13"/>
        <v>0.46979944776214178</v>
      </c>
      <c r="E7" s="9">
        <f t="shared" si="14"/>
        <v>0.28317644722752006</v>
      </c>
      <c r="F7" s="9">
        <f t="shared" si="15"/>
        <v>0.247024105010338</v>
      </c>
      <c r="G7" s="9">
        <f t="shared" si="16"/>
        <v>1.0547363075075695</v>
      </c>
      <c r="H7" s="9">
        <f t="shared" si="17"/>
        <v>2.1285678490330993</v>
      </c>
      <c r="I7" s="9">
        <f t="shared" si="18"/>
        <v>3.531367138018167</v>
      </c>
      <c r="J7" s="9">
        <f t="shared" si="19"/>
        <v>4.0481879286968772</v>
      </c>
      <c r="K7" s="11">
        <f t="shared" si="20"/>
        <v>0.48309178743961356</v>
      </c>
      <c r="L7" s="11">
        <f t="shared" si="21"/>
        <v>0.29411764705882354</v>
      </c>
      <c r="M7" s="11">
        <f t="shared" si="22"/>
        <v>0.25706940874035988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-0.27107782869490693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0.23230483654286571</v>
      </c>
      <c r="Q7" s="11">
        <f>2*'OddsRatio_working_3-way'!K7*'OddsRatio_working_3-way'!L7*'OddsRatio_working_3-way'!M7</f>
        <v>7.3051835390838274E-2</v>
      </c>
      <c r="R7" s="11">
        <f t="shared" si="23"/>
        <v>0</v>
      </c>
      <c r="S7" s="11">
        <f t="shared" si="24"/>
        <v>-0.85696730588882097</v>
      </c>
      <c r="T7" s="11">
        <f t="shared" si="25"/>
        <v>-0.26948657417887451</v>
      </c>
      <c r="U7" s="11">
        <f>'OddsRatio_working_3-way'!S7-'OddsRatio_working_3-way'!R7^2/3</f>
        <v>-0.85696730588882097</v>
      </c>
      <c r="V7" s="11">
        <f>'OddsRatio_working_3-way'!S7*'OddsRatio_working_3-way'!R7/3-2*'OddsRatio_working_3-way'!R7^3/27-'OddsRatio_working_3-way'!T7</f>
        <v>0.26948657417887451</v>
      </c>
      <c r="W7" s="11">
        <f>'OddsRatio_working_3-way'!V7^2+4*'OddsRatio_working_3-way'!U7^3/27</f>
        <v>-2.0614135859754051E-2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0.1526737940204704</v>
      </c>
      <c r="Y7" s="11">
        <f>IF('OddsRatio_working_3-way'!W7&gt;=0,IF('OddsRatio_working_3-way'!V7+SQRT('OddsRatio_working_3-way'!W7)&gt;0,0,PI()),ACOS('OddsRatio_working_3-way'!V7/(2*'OddsRatio_working_3-way'!X7)))</f>
        <v>0.48952406167425844</v>
      </c>
      <c r="Z7" s="11">
        <f>'OddsRatio_working_3-way'!X7^(1/3)*COS('OddsRatio_working_3-way'!Y7/3)</f>
        <v>0.52736815375378487</v>
      </c>
      <c r="AA7" s="11">
        <f>'OddsRatio_working_3-way'!X7^(1/3)*COS(('OddsRatio_working_3-way'!Y7+2*PI())/3)</f>
        <v>-0.33887682437921851</v>
      </c>
      <c r="AB7" s="11">
        <f>'OddsRatio_working_3-way'!X7^(1/3)*COS(('OddsRatio_working_3-way'!Y7+4*PI())/3)</f>
        <v>-0.18849132937456622</v>
      </c>
      <c r="AC7" s="11">
        <f>'OddsRatio_working_3-way'!X7^(1/3)*SIN('OddsRatio_working_3-way'!Y7/3)</f>
        <v>8.6825106023151188E-2</v>
      </c>
      <c r="AD7" s="11">
        <f>'OddsRatio_working_3-way'!X7^(1/3)*SIN(('OddsRatio_working_3-way'!Y7+2*PI())/3)</f>
        <v>0.41330166528609991</v>
      </c>
      <c r="AE7" s="11">
        <f>'OddsRatio_working_3-way'!X7^(1/3)*SIN(('OddsRatio_working_3-way'!Y7+4*PI())/3)</f>
        <v>-0.50012677130925098</v>
      </c>
      <c r="AF7" s="11">
        <f>-'OddsRatio_working_3-way'!U7/(3*'OddsRatio_working_3-way'!X7^(1/3))*COS(('OddsRatio_working_3-way'!Y7)/3)</f>
        <v>0.52736815375378465</v>
      </c>
      <c r="AG7" s="11">
        <f>-'OddsRatio_working_3-way'!U7/(3*'OddsRatio_working_3-way'!X7^(1/3))*COS(('OddsRatio_working_3-way'!Y7+2*PI())/3)</f>
        <v>-0.3388768243792184</v>
      </c>
      <c r="AH7" s="11">
        <f>-'OddsRatio_working_3-way'!U7/(3*'OddsRatio_working_3-way'!X7^(1/3))*COS(('OddsRatio_working_3-way'!Y7+4*PI())/3)</f>
        <v>-0.18849132937456614</v>
      </c>
      <c r="AI7" s="11">
        <f>'OddsRatio_working_3-way'!U7/(3*'OddsRatio_working_3-way'!X7^(1/3))*SIN(('OddsRatio_working_3-way'!Y7)/3)</f>
        <v>-8.6825106023151147E-2</v>
      </c>
      <c r="AJ7" s="11">
        <f>'OddsRatio_working_3-way'!U7/(3*'OddsRatio_working_3-way'!X7^(1/3))*SIN(('OddsRatio_working_3-way'!Y7+2*PI())/3)</f>
        <v>-0.41330166528609974</v>
      </c>
      <c r="AK7" s="11">
        <f>'OddsRatio_working_3-way'!U7/(3*'OddsRatio_working_3-way'!X7^(1/3))*SIN(('OddsRatio_working_3-way'!Y7+4*PI())/3)</f>
        <v>0.50012677130925076</v>
      </c>
      <c r="AL7" s="11">
        <f>'OddsRatio_working_3-way'!Z7+'OddsRatio_working_3-way'!AF7</f>
        <v>1.0547363075075695</v>
      </c>
      <c r="AM7" s="11">
        <f>'OddsRatio_working_3-way'!AA7+'OddsRatio_working_3-way'!AG7</f>
        <v>-0.67775364875843691</v>
      </c>
      <c r="AN7" s="11">
        <f>'OddsRatio_working_3-way'!AB7+'OddsRatio_working_3-way'!AH7</f>
        <v>-0.37698265874913239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1.0547363075075695</v>
      </c>
      <c r="AS7" s="11">
        <f>IF(('OddsRatio_working_3-way'!X7=0),IF(Q7&gt;0,-Q7^(1/3),(-Q7)^(1/3)),'OddsRatio_working_3-way'!AM7-'OddsRatio_working_3-way'!R7/3)</f>
        <v>-0.67775364875843691</v>
      </c>
      <c r="AT7" s="11">
        <f>IF(('OddsRatio_working_3-way'!X7=0),IF(Q7&gt;0,-Q7^(1/3),(-Q7)^(1/3)),'OddsRatio_working_3-way'!AN7-'OddsRatio_working_3-way'!R7/3)</f>
        <v>-0.37698265874913239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2.52</v>
      </c>
      <c r="B8" s="4">
        <f>IF('True_Odds_Calculator_3-way'!B9="","",'True_Odds_Calculator_3-way'!B9)</f>
        <v>3.08</v>
      </c>
      <c r="C8" s="4">
        <f>IF('True_Odds_Calculator_3-way'!C9="","",'True_Odds_Calculator_3-way'!C9)</f>
        <v>3.21</v>
      </c>
      <c r="D8" s="9">
        <f t="shared" si="13"/>
        <v>0.3850515483764459</v>
      </c>
      <c r="E8" s="9">
        <f t="shared" si="14"/>
        <v>0.31392802817050774</v>
      </c>
      <c r="F8" s="9">
        <f t="shared" si="15"/>
        <v>0.30102042345304636</v>
      </c>
      <c r="G8" s="9">
        <f t="shared" si="16"/>
        <v>1.0506939952798446</v>
      </c>
      <c r="H8" s="9">
        <f t="shared" si="17"/>
        <v>2.5970548728253635</v>
      </c>
      <c r="I8" s="9">
        <f t="shared" si="18"/>
        <v>3.1854435101820764</v>
      </c>
      <c r="J8" s="9">
        <f t="shared" si="19"/>
        <v>3.3220337295684574</v>
      </c>
      <c r="K8" s="11">
        <f t="shared" si="20"/>
        <v>0.3968253968253968</v>
      </c>
      <c r="L8" s="11">
        <f t="shared" si="21"/>
        <v>0.32467532467532467</v>
      </c>
      <c r="M8" s="11">
        <f t="shared" si="22"/>
        <v>0.3115264797507788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-0.28044190393990132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0.23319532665327053</v>
      </c>
      <c r="Q8" s="11">
        <f>2*'OddsRatio_working_3-way'!K8*'OddsRatio_working_3-way'!L8*'OddsRatio_working_3-way'!M8</f>
        <v>8.0273778538131002E-2</v>
      </c>
      <c r="R8" s="11">
        <f t="shared" si="23"/>
        <v>0</v>
      </c>
      <c r="S8" s="11">
        <f t="shared" si="24"/>
        <v>-0.83152811108872049</v>
      </c>
      <c r="T8" s="11">
        <f t="shared" si="25"/>
        <v>-0.28624031362778679</v>
      </c>
      <c r="U8" s="11">
        <f>'OddsRatio_working_3-way'!S8-'OddsRatio_working_3-way'!R8^2/3</f>
        <v>-0.83152811108872049</v>
      </c>
      <c r="V8" s="11">
        <f>'OddsRatio_working_3-way'!S8*'OddsRatio_working_3-way'!R8/3-2*'OddsRatio_working_3-way'!R8^3/27-'OddsRatio_working_3-way'!T8</f>
        <v>0.28624031362778679</v>
      </c>
      <c r="W8" s="11">
        <f>'OddsRatio_working_3-way'!V8^2+4*'OddsRatio_working_3-way'!U8^3/27</f>
        <v>-3.2444036265478066E-3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0.14592628342101496</v>
      </c>
      <c r="Y8" s="11">
        <f>IF('OddsRatio_working_3-way'!W8&gt;=0,IF('OddsRatio_working_3-way'!V8+SQRT('OddsRatio_working_3-way'!W8)&gt;0,0,PI()),ACOS('OddsRatio_working_3-way'!V8/(2*'OddsRatio_working_3-way'!X8)))</f>
        <v>0.19642659236199478</v>
      </c>
      <c r="Z8" s="11">
        <f>'OddsRatio_working_3-way'!X8^(1/3)*COS('OddsRatio_working_3-way'!Y8/3)</f>
        <v>0.52534699763992221</v>
      </c>
      <c r="AA8" s="11">
        <f>'OddsRatio_working_3-way'!X8^(1/3)*COS(('OddsRatio_working_3-way'!Y8+2*PI())/3)</f>
        <v>-0.29250514016300072</v>
      </c>
      <c r="AB8" s="11">
        <f>'OddsRatio_working_3-way'!X8^(1/3)*COS(('OddsRatio_working_3-way'!Y8+4*PI())/3)</f>
        <v>-0.23284185747692157</v>
      </c>
      <c r="AC8" s="11">
        <f>'OddsRatio_working_3-way'!X8^(1/3)*SIN('OddsRatio_working_3-way'!Y8/3)</f>
        <v>3.4446612319544732E-2</v>
      </c>
      <c r="AD8" s="11">
        <f>'OddsRatio_working_3-way'!X8^(1/3)*SIN(('OddsRatio_working_3-way'!Y8+2*PI())/3)</f>
        <v>0.43774053959828385</v>
      </c>
      <c r="AE8" s="11">
        <f>'OddsRatio_working_3-way'!X8^(1/3)*SIN(('OddsRatio_working_3-way'!Y8+4*PI())/3)</f>
        <v>-0.4721871519178284</v>
      </c>
      <c r="AF8" s="11">
        <f>-'OddsRatio_working_3-way'!U8/(3*'OddsRatio_working_3-way'!X8^(1/3))*COS(('OddsRatio_working_3-way'!Y8)/3)</f>
        <v>0.52534699763992232</v>
      </c>
      <c r="AG8" s="11">
        <f>-'OddsRatio_working_3-way'!U8/(3*'OddsRatio_working_3-way'!X8^(1/3))*COS(('OddsRatio_working_3-way'!Y8+2*PI())/3)</f>
        <v>-0.29250514016300078</v>
      </c>
      <c r="AH8" s="11">
        <f>-'OddsRatio_working_3-way'!U8/(3*'OddsRatio_working_3-way'!X8^(1/3))*COS(('OddsRatio_working_3-way'!Y8+4*PI())/3)</f>
        <v>-0.23284185747692163</v>
      </c>
      <c r="AI8" s="11">
        <f>'OddsRatio_working_3-way'!U8/(3*'OddsRatio_working_3-way'!X8^(1/3))*SIN(('OddsRatio_working_3-way'!Y8)/3)</f>
        <v>-3.4446612319544739E-2</v>
      </c>
      <c r="AJ8" s="11">
        <f>'OddsRatio_working_3-way'!U8/(3*'OddsRatio_working_3-way'!X8^(1/3))*SIN(('OddsRatio_working_3-way'!Y8+2*PI())/3)</f>
        <v>-0.43774053959828391</v>
      </c>
      <c r="AK8" s="11">
        <f>'OddsRatio_working_3-way'!U8/(3*'OddsRatio_working_3-way'!X8^(1/3))*SIN(('OddsRatio_working_3-way'!Y8+4*PI())/3)</f>
        <v>0.47218715191782851</v>
      </c>
      <c r="AL8" s="11">
        <f>'OddsRatio_working_3-way'!Z8+'OddsRatio_working_3-way'!AF8</f>
        <v>1.0506939952798446</v>
      </c>
      <c r="AM8" s="11">
        <f>'OddsRatio_working_3-way'!AA8+'OddsRatio_working_3-way'!AG8</f>
        <v>-0.58501028032600155</v>
      </c>
      <c r="AN8" s="11">
        <f>'OddsRatio_working_3-way'!AB8+'OddsRatio_working_3-way'!AH8</f>
        <v>-0.4656837149538432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1.0506939952798446</v>
      </c>
      <c r="AS8" s="11">
        <f>IF(('OddsRatio_working_3-way'!X8=0),IF(Q8&gt;0,-Q8^(1/3),(-Q8)^(1/3)),'OddsRatio_working_3-way'!AM8-'OddsRatio_working_3-way'!R8/3)</f>
        <v>-0.58501028032600155</v>
      </c>
      <c r="AT8" s="11">
        <f>IF(('OddsRatio_working_3-way'!X8=0),IF(Q8&gt;0,-Q8^(1/3),(-Q8)^(1/3)),'OddsRatio_working_3-way'!AN8-'OddsRatio_working_3-way'!R8/3)</f>
        <v>-0.4656837149538432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3.83</v>
      </c>
      <c r="B9" s="4">
        <f>IF('True_Odds_Calculator_3-way'!B10="","",'True_Odds_Calculator_3-way'!B10)</f>
        <v>3.26</v>
      </c>
      <c r="C9" s="4">
        <f>IF('True_Odds_Calculator_3-way'!C10="","",'True_Odds_Calculator_3-way'!C10)</f>
        <v>2.15</v>
      </c>
      <c r="D9" s="9">
        <f t="shared" si="13"/>
        <v>0.25142384919783578</v>
      </c>
      <c r="E9" s="9">
        <f t="shared" si="14"/>
        <v>0.29606210655063891</v>
      </c>
      <c r="F9" s="9">
        <f t="shared" si="15"/>
        <v>0.45251404425152536</v>
      </c>
      <c r="G9" s="9">
        <f t="shared" si="16"/>
        <v>1.0520662290527429</v>
      </c>
      <c r="H9" s="9">
        <f t="shared" si="17"/>
        <v>3.9773474282192631</v>
      </c>
      <c r="I9" s="9">
        <f t="shared" si="18"/>
        <v>3.377669677659199</v>
      </c>
      <c r="J9" s="9">
        <f t="shared" si="19"/>
        <v>2.2098761634106543</v>
      </c>
      <c r="K9" s="11">
        <f t="shared" si="20"/>
        <v>0.2610966057441253</v>
      </c>
      <c r="L9" s="11">
        <f t="shared" si="21"/>
        <v>0.30674846625766872</v>
      </c>
      <c r="M9" s="11">
        <f t="shared" si="22"/>
        <v>0.46511627906976744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-0.27399199909702077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0.23245010983640207</v>
      </c>
      <c r="Q9" s="11">
        <f>2*'OddsRatio_working_3-way'!K9*'OddsRatio_working_3-way'!L9*'OddsRatio_working_3-way'!M9</f>
        <v>7.4503240332180143E-2</v>
      </c>
      <c r="R9" s="11">
        <f t="shared" si="23"/>
        <v>0</v>
      </c>
      <c r="S9" s="11">
        <f t="shared" si="24"/>
        <v>-0.84838283819408655</v>
      </c>
      <c r="T9" s="11">
        <f t="shared" si="25"/>
        <v>-0.27191757634425845</v>
      </c>
      <c r="U9" s="11">
        <f>'OddsRatio_working_3-way'!S9-'OddsRatio_working_3-way'!R9^2/3</f>
        <v>-0.84838283819408655</v>
      </c>
      <c r="V9" s="11">
        <f>'OddsRatio_working_3-way'!S9*'OddsRatio_working_3-way'!R9/3-2*'OddsRatio_working_3-way'!R9^3/27-'OddsRatio_working_3-way'!T9</f>
        <v>0.27191757634425845</v>
      </c>
      <c r="W9" s="11">
        <f>'OddsRatio_working_3-way'!V9^2+4*'OddsRatio_working_3-way'!U9^3/27</f>
        <v>-1.6524011874744782E-2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0.15038548816265518</v>
      </c>
      <c r="Y9" s="11">
        <f>IF('OddsRatio_working_3-way'!W9&gt;=0,IF('OddsRatio_working_3-way'!V9+SQRT('OddsRatio_working_3-way'!W9)&gt;0,0,PI()),ACOS('OddsRatio_working_3-way'!V9/(2*'OddsRatio_working_3-way'!X9)))</f>
        <v>0.44160109018406457</v>
      </c>
      <c r="Z9" s="11">
        <f>'OddsRatio_working_3-way'!X9^(1/3)*COS('OddsRatio_working_3-way'!Y9/3)</f>
        <v>0.52603311452637147</v>
      </c>
      <c r="AA9" s="11">
        <f>'OddsRatio_working_3-way'!X9^(1/3)*COS(('OddsRatio_working_3-way'!Y9+2*PI())/3)</f>
        <v>-0.33056343998019644</v>
      </c>
      <c r="AB9" s="11">
        <f>'OddsRatio_working_3-way'!X9^(1/3)*COS(('OddsRatio_working_3-way'!Y9+4*PI())/3)</f>
        <v>-0.19546967454617523</v>
      </c>
      <c r="AC9" s="11">
        <f>'OddsRatio_working_3-way'!X9^(1/3)*SIN('OddsRatio_working_3-way'!Y9/3)</f>
        <v>7.7996421839172422E-2</v>
      </c>
      <c r="AD9" s="11">
        <f>'OddsRatio_working_3-way'!X9^(1/3)*SIN(('OddsRatio_working_3-way'!Y9+2*PI())/3)</f>
        <v>0.41655982949210058</v>
      </c>
      <c r="AE9" s="11">
        <f>'OddsRatio_working_3-way'!X9^(1/3)*SIN(('OddsRatio_working_3-way'!Y9+4*PI())/3)</f>
        <v>-0.4945562513312729</v>
      </c>
      <c r="AF9" s="11">
        <f>-'OddsRatio_working_3-way'!U9/(3*'OddsRatio_working_3-way'!X9^(1/3))*COS(('OddsRatio_working_3-way'!Y9)/3)</f>
        <v>0.52603311452637147</v>
      </c>
      <c r="AG9" s="11">
        <f>-'OddsRatio_working_3-way'!U9/(3*'OddsRatio_working_3-way'!X9^(1/3))*COS(('OddsRatio_working_3-way'!Y9+2*PI())/3)</f>
        <v>-0.33056343998019644</v>
      </c>
      <c r="AH9" s="11">
        <f>-'OddsRatio_working_3-way'!U9/(3*'OddsRatio_working_3-way'!X9^(1/3))*COS(('OddsRatio_working_3-way'!Y9+4*PI())/3)</f>
        <v>-0.19546967454617523</v>
      </c>
      <c r="AI9" s="11">
        <f>'OddsRatio_working_3-way'!U9/(3*'OddsRatio_working_3-way'!X9^(1/3))*SIN(('OddsRatio_working_3-way'!Y9)/3)</f>
        <v>-7.7996421839172422E-2</v>
      </c>
      <c r="AJ9" s="11">
        <f>'OddsRatio_working_3-way'!U9/(3*'OddsRatio_working_3-way'!X9^(1/3))*SIN(('OddsRatio_working_3-way'!Y9+2*PI())/3)</f>
        <v>-0.41655982949210058</v>
      </c>
      <c r="AK9" s="11">
        <f>'OddsRatio_working_3-way'!U9/(3*'OddsRatio_working_3-way'!X9^(1/3))*SIN(('OddsRatio_working_3-way'!Y9+4*PI())/3)</f>
        <v>0.4945562513312729</v>
      </c>
      <c r="AL9" s="11">
        <f>'OddsRatio_working_3-way'!Z9+'OddsRatio_working_3-way'!AF9</f>
        <v>1.0520662290527429</v>
      </c>
      <c r="AM9" s="11">
        <f>'OddsRatio_working_3-way'!AA9+'OddsRatio_working_3-way'!AG9</f>
        <v>-0.66112687996039288</v>
      </c>
      <c r="AN9" s="11">
        <f>'OddsRatio_working_3-way'!AB9+'OddsRatio_working_3-way'!AH9</f>
        <v>-0.39093934909235045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1.0520662290527429</v>
      </c>
      <c r="AS9" s="11">
        <f>IF(('OddsRatio_working_3-way'!X9=0),IF(Q9&gt;0,-Q9^(1/3),(-Q9)^(1/3)),'OddsRatio_working_3-way'!AM9-'OddsRatio_working_3-way'!R9/3)</f>
        <v>-0.66112687996039288</v>
      </c>
      <c r="AT9" s="11">
        <f>IF(('OddsRatio_working_3-way'!X9=0),IF(Q9&gt;0,-Q9^(1/3),(-Q9)^(1/3)),'OddsRatio_working_3-way'!AN9-'OddsRatio_working_3-way'!R9/3)</f>
        <v>-0.39093934909235045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2.06</v>
      </c>
      <c r="B10" s="4">
        <f>IF('True_Odds_Calculator_3-way'!B11="","",'True_Odds_Calculator_3-way'!B11)</f>
        <v>3.26</v>
      </c>
      <c r="C10" s="4">
        <f>IF('True_Odds_Calculator_3-way'!C11="","",'True_Odds_Calculator_3-way'!C11)</f>
        <v>4.1399999999999997</v>
      </c>
      <c r="D10" s="9">
        <f t="shared" si="13"/>
        <v>0.47229937017818996</v>
      </c>
      <c r="E10" s="9">
        <f t="shared" si="14"/>
        <v>0.29566813264923775</v>
      </c>
      <c r="F10" s="9">
        <f t="shared" si="15"/>
        <v>0.23203249717257218</v>
      </c>
      <c r="G10" s="9">
        <f t="shared" si="16"/>
        <v>1.0540576894331695</v>
      </c>
      <c r="H10" s="9">
        <f t="shared" si="17"/>
        <v>2.1173011507991597</v>
      </c>
      <c r="I10" s="9">
        <f t="shared" si="18"/>
        <v>3.3821703781189627</v>
      </c>
      <c r="J10" s="9">
        <f t="shared" si="19"/>
        <v>4.3097411448201521</v>
      </c>
      <c r="K10" s="11">
        <f t="shared" si="20"/>
        <v>0.4854368932038835</v>
      </c>
      <c r="L10" s="11">
        <f t="shared" si="21"/>
        <v>0.30674846625766872</v>
      </c>
      <c r="M10" s="11">
        <f t="shared" si="22"/>
        <v>0.24154589371980678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-0.27055701009661548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0.23235250363779131</v>
      </c>
      <c r="Q10" s="11">
        <f>2*'OddsRatio_working_3-way'!K10*'OddsRatio_working_3-way'!L10*'OddsRatio_working_3-way'!M10</f>
        <v>7.1935759640183089E-2</v>
      </c>
      <c r="R10" s="11">
        <f t="shared" si="23"/>
        <v>0</v>
      </c>
      <c r="S10" s="11">
        <f t="shared" si="24"/>
        <v>-0.85879313773765686</v>
      </c>
      <c r="T10" s="11">
        <f t="shared" si="25"/>
        <v>-0.26588022840175141</v>
      </c>
      <c r="U10" s="11">
        <f>'OddsRatio_working_3-way'!S10-'OddsRatio_working_3-way'!R10^2/3</f>
        <v>-0.85879313773765686</v>
      </c>
      <c r="V10" s="11">
        <f>'OddsRatio_working_3-way'!S10*'OddsRatio_working_3-way'!R10/3-2*'OddsRatio_working_3-way'!R10^3/27-'OddsRatio_working_3-way'!T10</f>
        <v>0.26588022840175141</v>
      </c>
      <c r="W10" s="11">
        <f>'OddsRatio_working_3-way'!V10^2+4*'OddsRatio_working_3-way'!U10^3/27</f>
        <v>-2.3142070080902202E-2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0.15316197793175507</v>
      </c>
      <c r="Y10" s="11">
        <f>IF('OddsRatio_working_3-way'!W10&gt;=0,IF('OddsRatio_working_3-way'!V10+SQRT('OddsRatio_working_3-way'!W10)&gt;0,0,PI()),ACOS('OddsRatio_working_3-way'!V10/(2*'OddsRatio_working_3-way'!X10)))</f>
        <v>0.51969490957637965</v>
      </c>
      <c r="Z10" s="11">
        <f>'OddsRatio_working_3-way'!X10^(1/3)*COS('OddsRatio_working_3-way'!Y10/3)</f>
        <v>0.52702884471658462</v>
      </c>
      <c r="AA10" s="11">
        <f>'OddsRatio_working_3-way'!X10^(1/3)*COS(('OddsRatio_working_3-way'!Y10+2*PI())/3)</f>
        <v>-0.34338138713059868</v>
      </c>
      <c r="AB10" s="11">
        <f>'OddsRatio_working_3-way'!X10^(1/3)*COS(('OddsRatio_working_3-way'!Y10+4*PI())/3)</f>
        <v>-0.18364745758598602</v>
      </c>
      <c r="AC10" s="11">
        <f>'OddsRatio_working_3-way'!X10^(1/3)*SIN('OddsRatio_working_3-way'!Y10/3)</f>
        <v>9.2222427221298822E-2</v>
      </c>
      <c r="AD10" s="11">
        <f>'OddsRatio_working_3-way'!X10^(1/3)*SIN(('OddsRatio_working_3-way'!Y10+2*PI())/3)</f>
        <v>0.41030915444107691</v>
      </c>
      <c r="AE10" s="11">
        <f>'OddsRatio_working_3-way'!X10^(1/3)*SIN(('OddsRatio_working_3-way'!Y10+4*PI())/3)</f>
        <v>-0.50253158166237577</v>
      </c>
      <c r="AF10" s="11">
        <f>-'OddsRatio_working_3-way'!U10/(3*'OddsRatio_working_3-way'!X10^(1/3))*COS(('OddsRatio_working_3-way'!Y10)/3)</f>
        <v>0.52702884471658473</v>
      </c>
      <c r="AG10" s="11">
        <f>-'OddsRatio_working_3-way'!U10/(3*'OddsRatio_working_3-way'!X10^(1/3))*COS(('OddsRatio_working_3-way'!Y10+2*PI())/3)</f>
        <v>-0.34338138713059874</v>
      </c>
      <c r="AH10" s="11">
        <f>-'OddsRatio_working_3-way'!U10/(3*'OddsRatio_working_3-way'!X10^(1/3))*COS(('OddsRatio_working_3-way'!Y10+4*PI())/3)</f>
        <v>-0.18364745758598605</v>
      </c>
      <c r="AI10" s="11">
        <f>'OddsRatio_working_3-way'!U10/(3*'OddsRatio_working_3-way'!X10^(1/3))*SIN(('OddsRatio_working_3-way'!Y10)/3)</f>
        <v>-9.2222427221298836E-2</v>
      </c>
      <c r="AJ10" s="11">
        <f>'OddsRatio_working_3-way'!U10/(3*'OddsRatio_working_3-way'!X10^(1/3))*SIN(('OddsRatio_working_3-way'!Y10+2*PI())/3)</f>
        <v>-0.41030915444107702</v>
      </c>
      <c r="AK10" s="11">
        <f>'OddsRatio_working_3-way'!U10/(3*'OddsRatio_working_3-way'!X10^(1/3))*SIN(('OddsRatio_working_3-way'!Y10+4*PI())/3)</f>
        <v>0.50253158166237588</v>
      </c>
      <c r="AL10" s="11">
        <f>'OddsRatio_working_3-way'!Z10+'OddsRatio_working_3-way'!AF10</f>
        <v>1.0540576894331695</v>
      </c>
      <c r="AM10" s="11">
        <f>'OddsRatio_working_3-way'!AA10+'OddsRatio_working_3-way'!AG10</f>
        <v>-0.68676277426119747</v>
      </c>
      <c r="AN10" s="11">
        <f>'OddsRatio_working_3-way'!AB10+'OddsRatio_working_3-way'!AH10</f>
        <v>-0.3672949151719721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1.0540576894331695</v>
      </c>
      <c r="AS10" s="11">
        <f>IF(('OddsRatio_working_3-way'!X10=0),IF(Q10&gt;0,-Q10^(1/3),(-Q10)^(1/3)),'OddsRatio_working_3-way'!AM10-'OddsRatio_working_3-way'!R10/3)</f>
        <v>-0.68676277426119747</v>
      </c>
      <c r="AT10" s="11">
        <f>IF(('OddsRatio_working_3-way'!X10=0),IF(Q10&gt;0,-Q10^(1/3),(-Q10)^(1/3)),'OddsRatio_working_3-way'!AN10-'OddsRatio_working_3-way'!R10/3)</f>
        <v>-0.3672949151719721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1.65</v>
      </c>
      <c r="B11" s="4">
        <f>IF('True_Odds_Calculator_3-way'!B12="","",'True_Odds_Calculator_3-way'!B12)</f>
        <v>3.98</v>
      </c>
      <c r="C11" s="4">
        <f>IF('True_Odds_Calculator_3-way'!C12="","",'True_Odds_Calculator_3-way'!C12)</f>
        <v>5.57</v>
      </c>
      <c r="D11" s="9">
        <f t="shared" si="13"/>
        <v>0.59051506956446942</v>
      </c>
      <c r="E11" s="9">
        <f t="shared" si="14"/>
        <v>0.23928359954931647</v>
      </c>
      <c r="F11" s="9">
        <f t="shared" si="15"/>
        <v>0.17020133088621398</v>
      </c>
      <c r="G11" s="9">
        <f t="shared" si="16"/>
        <v>1.0668259770564326</v>
      </c>
      <c r="H11" s="9">
        <f t="shared" si="17"/>
        <v>1.6934368850866812</v>
      </c>
      <c r="I11" s="9">
        <f t="shared" si="18"/>
        <v>4.1791414116281693</v>
      </c>
      <c r="J11" s="9">
        <f t="shared" si="19"/>
        <v>5.8753947151478965</v>
      </c>
      <c r="K11" s="11">
        <f t="shared" si="20"/>
        <v>0.60606060606060608</v>
      </c>
      <c r="L11" s="11">
        <f t="shared" si="21"/>
        <v>0.25125628140703515</v>
      </c>
      <c r="M11" s="11">
        <f t="shared" si="22"/>
        <v>0.17953321364452424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-0.24200459344762537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0.22417730346963588</v>
      </c>
      <c r="Q11" s="11">
        <f>2*'OddsRatio_working_3-way'!K11*'OddsRatio_working_3-way'!L11*'OddsRatio_working_3-way'!M11</f>
        <v>5.4677391090155091E-2</v>
      </c>
      <c r="R11" s="11">
        <f t="shared" si="23"/>
        <v>0</v>
      </c>
      <c r="S11" s="11">
        <f t="shared" si="24"/>
        <v>-0.92633491073859442</v>
      </c>
      <c r="T11" s="11">
        <f t="shared" si="25"/>
        <v>-0.22593534408258401</v>
      </c>
      <c r="U11" s="11">
        <f>'OddsRatio_working_3-way'!S11-'OddsRatio_working_3-way'!R11^2/3</f>
        <v>-0.92633491073859442</v>
      </c>
      <c r="V11" s="11">
        <f>'OddsRatio_working_3-way'!S11*'OddsRatio_working_3-way'!R11/3-2*'OddsRatio_working_3-way'!R11^3/27-'OddsRatio_working_3-way'!T11</f>
        <v>0.22593534408258401</v>
      </c>
      <c r="W11" s="11">
        <f>'OddsRatio_working_3-way'!V11^2+4*'OddsRatio_working_3-way'!U11^3/27</f>
        <v>-6.6713904945241376E-2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0.17158138349698446</v>
      </c>
      <c r="Y11" s="11">
        <f>IF('OddsRatio_working_3-way'!W11&gt;=0,IF('OddsRatio_working_3-way'!V11+SQRT('OddsRatio_working_3-way'!W11)&gt;0,0,PI()),ACOS('OddsRatio_working_3-way'!V11/(2*'OddsRatio_working_3-way'!X11)))</f>
        <v>0.85211701726759437</v>
      </c>
      <c r="Z11" s="11">
        <f>'OddsRatio_working_3-way'!X11^(1/3)*COS('OddsRatio_working_3-way'!Y11/3)</f>
        <v>0.53341298852821628</v>
      </c>
      <c r="AA11" s="11">
        <f>'OddsRatio_working_3-way'!X11^(1/3)*COS(('OddsRatio_working_3-way'!Y11+2*PI())/3)</f>
        <v>-0.40156443966109362</v>
      </c>
      <c r="AB11" s="11">
        <f>'OddsRatio_working_3-way'!X11^(1/3)*COS(('OddsRatio_working_3-way'!Y11+4*PI())/3)</f>
        <v>-0.13184854886712277</v>
      </c>
      <c r="AC11" s="11">
        <f>'OddsRatio_working_3-way'!X11^(1/3)*SIN('OddsRatio_working_3-way'!Y11/3)</f>
        <v>0.15572054215461884</v>
      </c>
      <c r="AD11" s="11">
        <f>'OddsRatio_working_3-way'!X11^(1/3)*SIN(('OddsRatio_working_3-way'!Y11+2*PI())/3)</f>
        <v>0.38408892769670322</v>
      </c>
      <c r="AE11" s="11">
        <f>'OddsRatio_working_3-way'!X11^(1/3)*SIN(('OddsRatio_working_3-way'!Y11+4*PI())/3)</f>
        <v>-0.53980946985132205</v>
      </c>
      <c r="AF11" s="11">
        <f>-'OddsRatio_working_3-way'!U11/(3*'OddsRatio_working_3-way'!X11^(1/3))*COS(('OddsRatio_working_3-way'!Y11)/3)</f>
        <v>0.53341298852821628</v>
      </c>
      <c r="AG11" s="11">
        <f>-'OddsRatio_working_3-way'!U11/(3*'OddsRatio_working_3-way'!X11^(1/3))*COS(('OddsRatio_working_3-way'!Y11+2*PI())/3)</f>
        <v>-0.40156443966109362</v>
      </c>
      <c r="AH11" s="11">
        <f>-'OddsRatio_working_3-way'!U11/(3*'OddsRatio_working_3-way'!X11^(1/3))*COS(('OddsRatio_working_3-way'!Y11+4*PI())/3)</f>
        <v>-0.13184854886712277</v>
      </c>
      <c r="AI11" s="11">
        <f>'OddsRatio_working_3-way'!U11/(3*'OddsRatio_working_3-way'!X11^(1/3))*SIN(('OddsRatio_working_3-way'!Y11)/3)</f>
        <v>-0.15572054215461884</v>
      </c>
      <c r="AJ11" s="11">
        <f>'OddsRatio_working_3-way'!U11/(3*'OddsRatio_working_3-way'!X11^(1/3))*SIN(('OddsRatio_working_3-way'!Y11+2*PI())/3)</f>
        <v>-0.38408892769670322</v>
      </c>
      <c r="AK11" s="11">
        <f>'OddsRatio_working_3-way'!U11/(3*'OddsRatio_working_3-way'!X11^(1/3))*SIN(('OddsRatio_working_3-way'!Y11+4*PI())/3)</f>
        <v>0.53980946985132205</v>
      </c>
      <c r="AL11" s="11">
        <f>'OddsRatio_working_3-way'!Z11+'OddsRatio_working_3-way'!AF11</f>
        <v>1.0668259770564326</v>
      </c>
      <c r="AM11" s="11">
        <f>'OddsRatio_working_3-way'!AA11+'OddsRatio_working_3-way'!AG11</f>
        <v>-0.80312887932218724</v>
      </c>
      <c r="AN11" s="11">
        <f>'OddsRatio_working_3-way'!AB11+'OddsRatio_working_3-way'!AH11</f>
        <v>-0.26369709773424554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1.0668259770564326</v>
      </c>
      <c r="AS11" s="11">
        <f>IF(('OddsRatio_working_3-way'!X11=0),IF(Q11&gt;0,-Q11^(1/3),(-Q11)^(1/3)),'OddsRatio_working_3-way'!AM11-'OddsRatio_working_3-way'!R11/3)</f>
        <v>-0.80312887932218724</v>
      </c>
      <c r="AT11" s="11">
        <f>IF(('OddsRatio_working_3-way'!X11=0),IF(Q11&gt;0,-Q11^(1/3),(-Q11)^(1/3)),'OddsRatio_working_3-way'!AN11-'OddsRatio_working_3-way'!R11/3)</f>
        <v>-0.26369709773424554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1.74</v>
      </c>
      <c r="B12" s="4">
        <f>IF('True_Odds_Calculator_3-way'!B13="","",'True_Odds_Calculator_3-way'!B13)</f>
        <v>3.55</v>
      </c>
      <c r="C12" s="4">
        <f>IF('True_Odds_Calculator_3-way'!C13="","",'True_Odds_Calculator_3-way'!C13)</f>
        <v>5.63</v>
      </c>
      <c r="D12" s="9">
        <f t="shared" si="13"/>
        <v>0.56052568931887836</v>
      </c>
      <c r="E12" s="9">
        <f t="shared" si="14"/>
        <v>0.27014192235413614</v>
      </c>
      <c r="F12" s="9">
        <f t="shared" si="15"/>
        <v>0.16933238832698544</v>
      </c>
      <c r="G12" s="9">
        <f t="shared" si="16"/>
        <v>1.059512908935172</v>
      </c>
      <c r="H12" s="9">
        <f t="shared" si="17"/>
        <v>1.7840395526120274</v>
      </c>
      <c r="I12" s="9">
        <f t="shared" si="18"/>
        <v>3.7017579177846884</v>
      </c>
      <c r="J12" s="9">
        <f t="shared" si="19"/>
        <v>5.9055447683698459</v>
      </c>
      <c r="K12" s="11">
        <f t="shared" si="20"/>
        <v>0.57471264367816088</v>
      </c>
      <c r="L12" s="11">
        <f t="shared" si="21"/>
        <v>0.28169014084507044</v>
      </c>
      <c r="M12" s="11">
        <f t="shared" si="22"/>
        <v>0.17761989342806395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-0.25122733707321399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0.22773993135021309</v>
      </c>
      <c r="Q12" s="11">
        <f>2*'OddsRatio_working_3-way'!K12*'OddsRatio_working_3-way'!L12*'OddsRatio_working_3-way'!M12</f>
        <v>5.7510083674296247E-2</v>
      </c>
      <c r="R12" s="11">
        <f t="shared" si="23"/>
        <v>0</v>
      </c>
      <c r="S12" s="11">
        <f t="shared" si="24"/>
        <v>-0.90650935524522125</v>
      </c>
      <c r="T12" s="11">
        <f t="shared" si="25"/>
        <v>-0.22891650384980342</v>
      </c>
      <c r="U12" s="11">
        <f>'OddsRatio_working_3-way'!S12-'OddsRatio_working_3-way'!R12^2/3</f>
        <v>-0.90650935524522125</v>
      </c>
      <c r="V12" s="11">
        <f>'OddsRatio_working_3-way'!S12*'OddsRatio_working_3-way'!R12/3-2*'OddsRatio_working_3-way'!R12^3/27-'OddsRatio_working_3-way'!T12</f>
        <v>0.22891650384980342</v>
      </c>
      <c r="W12" s="11">
        <f>'OddsRatio_working_3-way'!V12^2+4*'OddsRatio_working_3-way'!U12^3/27</f>
        <v>-5.7957591696854834E-2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0.16610264705271249</v>
      </c>
      <c r="Y12" s="11">
        <f>IF('OddsRatio_working_3-way'!W12&gt;=0,IF('OddsRatio_working_3-way'!V12+SQRT('OddsRatio_working_3-way'!W12)&gt;0,0,PI()),ACOS('OddsRatio_working_3-way'!V12/(2*'OddsRatio_working_3-way'!X12)))</f>
        <v>0.81057556523459184</v>
      </c>
      <c r="Z12" s="11">
        <f>'OddsRatio_working_3-way'!X12^(1/3)*COS('OddsRatio_working_3-way'!Y12/3)</f>
        <v>0.52975645446758601</v>
      </c>
      <c r="AA12" s="11">
        <f>'OddsRatio_working_3-way'!X12^(1/3)*COS(('OddsRatio_working_3-way'!Y12+2*PI())/3)</f>
        <v>-0.39194479649476988</v>
      </c>
      <c r="AB12" s="11">
        <f>'OddsRatio_working_3-way'!X12^(1/3)*COS(('OddsRatio_working_3-way'!Y12+4*PI())/3)</f>
        <v>-0.13781165797281633</v>
      </c>
      <c r="AC12" s="11">
        <f>'OddsRatio_working_3-way'!X12^(1/3)*SIN('OddsRatio_working_3-way'!Y12/3)</f>
        <v>0.14672383593565455</v>
      </c>
      <c r="AD12" s="11">
        <f>'OddsRatio_working_3-way'!X12^(1/3)*SIN(('OddsRatio_working_3-way'!Y12+2*PI())/3)</f>
        <v>0.38542062941987659</v>
      </c>
      <c r="AE12" s="11">
        <f>'OddsRatio_working_3-way'!X12^(1/3)*SIN(('OddsRatio_working_3-way'!Y12+4*PI())/3)</f>
        <v>-0.53214446535553095</v>
      </c>
      <c r="AF12" s="11">
        <f>-'OddsRatio_working_3-way'!U12/(3*'OddsRatio_working_3-way'!X12^(1/3))*COS(('OddsRatio_working_3-way'!Y12)/3)</f>
        <v>0.52975645446758601</v>
      </c>
      <c r="AG12" s="11">
        <f>-'OddsRatio_working_3-way'!U12/(3*'OddsRatio_working_3-way'!X12^(1/3))*COS(('OddsRatio_working_3-way'!Y12+2*PI())/3)</f>
        <v>-0.39194479649476988</v>
      </c>
      <c r="AH12" s="11">
        <f>-'OddsRatio_working_3-way'!U12/(3*'OddsRatio_working_3-way'!X12^(1/3))*COS(('OddsRatio_working_3-way'!Y12+4*PI())/3)</f>
        <v>-0.13781165797281633</v>
      </c>
      <c r="AI12" s="11">
        <f>'OddsRatio_working_3-way'!U12/(3*'OddsRatio_working_3-way'!X12^(1/3))*SIN(('OddsRatio_working_3-way'!Y12)/3)</f>
        <v>-0.14672383593565455</v>
      </c>
      <c r="AJ12" s="11">
        <f>'OddsRatio_working_3-way'!U12/(3*'OddsRatio_working_3-way'!X12^(1/3))*SIN(('OddsRatio_working_3-way'!Y12+2*PI())/3)</f>
        <v>-0.38542062941987659</v>
      </c>
      <c r="AK12" s="11">
        <f>'OddsRatio_working_3-way'!U12/(3*'OddsRatio_working_3-way'!X12^(1/3))*SIN(('OddsRatio_working_3-way'!Y12+4*PI())/3)</f>
        <v>0.53214446535553095</v>
      </c>
      <c r="AL12" s="11">
        <f>'OddsRatio_working_3-way'!Z12+'OddsRatio_working_3-way'!AF12</f>
        <v>1.059512908935172</v>
      </c>
      <c r="AM12" s="11">
        <f>'OddsRatio_working_3-way'!AA12+'OddsRatio_working_3-way'!AG12</f>
        <v>-0.78388959298953975</v>
      </c>
      <c r="AN12" s="11">
        <f>'OddsRatio_working_3-way'!AB12+'OddsRatio_working_3-way'!AH12</f>
        <v>-0.27562331594563266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1.059512908935172</v>
      </c>
      <c r="AS12" s="11">
        <f>IF(('OddsRatio_working_3-way'!X12=0),IF(Q12&gt;0,-Q12^(1/3),(-Q12)^(1/3)),'OddsRatio_working_3-way'!AM12-'OddsRatio_working_3-way'!R12/3)</f>
        <v>-0.78388959298953975</v>
      </c>
      <c r="AT12" s="11">
        <f>IF(('OddsRatio_working_3-way'!X12=0),IF(Q12&gt;0,-Q12^(1/3),(-Q12)^(1/3)),'OddsRatio_working_3-way'!AN12-'OddsRatio_working_3-way'!R12/3)</f>
        <v>-0.27562331594563266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4.29</v>
      </c>
      <c r="B13" s="4">
        <f>IF('True_Odds_Calculator_3-way'!B14="","",'True_Odds_Calculator_3-way'!B14)</f>
        <v>3.63</v>
      </c>
      <c r="C13" s="4">
        <f>IF('True_Odds_Calculator_3-way'!C14="","",'True_Odds_Calculator_3-way'!C14)</f>
        <v>1.92</v>
      </c>
      <c r="D13" s="9">
        <f t="shared" si="13"/>
        <v>0.22477598798651929</v>
      </c>
      <c r="E13" s="9">
        <f t="shared" si="14"/>
        <v>0.2661696430110142</v>
      </c>
      <c r="F13" s="9">
        <f t="shared" si="15"/>
        <v>0.5090543690024667</v>
      </c>
      <c r="G13" s="9">
        <f t="shared" si="16"/>
        <v>1.0482899036458631</v>
      </c>
      <c r="H13" s="9">
        <f t="shared" si="17"/>
        <v>4.4488737829948901</v>
      </c>
      <c r="I13" s="9">
        <f t="shared" si="18"/>
        <v>3.7570024465886203</v>
      </c>
      <c r="J13" s="9">
        <f t="shared" si="19"/>
        <v>1.964426711354194</v>
      </c>
      <c r="K13" s="11">
        <f t="shared" si="20"/>
        <v>0.23310023310023309</v>
      </c>
      <c r="L13" s="11">
        <f t="shared" si="21"/>
        <v>0.27548209366391185</v>
      </c>
      <c r="M13" s="11">
        <f t="shared" si="22"/>
        <v>0.52083333333333337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-0.2662406272943465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0.22876572463349326</v>
      </c>
      <c r="Q13" s="11">
        <f>2*'OddsRatio_working_3-way'!K13*'OddsRatio_working_3-way'!L13*'OddsRatio_working_3-way'!M13</f>
        <v>6.6890562758331357E-2</v>
      </c>
      <c r="R13" s="11">
        <f t="shared" si="23"/>
        <v>0</v>
      </c>
      <c r="S13" s="11">
        <f t="shared" si="24"/>
        <v>-0.85924423690820761</v>
      </c>
      <c r="T13" s="11">
        <f t="shared" si="25"/>
        <v>-0.25124100494392032</v>
      </c>
      <c r="U13" s="11">
        <f>'OddsRatio_working_3-way'!S13-'OddsRatio_working_3-way'!R13^2/3</f>
        <v>-0.85924423690820761</v>
      </c>
      <c r="V13" s="11">
        <f>'OddsRatio_working_3-way'!S13*'OddsRatio_working_3-way'!R13/3-2*'OddsRatio_working_3-way'!R13^3/27-'OddsRatio_working_3-way'!T13</f>
        <v>0.25124100494392032</v>
      </c>
      <c r="W13" s="11">
        <f>'OddsRatio_working_3-way'!V13^2+4*'OddsRatio_working_3-way'!U13^3/27</f>
        <v>-3.0860266480563281E-2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0.15328267110619051</v>
      </c>
      <c r="Y13" s="11">
        <f>IF('OddsRatio_working_3-way'!W13&gt;=0,IF('OddsRatio_working_3-way'!V13+SQRT('OddsRatio_working_3-way'!W13)&gt;0,0,PI()),ACOS('OddsRatio_working_3-way'!V13/(2*'OddsRatio_working_3-way'!X13)))</f>
        <v>0.61019738633079412</v>
      </c>
      <c r="Z13" s="11">
        <f>'OddsRatio_working_3-way'!X13^(1/3)*COS('OddsRatio_working_3-way'!Y13/3)</f>
        <v>0.52414495182293164</v>
      </c>
      <c r="AA13" s="11">
        <f>'OddsRatio_working_3-way'!X13^(1/3)*COS(('OddsRatio_working_3-way'!Y13+2*PI())/3)</f>
        <v>-0.35569464922502675</v>
      </c>
      <c r="AB13" s="11">
        <f>'OddsRatio_working_3-way'!X13^(1/3)*COS(('OddsRatio_working_3-way'!Y13+4*PI())/3)</f>
        <v>-0.16845030259790503</v>
      </c>
      <c r="AC13" s="11">
        <f>'OddsRatio_working_3-way'!X13^(1/3)*SIN('OddsRatio_working_3-way'!Y13/3)</f>
        <v>0.10810557392940447</v>
      </c>
      <c r="AD13" s="11">
        <f>'OddsRatio_working_3-way'!X13^(1/3)*SIN(('OddsRatio_working_3-way'!Y13+2*PI())/3)</f>
        <v>0.39987005657932734</v>
      </c>
      <c r="AE13" s="11">
        <f>'OddsRatio_working_3-way'!X13^(1/3)*SIN(('OddsRatio_working_3-way'!Y13+4*PI())/3)</f>
        <v>-0.50797563050873162</v>
      </c>
      <c r="AF13" s="11">
        <f>-'OddsRatio_working_3-way'!U13/(3*'OddsRatio_working_3-way'!X13^(1/3))*COS(('OddsRatio_working_3-way'!Y13)/3)</f>
        <v>0.52414495182293153</v>
      </c>
      <c r="AG13" s="11">
        <f>-'OddsRatio_working_3-way'!U13/(3*'OddsRatio_working_3-way'!X13^(1/3))*COS(('OddsRatio_working_3-way'!Y13+2*PI())/3)</f>
        <v>-0.35569464922502664</v>
      </c>
      <c r="AH13" s="11">
        <f>-'OddsRatio_working_3-way'!U13/(3*'OddsRatio_working_3-way'!X13^(1/3))*COS(('OddsRatio_working_3-way'!Y13+4*PI())/3)</f>
        <v>-0.168450302597905</v>
      </c>
      <c r="AI13" s="11">
        <f>'OddsRatio_working_3-way'!U13/(3*'OddsRatio_working_3-way'!X13^(1/3))*SIN(('OddsRatio_working_3-way'!Y13)/3)</f>
        <v>-0.10810557392940444</v>
      </c>
      <c r="AJ13" s="11">
        <f>'OddsRatio_working_3-way'!U13/(3*'OddsRatio_working_3-way'!X13^(1/3))*SIN(('OddsRatio_working_3-way'!Y13+2*PI())/3)</f>
        <v>-0.39987005657932723</v>
      </c>
      <c r="AK13" s="11">
        <f>'OddsRatio_working_3-way'!U13/(3*'OddsRatio_working_3-way'!X13^(1/3))*SIN(('OddsRatio_working_3-way'!Y13+4*PI())/3)</f>
        <v>0.50797563050873151</v>
      </c>
      <c r="AL13" s="11">
        <f>'OddsRatio_working_3-way'!Z13+'OddsRatio_working_3-way'!AF13</f>
        <v>1.0482899036458631</v>
      </c>
      <c r="AM13" s="11">
        <f>'OddsRatio_working_3-way'!AA13+'OddsRatio_working_3-way'!AG13</f>
        <v>-0.71138929845005339</v>
      </c>
      <c r="AN13" s="11">
        <f>'OddsRatio_working_3-way'!AB13+'OddsRatio_working_3-way'!AH13</f>
        <v>-0.33690060519581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1.0482899036458631</v>
      </c>
      <c r="AS13" s="11">
        <f>IF(('OddsRatio_working_3-way'!X13=0),IF(Q13&gt;0,-Q13^(1/3),(-Q13)^(1/3)),'OddsRatio_working_3-way'!AM13-'OddsRatio_working_3-way'!R13/3)</f>
        <v>-0.71138929845005339</v>
      </c>
      <c r="AT13" s="11">
        <f>IF(('OddsRatio_working_3-way'!X13=0),IF(Q13&gt;0,-Q13^(1/3),(-Q13)^(1/3)),'OddsRatio_working_3-way'!AN13-'OddsRatio_working_3-way'!R13/3)</f>
        <v>-0.33690060519581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1.75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4.74</v>
      </c>
      <c r="D14" s="9">
        <f t="shared" si="13"/>
        <v>0.5585406725093669</v>
      </c>
      <c r="E14" s="9">
        <f t="shared" si="14"/>
        <v>0.23908593935813477</v>
      </c>
      <c r="F14" s="9">
        <f t="shared" si="15"/>
        <v>0.2023733881324985</v>
      </c>
      <c r="G14" s="9">
        <f t="shared" si="16"/>
        <v>1.0538398824381159</v>
      </c>
      <c r="H14" s="9">
        <f t="shared" si="17"/>
        <v>1.790379911828587</v>
      </c>
      <c r="I14" s="9">
        <f t="shared" si="18"/>
        <v>4.1825964449631092</v>
      </c>
      <c r="J14" s="9">
        <f t="shared" si="19"/>
        <v>4.9413611603185545</v>
      </c>
      <c r="K14" s="11">
        <f t="shared" si="20"/>
        <v>0.5714285714285714</v>
      </c>
      <c r="L14" s="11">
        <f t="shared" si="21"/>
        <v>0.24875621890547267</v>
      </c>
      <c r="M14" s="11">
        <f t="shared" si="22"/>
        <v>0.21097046413502107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-0.25403722796505734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0.2252150939095961</v>
      </c>
      <c r="Q14" s="11">
        <f>2*'OddsRatio_working_3-way'!K14*'OddsRatio_working_3-way'!L14*'OddsRatio_working_3-way'!M14</f>
        <v>5.9977388524526248E-2</v>
      </c>
      <c r="R14" s="11">
        <f t="shared" si="23"/>
        <v>0</v>
      </c>
      <c r="S14" s="11">
        <f t="shared" si="24"/>
        <v>-0.88654366020941733</v>
      </c>
      <c r="T14" s="11">
        <f t="shared" si="25"/>
        <v>-0.23609684692660912</v>
      </c>
      <c r="U14" s="11">
        <f>'OddsRatio_working_3-way'!S14-'OddsRatio_working_3-way'!R14^2/3</f>
        <v>-0.88654366020941733</v>
      </c>
      <c r="V14" s="11">
        <f>'OddsRatio_working_3-way'!S14*'OddsRatio_working_3-way'!R14/3-2*'OddsRatio_working_3-way'!R14^3/27-'OddsRatio_working_3-way'!T14</f>
        <v>0.23609684692660912</v>
      </c>
      <c r="W14" s="11">
        <f>'OddsRatio_working_3-way'!V14^2+4*'OddsRatio_working_3-way'!U14^3/27</f>
        <v>-4.7486064803979398E-2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0.16064540604438873</v>
      </c>
      <c r="Y14" s="11">
        <f>IF('OddsRatio_working_3-way'!W14&gt;=0,IF('OddsRatio_working_3-way'!V14+SQRT('OddsRatio_working_3-way'!W14)&gt;0,0,PI()),ACOS('OddsRatio_working_3-way'!V14/(2*'OddsRatio_working_3-way'!X14)))</f>
        <v>0.74536784482858787</v>
      </c>
      <c r="Z14" s="11">
        <f>'OddsRatio_working_3-way'!X14^(1/3)*COS('OddsRatio_working_3-way'!Y14/3)</f>
        <v>0.52691994121905805</v>
      </c>
      <c r="AA14" s="11">
        <f>'OddsRatio_working_3-way'!X14^(1/3)*COS(('OddsRatio_working_3-way'!Y14+2*PI())/3)</f>
        <v>-0.37922890733969294</v>
      </c>
      <c r="AB14" s="11">
        <f>'OddsRatio_working_3-way'!X14^(1/3)*COS(('OddsRatio_working_3-way'!Y14+4*PI())/3)</f>
        <v>-0.14769103387936516</v>
      </c>
      <c r="AC14" s="11">
        <f>'OddsRatio_working_3-way'!X14^(1/3)*SIN('OddsRatio_working_3-way'!Y14/3)</f>
        <v>0.13367845356991387</v>
      </c>
      <c r="AD14" s="11">
        <f>'OddsRatio_working_3-way'!X14^(1/3)*SIN(('OddsRatio_working_3-way'!Y14+2*PI())/3)</f>
        <v>0.38948682807135054</v>
      </c>
      <c r="AE14" s="11">
        <f>'OddsRatio_working_3-way'!X14^(1/3)*SIN(('OddsRatio_working_3-way'!Y14+4*PI())/3)</f>
        <v>-0.5231652816412643</v>
      </c>
      <c r="AF14" s="11">
        <f>-'OddsRatio_working_3-way'!U14/(3*'OddsRatio_working_3-way'!X14^(1/3))*COS(('OddsRatio_working_3-way'!Y14)/3)</f>
        <v>0.52691994121905794</v>
      </c>
      <c r="AG14" s="11">
        <f>-'OddsRatio_working_3-way'!U14/(3*'OddsRatio_working_3-way'!X14^(1/3))*COS(('OddsRatio_working_3-way'!Y14+2*PI())/3)</f>
        <v>-0.37922890733969289</v>
      </c>
      <c r="AH14" s="11">
        <f>-'OddsRatio_working_3-way'!U14/(3*'OddsRatio_working_3-way'!X14^(1/3))*COS(('OddsRatio_working_3-way'!Y14+4*PI())/3)</f>
        <v>-0.14769103387936514</v>
      </c>
      <c r="AI14" s="11">
        <f>'OddsRatio_working_3-way'!U14/(3*'OddsRatio_working_3-way'!X14^(1/3))*SIN(('OddsRatio_working_3-way'!Y14)/3)</f>
        <v>-0.13367845356991384</v>
      </c>
      <c r="AJ14" s="11">
        <f>'OddsRatio_working_3-way'!U14/(3*'OddsRatio_working_3-way'!X14^(1/3))*SIN(('OddsRatio_working_3-way'!Y14+2*PI())/3)</f>
        <v>-0.38948682807135043</v>
      </c>
      <c r="AK14" s="11">
        <f>'OddsRatio_working_3-way'!U14/(3*'OddsRatio_working_3-way'!X14^(1/3))*SIN(('OddsRatio_working_3-way'!Y14+4*PI())/3)</f>
        <v>0.52316528164126419</v>
      </c>
      <c r="AL14" s="11">
        <f>'OddsRatio_working_3-way'!Z14+'OddsRatio_working_3-way'!AF14</f>
        <v>1.0538398824381159</v>
      </c>
      <c r="AM14" s="11">
        <f>'OddsRatio_working_3-way'!AA14+'OddsRatio_working_3-way'!AG14</f>
        <v>-0.75845781467938589</v>
      </c>
      <c r="AN14" s="11">
        <f>'OddsRatio_working_3-way'!AB14+'OddsRatio_working_3-way'!AH14</f>
        <v>-0.29538206775873033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1.0538398824381159</v>
      </c>
      <c r="AS14" s="11">
        <f>IF(('OddsRatio_working_3-way'!X14=0),IF(Q14&gt;0,-Q14^(1/3),(-Q14)^(1/3)),'OddsRatio_working_3-way'!AM14-'OddsRatio_working_3-way'!R14/3)</f>
        <v>-0.75845781467938589</v>
      </c>
      <c r="AT14" s="11">
        <f>IF(('OddsRatio_working_3-way'!X14=0),IF(Q14&gt;0,-Q14^(1/3),(-Q14)^(1/3)),'OddsRatio_working_3-way'!AN14-'OddsRatio_working_3-way'!R14/3)</f>
        <v>-0.29538206775873033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3.65</v>
      </c>
      <c r="B15" s="4">
        <f>IF('True_Odds_Calculator_3-way'!B16="","",'True_Odds_Calculator_3-way'!B16)</f>
        <v>3.43</v>
      </c>
      <c r="C15" s="4">
        <f>IF('True_Odds_Calculator_3-way'!C16="","",'True_Odds_Calculator_3-way'!C16)</f>
        <v>2.16</v>
      </c>
      <c r="D15" s="9">
        <f t="shared" si="13"/>
        <v>0.26534064703855986</v>
      </c>
      <c r="E15" s="9">
        <f t="shared" si="14"/>
        <v>0.28257506643615404</v>
      </c>
      <c r="F15" s="9">
        <f t="shared" si="15"/>
        <v>0.45208428652528615</v>
      </c>
      <c r="G15" s="9">
        <f t="shared" si="16"/>
        <v>1.0448076749939608</v>
      </c>
      <c r="H15" s="9">
        <f t="shared" si="17"/>
        <v>3.7687403387339971</v>
      </c>
      <c r="I15" s="9">
        <f t="shared" si="18"/>
        <v>3.5388826502353257</v>
      </c>
      <c r="J15" s="9">
        <f t="shared" si="19"/>
        <v>2.2119769029929945</v>
      </c>
      <c r="K15" s="11">
        <f t="shared" si="20"/>
        <v>0.27397260273972601</v>
      </c>
      <c r="L15" s="11">
        <f t="shared" si="21"/>
        <v>0.29154518950437314</v>
      </c>
      <c r="M15" s="11">
        <f t="shared" si="22"/>
        <v>0.46296296296296291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-0.27622908263109558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0.23075113933375041</v>
      </c>
      <c r="Q15" s="11">
        <f>2*'OddsRatio_working_3-way'!K15*'OddsRatio_working_3-way'!L15*'OddsRatio_working_3-way'!M15</f>
        <v>7.3958698504407172E-2</v>
      </c>
      <c r="R15" s="11">
        <f t="shared" si="23"/>
        <v>0</v>
      </c>
      <c r="S15" s="11">
        <f t="shared" si="24"/>
        <v>-0.83536149465448917</v>
      </c>
      <c r="T15" s="11">
        <f t="shared" si="25"/>
        <v>-0.26774406879951573</v>
      </c>
      <c r="U15" s="11">
        <f>'OddsRatio_working_3-way'!S15-'OddsRatio_working_3-way'!R15^2/3</f>
        <v>-0.83536149465448917</v>
      </c>
      <c r="V15" s="11">
        <f>'OddsRatio_working_3-way'!S15*'OddsRatio_working_3-way'!R15/3-2*'OddsRatio_working_3-way'!R15^3/27-'OddsRatio_working_3-way'!T15</f>
        <v>0.26774406879951573</v>
      </c>
      <c r="W15" s="11">
        <f>'OddsRatio_working_3-way'!V15^2+4*'OddsRatio_working_3-way'!U15^3/27</f>
        <v>-1.4674496100905834E-2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0.14693653602680448</v>
      </c>
      <c r="Y15" s="11">
        <f>IF('OddsRatio_working_3-way'!W15&gt;=0,IF('OddsRatio_working_3-way'!V15+SQRT('OddsRatio_working_3-way'!W15)&gt;0,0,PI()),ACOS('OddsRatio_working_3-way'!V15/(2*'OddsRatio_working_3-way'!X15)))</f>
        <v>0.42488182339675284</v>
      </c>
      <c r="Z15" s="11">
        <f>'OddsRatio_working_3-way'!X15^(1/3)*COS('OddsRatio_working_3-way'!Y15/3)</f>
        <v>0.52240383749698038</v>
      </c>
      <c r="AA15" s="11">
        <f>'OddsRatio_working_3-way'!X15^(1/3)*COS(('OddsRatio_working_3-way'!Y15+2*PI())/3)</f>
        <v>-0.32570809356876346</v>
      </c>
      <c r="AB15" s="11">
        <f>'OddsRatio_working_3-way'!X15^(1/3)*COS(('OddsRatio_working_3-way'!Y15+4*PI())/3)</f>
        <v>-0.19669574392821709</v>
      </c>
      <c r="AC15" s="11">
        <f>'OddsRatio_working_3-way'!X15^(1/3)*SIN('OddsRatio_working_3-way'!Y15/3)</f>
        <v>7.4485314793755794E-2</v>
      </c>
      <c r="AD15" s="11">
        <f>'OddsRatio_working_3-way'!X15^(1/3)*SIN(('OddsRatio_working_3-way'!Y15+2*PI())/3)</f>
        <v>0.41517233690998501</v>
      </c>
      <c r="AE15" s="11">
        <f>'OddsRatio_working_3-way'!X15^(1/3)*SIN(('OddsRatio_working_3-way'!Y15+4*PI())/3)</f>
        <v>-0.48965765170374054</v>
      </c>
      <c r="AF15" s="11">
        <f>-'OddsRatio_working_3-way'!U15/(3*'OddsRatio_working_3-way'!X15^(1/3))*COS(('OddsRatio_working_3-way'!Y15)/3)</f>
        <v>0.52240383749698027</v>
      </c>
      <c r="AG15" s="11">
        <f>-'OddsRatio_working_3-way'!U15/(3*'OddsRatio_working_3-way'!X15^(1/3))*COS(('OddsRatio_working_3-way'!Y15+2*PI())/3)</f>
        <v>-0.3257080935687634</v>
      </c>
      <c r="AH15" s="11">
        <f>-'OddsRatio_working_3-way'!U15/(3*'OddsRatio_working_3-way'!X15^(1/3))*COS(('OddsRatio_working_3-way'!Y15+4*PI())/3)</f>
        <v>-0.19669574392821706</v>
      </c>
      <c r="AI15" s="11">
        <f>'OddsRatio_working_3-way'!U15/(3*'OddsRatio_working_3-way'!X15^(1/3))*SIN(('OddsRatio_working_3-way'!Y15)/3)</f>
        <v>-7.448531479375578E-2</v>
      </c>
      <c r="AJ15" s="11">
        <f>'OddsRatio_working_3-way'!U15/(3*'OddsRatio_working_3-way'!X15^(1/3))*SIN(('OddsRatio_working_3-way'!Y15+2*PI())/3)</f>
        <v>-0.4151723369099849</v>
      </c>
      <c r="AK15" s="11">
        <f>'OddsRatio_working_3-way'!U15/(3*'OddsRatio_working_3-way'!X15^(1/3))*SIN(('OddsRatio_working_3-way'!Y15+4*PI())/3)</f>
        <v>0.48965765170374043</v>
      </c>
      <c r="AL15" s="11">
        <f>'OddsRatio_working_3-way'!Z15+'OddsRatio_working_3-way'!AF15</f>
        <v>1.0448076749939608</v>
      </c>
      <c r="AM15" s="11">
        <f>'OddsRatio_working_3-way'!AA15+'OddsRatio_working_3-way'!AG15</f>
        <v>-0.6514161871375268</v>
      </c>
      <c r="AN15" s="11">
        <f>'OddsRatio_working_3-way'!AB15+'OddsRatio_working_3-way'!AH15</f>
        <v>-0.39339148785643419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1.0448076749939608</v>
      </c>
      <c r="AS15" s="11">
        <f>IF(('OddsRatio_working_3-way'!X15=0),IF(Q15&gt;0,-Q15^(1/3),(-Q15)^(1/3)),'OddsRatio_working_3-way'!AM15-'OddsRatio_working_3-way'!R15/3)</f>
        <v>-0.6514161871375268</v>
      </c>
      <c r="AT15" s="11">
        <f>IF(('OddsRatio_working_3-way'!X15=0),IF(Q15&gt;0,-Q15^(1/3),(-Q15)^(1/3)),'OddsRatio_working_3-way'!AN15-'OddsRatio_working_3-way'!R15/3)</f>
        <v>-0.39339148785643419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1.43</v>
      </c>
      <c r="B16" s="4">
        <f>IF('True_Odds_Calculator_3-way'!B17="","",'True_Odds_Calculator_3-way'!B17)</f>
        <v>4.95</v>
      </c>
      <c r="C16" s="4">
        <f>IF('True_Odds_Calculator_3-way'!C17="","",'True_Odds_Calculator_3-way'!C17)</f>
        <v>7.75</v>
      </c>
      <c r="D16" s="9">
        <f t="shared" si="13"/>
        <v>0.68586223708659222</v>
      </c>
      <c r="E16" s="9">
        <f t="shared" si="14"/>
        <v>0.19203509408174627</v>
      </c>
      <c r="F16" s="9">
        <f t="shared" si="15"/>
        <v>0.12210266883166149</v>
      </c>
      <c r="G16" s="9">
        <f t="shared" si="16"/>
        <v>1.0651598783323757</v>
      </c>
      <c r="H16" s="9">
        <f t="shared" si="17"/>
        <v>1.4580187476829212</v>
      </c>
      <c r="I16" s="9">
        <f t="shared" si="18"/>
        <v>5.2073815194128841</v>
      </c>
      <c r="J16" s="9">
        <f t="shared" si="19"/>
        <v>8.1898291787435351</v>
      </c>
      <c r="K16" s="11">
        <f t="shared" si="20"/>
        <v>0.69930069930069938</v>
      </c>
      <c r="L16" s="11">
        <f t="shared" si="21"/>
        <v>0.20202020202020202</v>
      </c>
      <c r="M16" s="11">
        <f t="shared" si="22"/>
        <v>0.12903225806451613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-0.20899042306666926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0.20288606798870734</v>
      </c>
      <c r="Q16" s="11">
        <f>2*'OddsRatio_working_3-way'!K16*'OddsRatio_working_3-way'!L16*'OddsRatio_working_3-way'!M16</f>
        <v>3.6457514463379574E-2</v>
      </c>
      <c r="R16" s="11">
        <f t="shared" si="23"/>
        <v>0</v>
      </c>
      <c r="S16" s="11">
        <f t="shared" si="24"/>
        <v>-0.97079122101200499</v>
      </c>
      <c r="T16" s="11">
        <f t="shared" si="25"/>
        <v>-0.17444586181707186</v>
      </c>
      <c r="U16" s="11">
        <f>'OddsRatio_working_3-way'!S16-'OddsRatio_working_3-way'!R16^2/3</f>
        <v>-0.97079122101200499</v>
      </c>
      <c r="V16" s="11">
        <f>'OddsRatio_working_3-way'!S16*'OddsRatio_working_3-way'!R16/3-2*'OddsRatio_working_3-way'!R16^3/27-'OddsRatio_working_3-way'!T16</f>
        <v>0.17444586181707186</v>
      </c>
      <c r="W16" s="11">
        <f>'OddsRatio_working_3-way'!V16^2+4*'OddsRatio_working_3-way'!U16^3/27</f>
        <v>-0.10511059711641353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0.18408011558932327</v>
      </c>
      <c r="Y16" s="11">
        <f>IF('OddsRatio_working_3-way'!W16&gt;=0,IF('OddsRatio_working_3-way'!V16+SQRT('OddsRatio_working_3-way'!W16)&gt;0,0,PI()),ACOS('OddsRatio_working_3-way'!V16/(2*'OddsRatio_working_3-way'!X16)))</f>
        <v>1.0771598450184847</v>
      </c>
      <c r="Z16" s="11">
        <f>'OddsRatio_working_3-way'!X16^(1/3)*COS('OddsRatio_working_3-way'!Y16/3)</f>
        <v>0.53257993916618784</v>
      </c>
      <c r="AA16" s="11">
        <f>'OddsRatio_working_3-way'!X16^(1/3)*COS(('OddsRatio_working_3-way'!Y16+2*PI())/3)</f>
        <v>-0.43939907261151928</v>
      </c>
      <c r="AB16" s="11">
        <f>'OddsRatio_working_3-way'!X16^(1/3)*COS(('OddsRatio_working_3-way'!Y16+4*PI())/3)</f>
        <v>-9.318086655466877E-2</v>
      </c>
      <c r="AC16" s="11">
        <f>'OddsRatio_working_3-way'!X16^(1/3)*SIN('OddsRatio_working_3-way'!Y16/3)</f>
        <v>0.19988917446527205</v>
      </c>
      <c r="AD16" s="11">
        <f>'OddsRatio_working_3-way'!X16^(1/3)*SIN(('OddsRatio_working_3-way'!Y16+2*PI())/3)</f>
        <v>0.36128316963125362</v>
      </c>
      <c r="AE16" s="11">
        <f>'OddsRatio_working_3-way'!X16^(1/3)*SIN(('OddsRatio_working_3-way'!Y16+4*PI())/3)</f>
        <v>-0.56117234409652561</v>
      </c>
      <c r="AF16" s="11">
        <f>-'OddsRatio_working_3-way'!U16/(3*'OddsRatio_working_3-way'!X16^(1/3))*COS(('OddsRatio_working_3-way'!Y16)/3)</f>
        <v>0.53257993916618784</v>
      </c>
      <c r="AG16" s="11">
        <f>-'OddsRatio_working_3-way'!U16/(3*'OddsRatio_working_3-way'!X16^(1/3))*COS(('OddsRatio_working_3-way'!Y16+2*PI())/3)</f>
        <v>-0.43939907261151928</v>
      </c>
      <c r="AH16" s="11">
        <f>-'OddsRatio_working_3-way'!U16/(3*'OddsRatio_working_3-way'!X16^(1/3))*COS(('OddsRatio_working_3-way'!Y16+4*PI())/3)</f>
        <v>-9.318086655466877E-2</v>
      </c>
      <c r="AI16" s="11">
        <f>'OddsRatio_working_3-way'!U16/(3*'OddsRatio_working_3-way'!X16^(1/3))*SIN(('OddsRatio_working_3-way'!Y16)/3)</f>
        <v>-0.19988917446527205</v>
      </c>
      <c r="AJ16" s="11">
        <f>'OddsRatio_working_3-way'!U16/(3*'OddsRatio_working_3-way'!X16^(1/3))*SIN(('OddsRatio_working_3-way'!Y16+2*PI())/3)</f>
        <v>-0.36128316963125362</v>
      </c>
      <c r="AK16" s="11">
        <f>'OddsRatio_working_3-way'!U16/(3*'OddsRatio_working_3-way'!X16^(1/3))*SIN(('OddsRatio_working_3-way'!Y16+4*PI())/3)</f>
        <v>0.56117234409652561</v>
      </c>
      <c r="AL16" s="11">
        <f>'OddsRatio_working_3-way'!Z16+'OddsRatio_working_3-way'!AF16</f>
        <v>1.0651598783323757</v>
      </c>
      <c r="AM16" s="11">
        <f>'OddsRatio_working_3-way'!AA16+'OddsRatio_working_3-way'!AG16</f>
        <v>-0.87879814522303856</v>
      </c>
      <c r="AN16" s="11">
        <f>'OddsRatio_working_3-way'!AB16+'OddsRatio_working_3-way'!AH16</f>
        <v>-0.18636173310933754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1.0651598783323757</v>
      </c>
      <c r="AS16" s="11">
        <f>IF(('OddsRatio_working_3-way'!X16=0),IF(Q16&gt;0,-Q16^(1/3),(-Q16)^(1/3)),'OddsRatio_working_3-way'!AM16-'OddsRatio_working_3-way'!R16/3)</f>
        <v>-0.87879814522303856</v>
      </c>
      <c r="AT16" s="11">
        <f>IF(('OddsRatio_working_3-way'!X16=0),IF(Q16&gt;0,-Q16^(1/3),(-Q16)^(1/3)),'OddsRatio_working_3-way'!AN16-'OddsRatio_working_3-way'!R16/3)</f>
        <v>-0.18636173310933754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3.93</v>
      </c>
      <c r="B17" s="4">
        <f>IF('True_Odds_Calculator_3-way'!B18="","",'True_Odds_Calculator_3-way'!B18)</f>
        <v>3.62</v>
      </c>
      <c r="C17" s="4">
        <f>IF('True_Odds_Calculator_3-way'!C18="","",'True_Odds_Calculator_3-way'!C18)</f>
        <v>2.0099999999999998</v>
      </c>
      <c r="D17" s="9">
        <f t="shared" si="13"/>
        <v>0.24612428016001731</v>
      </c>
      <c r="E17" s="9">
        <f t="shared" si="14"/>
        <v>0.26745708373450994</v>
      </c>
      <c r="F17" s="9">
        <f t="shared" si="15"/>
        <v>0.48641863610547253</v>
      </c>
      <c r="G17" s="9">
        <f t="shared" si="16"/>
        <v>1.0453884003435101</v>
      </c>
      <c r="H17" s="9">
        <f t="shared" si="17"/>
        <v>4.0629880130064846</v>
      </c>
      <c r="I17" s="9">
        <f t="shared" si="18"/>
        <v>3.7389176088999965</v>
      </c>
      <c r="J17" s="9">
        <f t="shared" si="19"/>
        <v>2.0558422843469448</v>
      </c>
      <c r="K17" s="11">
        <f t="shared" si="20"/>
        <v>0.2544529262086514</v>
      </c>
      <c r="L17" s="11">
        <f t="shared" si="21"/>
        <v>0.27624309392265195</v>
      </c>
      <c r="M17" s="11">
        <f t="shared" si="22"/>
        <v>0.49751243781094534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-0.27113969746112876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0.22940699759885014</v>
      </c>
      <c r="Q17" s="11">
        <f>2*'OddsRatio_working_3-way'!K17*'OddsRatio_working_3-way'!L17*'OddsRatio_working_3-way'!M17</f>
        <v>6.994115780452749E-2</v>
      </c>
      <c r="R17" s="11">
        <f t="shared" si="23"/>
        <v>0</v>
      </c>
      <c r="S17" s="11">
        <f t="shared" si="24"/>
        <v>-0.84608413945633498</v>
      </c>
      <c r="T17" s="11">
        <f t="shared" si="25"/>
        <v>-0.25795248154156558</v>
      </c>
      <c r="U17" s="11">
        <f>'OddsRatio_working_3-way'!S17-'OddsRatio_working_3-way'!R17^2/3</f>
        <v>-0.84608413945633498</v>
      </c>
      <c r="V17" s="11">
        <f>'OddsRatio_working_3-way'!S17*'OddsRatio_working_3-way'!R17/3-2*'OddsRatio_working_3-way'!R17^3/27-'OddsRatio_working_3-way'!T17</f>
        <v>0.25795248154156558</v>
      </c>
      <c r="W17" s="11">
        <f>'OddsRatio_working_3-way'!V17^2+4*'OddsRatio_working_3-way'!U17^3/27</f>
        <v>-2.3190356353011352E-2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0.14977469670012947</v>
      </c>
      <c r="Y17" s="11">
        <f>IF('OddsRatio_working_3-way'!W17&gt;=0,IF('OddsRatio_working_3-way'!V17+SQRT('OddsRatio_working_3-way'!W17)&gt;0,0,PI()),ACOS('OddsRatio_working_3-way'!V17/(2*'OddsRatio_working_3-way'!X17)))</f>
        <v>0.53329816398121066</v>
      </c>
      <c r="Z17" s="11">
        <f>'OddsRatio_working_3-way'!X17^(1/3)*COS('OddsRatio_working_3-way'!Y17/3)</f>
        <v>0.52269420017175516</v>
      </c>
      <c r="AA17" s="11">
        <f>'OddsRatio_working_3-way'!X17^(1/3)*COS(('OddsRatio_working_3-way'!Y17+2*PI())/3)</f>
        <v>-0.34267430767467116</v>
      </c>
      <c r="AB17" s="11">
        <f>'OddsRatio_working_3-way'!X17^(1/3)*COS(('OddsRatio_working_3-way'!Y17+4*PI())/3)</f>
        <v>-0.18001989249708386</v>
      </c>
      <c r="AC17" s="11">
        <f>'OddsRatio_working_3-way'!X17^(1/3)*SIN('OddsRatio_working_3-way'!Y17/3)</f>
        <v>9.3908570387661053E-2</v>
      </c>
      <c r="AD17" s="11">
        <f>'OddsRatio_working_3-way'!X17^(1/3)*SIN(('OddsRatio_working_3-way'!Y17+2*PI())/3)</f>
        <v>0.40571217056569786</v>
      </c>
      <c r="AE17" s="11">
        <f>'OddsRatio_working_3-way'!X17^(1/3)*SIN(('OddsRatio_working_3-way'!Y17+4*PI())/3)</f>
        <v>-0.49962074095335901</v>
      </c>
      <c r="AF17" s="11">
        <f>-'OddsRatio_working_3-way'!U17/(3*'OddsRatio_working_3-way'!X17^(1/3))*COS(('OddsRatio_working_3-way'!Y17)/3)</f>
        <v>0.52269420017175494</v>
      </c>
      <c r="AG17" s="11">
        <f>-'OddsRatio_working_3-way'!U17/(3*'OddsRatio_working_3-way'!X17^(1/3))*COS(('OddsRatio_working_3-way'!Y17+2*PI())/3)</f>
        <v>-0.342674307674671</v>
      </c>
      <c r="AH17" s="11">
        <f>-'OddsRatio_working_3-way'!U17/(3*'OddsRatio_working_3-way'!X17^(1/3))*COS(('OddsRatio_working_3-way'!Y17+4*PI())/3)</f>
        <v>-0.18001989249708381</v>
      </c>
      <c r="AI17" s="11">
        <f>'OddsRatio_working_3-way'!U17/(3*'OddsRatio_working_3-way'!X17^(1/3))*SIN(('OddsRatio_working_3-way'!Y17)/3)</f>
        <v>-9.3908570387661011E-2</v>
      </c>
      <c r="AJ17" s="11">
        <f>'OddsRatio_working_3-way'!U17/(3*'OddsRatio_working_3-way'!X17^(1/3))*SIN(('OddsRatio_working_3-way'!Y17+2*PI())/3)</f>
        <v>-0.40571217056569769</v>
      </c>
      <c r="AK17" s="11">
        <f>'OddsRatio_working_3-way'!U17/(3*'OddsRatio_working_3-way'!X17^(1/3))*SIN(('OddsRatio_working_3-way'!Y17+4*PI())/3)</f>
        <v>0.49962074095335879</v>
      </c>
      <c r="AL17" s="11">
        <f>'OddsRatio_working_3-way'!Z17+'OddsRatio_working_3-way'!AF17</f>
        <v>1.0453884003435101</v>
      </c>
      <c r="AM17" s="11">
        <f>'OddsRatio_working_3-way'!AA17+'OddsRatio_working_3-way'!AG17</f>
        <v>-0.68534861534934222</v>
      </c>
      <c r="AN17" s="11">
        <f>'OddsRatio_working_3-way'!AB17+'OddsRatio_working_3-way'!AH17</f>
        <v>-0.36003978499416767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1.0453884003435101</v>
      </c>
      <c r="AS17" s="11">
        <f>IF(('OddsRatio_working_3-way'!X17=0),IF(Q17&gt;0,-Q17^(1/3),(-Q17)^(1/3)),'OddsRatio_working_3-way'!AM17-'OddsRatio_working_3-way'!R17/3)</f>
        <v>-0.68534861534934222</v>
      </c>
      <c r="AT17" s="11">
        <f>IF(('OddsRatio_working_3-way'!X17=0),IF(Q17&gt;0,-Q17^(1/3),(-Q17)^(1/3)),'OddsRatio_working_3-way'!AN17-'OddsRatio_working_3-way'!R17/3)</f>
        <v>-0.36003978499416767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1.98</v>
      </c>
      <c r="B18" s="4">
        <f>IF('True_Odds_Calculator_3-way'!B19="","",'True_Odds_Calculator_3-way'!B19)</f>
        <v>3.55</v>
      </c>
      <c r="C18" s="4">
        <f>IF('True_Odds_Calculator_3-way'!C19="","",'True_Odds_Calculator_3-way'!C19)</f>
        <v>4.1100000000000003</v>
      </c>
      <c r="D18" s="9">
        <f t="shared" si="13"/>
        <v>0.49316566493168118</v>
      </c>
      <c r="E18" s="9">
        <f t="shared" si="14"/>
        <v>0.27217109425506458</v>
      </c>
      <c r="F18" s="9">
        <f t="shared" si="15"/>
        <v>0.23466324081325443</v>
      </c>
      <c r="G18" s="9">
        <f t="shared" si="16"/>
        <v>1.0486899833111885</v>
      </c>
      <c r="H18" s="9">
        <f t="shared" si="17"/>
        <v>2.0277161836449649</v>
      </c>
      <c r="I18" s="9">
        <f t="shared" si="18"/>
        <v>3.6741594574435301</v>
      </c>
      <c r="J18" s="9">
        <f t="shared" si="19"/>
        <v>4.2614258480977956</v>
      </c>
      <c r="K18" s="11">
        <f t="shared" si="20"/>
        <v>0.50505050505050508</v>
      </c>
      <c r="L18" s="11">
        <f t="shared" si="21"/>
        <v>0.28169014084507044</v>
      </c>
      <c r="M18" s="11">
        <f t="shared" si="22"/>
        <v>0.24330900243309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-0.26902415747897401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0.22984375816698216</v>
      </c>
      <c r="Q18" s="11">
        <f>2*'OddsRatio_working_3-way'!K18*'OddsRatio_working_3-way'!L18*'OddsRatio_working_3-way'!M18</f>
        <v>6.923004764065728E-2</v>
      </c>
      <c r="R18" s="11">
        <f t="shared" si="23"/>
        <v>0</v>
      </c>
      <c r="S18" s="11">
        <f t="shared" si="24"/>
        <v>-0.8543610370193091</v>
      </c>
      <c r="T18" s="11">
        <f t="shared" si="25"/>
        <v>-0.25733766175280398</v>
      </c>
      <c r="U18" s="11">
        <f>'OddsRatio_working_3-way'!S18-'OddsRatio_working_3-way'!R18^2/3</f>
        <v>-0.8543610370193091</v>
      </c>
      <c r="V18" s="11">
        <f>'OddsRatio_working_3-way'!S18*'OddsRatio_working_3-way'!R18/3-2*'OddsRatio_working_3-way'!R18^3/27-'OddsRatio_working_3-way'!T18</f>
        <v>0.25733766175280398</v>
      </c>
      <c r="W18" s="11">
        <f>'OddsRatio_working_3-way'!V18^2+4*'OddsRatio_working_3-way'!U18^3/27</f>
        <v>-2.6166383876527768E-2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0.15197784051707039</v>
      </c>
      <c r="Y18" s="11">
        <f>IF('OddsRatio_working_3-way'!W18&gt;=0,IF('OddsRatio_working_3-way'!V18+SQRT('OddsRatio_working_3-way'!W18)&gt;0,0,PI()),ACOS('OddsRatio_working_3-way'!V18/(2*'OddsRatio_working_3-way'!X18)))</f>
        <v>0.56117779887228125</v>
      </c>
      <c r="Z18" s="11">
        <f>'OddsRatio_working_3-way'!X18^(1/3)*COS('OddsRatio_working_3-way'!Y18/3)</f>
        <v>0.52434499165559423</v>
      </c>
      <c r="AA18" s="11">
        <f>'OddsRatio_working_3-way'!X18^(1/3)*COS(('OddsRatio_working_3-way'!Y18+2*PI())/3)</f>
        <v>-0.34812019241763215</v>
      </c>
      <c r="AB18" s="11">
        <f>'OddsRatio_working_3-way'!X18^(1/3)*COS(('OddsRatio_working_3-way'!Y18+4*PI())/3)</f>
        <v>-0.17622479923796225</v>
      </c>
      <c r="AC18" s="11">
        <f>'OddsRatio_working_3-way'!X18^(1/3)*SIN('OddsRatio_working_3-way'!Y18/3)</f>
        <v>9.9243851524739038E-2</v>
      </c>
      <c r="AD18" s="11">
        <f>'OddsRatio_working_3-way'!X18^(1/3)*SIN(('OddsRatio_working_3-way'!Y18+2*PI())/3)</f>
        <v>0.40447415735851461</v>
      </c>
      <c r="AE18" s="11">
        <f>'OddsRatio_working_3-way'!X18^(1/3)*SIN(('OddsRatio_working_3-way'!Y18+4*PI())/3)</f>
        <v>-0.50371800888325358</v>
      </c>
      <c r="AF18" s="11">
        <f>-'OddsRatio_working_3-way'!U18/(3*'OddsRatio_working_3-way'!X18^(1/3))*COS(('OddsRatio_working_3-way'!Y18)/3)</f>
        <v>0.52434499165559434</v>
      </c>
      <c r="AG18" s="11">
        <f>-'OddsRatio_working_3-way'!U18/(3*'OddsRatio_working_3-way'!X18^(1/3))*COS(('OddsRatio_working_3-way'!Y18+2*PI())/3)</f>
        <v>-0.3481201924176322</v>
      </c>
      <c r="AH18" s="11">
        <f>-'OddsRatio_working_3-way'!U18/(3*'OddsRatio_working_3-way'!X18^(1/3))*COS(('OddsRatio_working_3-way'!Y18+4*PI())/3)</f>
        <v>-0.1762247992379623</v>
      </c>
      <c r="AI18" s="11">
        <f>'OddsRatio_working_3-way'!U18/(3*'OddsRatio_working_3-way'!X18^(1/3))*SIN(('OddsRatio_working_3-way'!Y18)/3)</f>
        <v>-9.9243851524739066E-2</v>
      </c>
      <c r="AJ18" s="11">
        <f>'OddsRatio_working_3-way'!U18/(3*'OddsRatio_working_3-way'!X18^(1/3))*SIN(('OddsRatio_working_3-way'!Y18+2*PI())/3)</f>
        <v>-0.40447415735851472</v>
      </c>
      <c r="AK18" s="11">
        <f>'OddsRatio_working_3-way'!U18/(3*'OddsRatio_working_3-way'!X18^(1/3))*SIN(('OddsRatio_working_3-way'!Y18+4*PI())/3)</f>
        <v>0.50371800888325369</v>
      </c>
      <c r="AL18" s="11">
        <f>'OddsRatio_working_3-way'!Z18+'OddsRatio_working_3-way'!AF18</f>
        <v>1.0486899833111885</v>
      </c>
      <c r="AM18" s="11">
        <f>'OddsRatio_working_3-way'!AA18+'OddsRatio_working_3-way'!AG18</f>
        <v>-0.69624038483526429</v>
      </c>
      <c r="AN18" s="11">
        <f>'OddsRatio_working_3-way'!AB18+'OddsRatio_working_3-way'!AH18</f>
        <v>-0.35244959847592455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1.0486899833111885</v>
      </c>
      <c r="AS18" s="11">
        <f>IF(('OddsRatio_working_3-way'!X18=0),IF(Q18&gt;0,-Q18^(1/3),(-Q18)^(1/3)),'OddsRatio_working_3-way'!AM18-'OddsRatio_working_3-way'!R18/3)</f>
        <v>-0.69624038483526429</v>
      </c>
      <c r="AT18" s="11">
        <f>IF(('OddsRatio_working_3-way'!X18=0),IF(Q18&gt;0,-Q18^(1/3),(-Q18)^(1/3)),'OddsRatio_working_3-way'!AN18-'OddsRatio_working_3-way'!R18/3)</f>
        <v>-0.35244959847592455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2.2400000000000002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3.31</v>
      </c>
      <c r="D19" s="9">
        <f t="shared" si="13"/>
        <v>0.43622597315430905</v>
      </c>
      <c r="E19" s="9">
        <f t="shared" si="14"/>
        <v>0.27031211608943556</v>
      </c>
      <c r="F19" s="9">
        <f t="shared" si="15"/>
        <v>0.29346191075625527</v>
      </c>
      <c r="G19" s="9">
        <f t="shared" si="16"/>
        <v>1.0422498916675584</v>
      </c>
      <c r="H19" s="9">
        <f t="shared" si="17"/>
        <v>2.2923898656677726</v>
      </c>
      <c r="I19" s="9">
        <f t="shared" si="18"/>
        <v>3.6994272194189759</v>
      </c>
      <c r="J19" s="9">
        <f t="shared" si="19"/>
        <v>3.4075972497520604</v>
      </c>
      <c r="K19" s="11">
        <f t="shared" si="20"/>
        <v>0.4464285714285714</v>
      </c>
      <c r="L19" s="11">
        <f t="shared" si="21"/>
        <v>0.2785515320334262</v>
      </c>
      <c r="M19" s="11">
        <f t="shared" si="22"/>
        <v>0.30211480362537763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-0.27871668532092342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0.23067360901559625</v>
      </c>
      <c r="Q19" s="11">
        <f>2*'OddsRatio_working_3-way'!K19*'OddsRatio_working_3-way'!L19*'OddsRatio_working_3-way'!M19</f>
        <v>7.5137983392702362E-2</v>
      </c>
      <c r="R19" s="11">
        <f t="shared" si="23"/>
        <v>0</v>
      </c>
      <c r="S19" s="11">
        <f t="shared" si="24"/>
        <v>-0.82762755573815461</v>
      </c>
      <c r="T19" s="11">
        <f t="shared" si="25"/>
        <v>-0.26958552304174416</v>
      </c>
      <c r="U19" s="11">
        <f>'OddsRatio_working_3-way'!S19-'OddsRatio_working_3-way'!R19^2/3</f>
        <v>-0.82762755573815461</v>
      </c>
      <c r="V19" s="11">
        <f>'OddsRatio_working_3-way'!S19*'OddsRatio_working_3-way'!R19/3-2*'OddsRatio_working_3-way'!R19^3/27-'OddsRatio_working_3-way'!T19</f>
        <v>0.26958552304174416</v>
      </c>
      <c r="W19" s="11">
        <f>'OddsRatio_working_3-way'!V19^2+4*'OddsRatio_working_3-way'!U19^3/27</f>
        <v>-1.1308515549314016E-2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0.14490071582208003</v>
      </c>
      <c r="Y19" s="11">
        <f>IF('OddsRatio_working_3-way'!W19&gt;=0,IF('OddsRatio_working_3-way'!V19+SQRT('OddsRatio_working_3-way'!W19)&gt;0,0,PI()),ACOS('OddsRatio_working_3-way'!V19/(2*'OddsRatio_working_3-way'!X19)))</f>
        <v>0.37572397509988686</v>
      </c>
      <c r="Z19" s="11">
        <f>'OddsRatio_working_3-way'!X19^(1/3)*COS('OddsRatio_working_3-way'!Y19/3)</f>
        <v>0.52112494583377922</v>
      </c>
      <c r="AA19" s="11">
        <f>'OddsRatio_working_3-way'!X19^(1/3)*COS(('OddsRatio_working_3-way'!Y19+2*PI())/3)</f>
        <v>-0.31738220590503596</v>
      </c>
      <c r="AB19" s="11">
        <f>'OddsRatio_working_3-way'!X19^(1/3)*COS(('OddsRatio_working_3-way'!Y19+4*PI())/3)</f>
        <v>-0.20374273992874317</v>
      </c>
      <c r="AC19" s="11">
        <f>'OddsRatio_working_3-way'!X19^(1/3)*SIN('OddsRatio_working_3-way'!Y19/3)</f>
        <v>6.5609776271977935E-2</v>
      </c>
      <c r="AD19" s="11">
        <f>'OddsRatio_working_3-way'!X19^(1/3)*SIN(('OddsRatio_working_3-way'!Y19+2*PI())/3)</f>
        <v>0.41850255350185345</v>
      </c>
      <c r="AE19" s="11">
        <f>'OddsRatio_working_3-way'!X19^(1/3)*SIN(('OddsRatio_working_3-way'!Y19+4*PI())/3)</f>
        <v>-0.48411232977383134</v>
      </c>
      <c r="AF19" s="11">
        <f>-'OddsRatio_working_3-way'!U19/(3*'OddsRatio_working_3-way'!X19^(1/3))*COS(('OddsRatio_working_3-way'!Y19)/3)</f>
        <v>0.52112494583377911</v>
      </c>
      <c r="AG19" s="11">
        <f>-'OddsRatio_working_3-way'!U19/(3*'OddsRatio_working_3-way'!X19^(1/3))*COS(('OddsRatio_working_3-way'!Y19+2*PI())/3)</f>
        <v>-0.31738220590503585</v>
      </c>
      <c r="AH19" s="11">
        <f>-'OddsRatio_working_3-way'!U19/(3*'OddsRatio_working_3-way'!X19^(1/3))*COS(('OddsRatio_working_3-way'!Y19+4*PI())/3)</f>
        <v>-0.20374273992874312</v>
      </c>
      <c r="AI19" s="11">
        <f>'OddsRatio_working_3-way'!U19/(3*'OddsRatio_working_3-way'!X19^(1/3))*SIN(('OddsRatio_working_3-way'!Y19)/3)</f>
        <v>-6.5609776271977921E-2</v>
      </c>
      <c r="AJ19" s="11">
        <f>'OddsRatio_working_3-way'!U19/(3*'OddsRatio_working_3-way'!X19^(1/3))*SIN(('OddsRatio_working_3-way'!Y19+2*PI())/3)</f>
        <v>-0.41850255350185334</v>
      </c>
      <c r="AK19" s="11">
        <f>'OddsRatio_working_3-way'!U19/(3*'OddsRatio_working_3-way'!X19^(1/3))*SIN(('OddsRatio_working_3-way'!Y19+4*PI())/3)</f>
        <v>0.48411232977383123</v>
      </c>
      <c r="AL19" s="11">
        <f>'OddsRatio_working_3-way'!Z19+'OddsRatio_working_3-way'!AF19</f>
        <v>1.0422498916675584</v>
      </c>
      <c r="AM19" s="11">
        <f>'OddsRatio_working_3-way'!AA19+'OddsRatio_working_3-way'!AG19</f>
        <v>-0.63476441181007182</v>
      </c>
      <c r="AN19" s="11">
        <f>'OddsRatio_working_3-way'!AB19+'OddsRatio_working_3-way'!AH19</f>
        <v>-0.40748547985748629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1.0422498916675584</v>
      </c>
      <c r="AS19" s="11">
        <f>IF(('OddsRatio_working_3-way'!X19=0),IF(Q19&gt;0,-Q19^(1/3),(-Q19)^(1/3)),'OddsRatio_working_3-way'!AM19-'OddsRatio_working_3-way'!R19/3)</f>
        <v>-0.63476441181007182</v>
      </c>
      <c r="AT19" s="11">
        <f>IF(('OddsRatio_working_3-way'!X19=0),IF(Q19&gt;0,-Q19^(1/3),(-Q19)^(1/3)),'OddsRatio_working_3-way'!AN19-'OddsRatio_working_3-way'!R19/3)</f>
        <v>-0.40748547985748629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1.51</v>
      </c>
      <c r="B20" s="4">
        <f>IF('True_Odds_Calculator_3-way'!B21="","",'True_Odds_Calculator_3-way'!B21)</f>
        <v>5.08</v>
      </c>
      <c r="C20" s="4">
        <f>IF('True_Odds_Calculator_3-way'!C21="","",'True_Odds_Calculator_3-way'!C21)</f>
        <v>5.84</v>
      </c>
      <c r="D20" s="9">
        <f t="shared" si="13"/>
        <v>0.6490890596259955</v>
      </c>
      <c r="E20" s="9">
        <f t="shared" si="14"/>
        <v>0.18779465839753573</v>
      </c>
      <c r="F20" s="9">
        <f t="shared" si="15"/>
        <v>0.16311628197646894</v>
      </c>
      <c r="G20" s="9">
        <f t="shared" si="16"/>
        <v>1.0600404631630505</v>
      </c>
      <c r="H20" s="9">
        <f t="shared" si="17"/>
        <v>1.5406206362131554</v>
      </c>
      <c r="I20" s="9">
        <f t="shared" si="18"/>
        <v>5.3249650897052465</v>
      </c>
      <c r="J20" s="9">
        <f t="shared" si="19"/>
        <v>6.1305958417091642</v>
      </c>
      <c r="K20" s="11">
        <f t="shared" si="20"/>
        <v>0.66225165562913912</v>
      </c>
      <c r="L20" s="11">
        <f t="shared" si="21"/>
        <v>0.19685039370078738</v>
      </c>
      <c r="M20" s="11">
        <f t="shared" si="22"/>
        <v>0.17123287671232876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-0.22481340018472473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0.21050294980931064</v>
      </c>
      <c r="Q20" s="11">
        <f>2*'OddsRatio_working_3-way'!K20*'OddsRatio_working_3-way'!L20*'OddsRatio_working_3-way'!M20</f>
        <v>4.4645376417669282E-2</v>
      </c>
      <c r="R20" s="11">
        <f t="shared" si="23"/>
        <v>0</v>
      </c>
      <c r="S20" s="11">
        <f t="shared" si="24"/>
        <v>-0.93634520734237603</v>
      </c>
      <c r="T20" s="11">
        <f t="shared" si="25"/>
        <v>-0.19858859116487299</v>
      </c>
      <c r="U20" s="11">
        <f>'OddsRatio_working_3-way'!S20-'OddsRatio_working_3-way'!R20^2/3</f>
        <v>-0.93634520734237603</v>
      </c>
      <c r="V20" s="11">
        <f>'OddsRatio_working_3-way'!S20*'OddsRatio_working_3-way'!R20/3-2*'OddsRatio_working_3-way'!R20^3/27-'OddsRatio_working_3-way'!T20</f>
        <v>0.19858859116487299</v>
      </c>
      <c r="W20" s="11">
        <f>'OddsRatio_working_3-way'!V20^2+4*'OddsRatio_working_3-way'!U20^3/27</f>
        <v>-8.2182348493323856E-2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0.17437013579894703</v>
      </c>
      <c r="Y20" s="11">
        <f>IF('OddsRatio_working_3-way'!W20&gt;=0,IF('OddsRatio_working_3-way'!V20+SQRT('OddsRatio_working_3-way'!W20)&gt;0,0,PI()),ACOS('OddsRatio_working_3-way'!V20/(2*'OddsRatio_working_3-way'!X20)))</f>
        <v>0.96496513487707569</v>
      </c>
      <c r="Z20" s="11">
        <f>'OddsRatio_working_3-way'!X20^(1/3)*COS('OddsRatio_working_3-way'!Y20/3)</f>
        <v>0.53002023158152523</v>
      </c>
      <c r="AA20" s="11">
        <f>'OddsRatio_working_3-way'!X20^(1/3)*COS(('OddsRatio_working_3-way'!Y20+2*PI())/3)</f>
        <v>-0.41796506805218431</v>
      </c>
      <c r="AB20" s="11">
        <f>'OddsRatio_working_3-way'!X20^(1/3)*COS(('OddsRatio_working_3-way'!Y20+4*PI())/3)</f>
        <v>-0.11205516352934113</v>
      </c>
      <c r="AC20" s="11">
        <f>'OddsRatio_working_3-way'!X20^(1/3)*SIN('OddsRatio_working_3-way'!Y20/3)</f>
        <v>0.17661716572403618</v>
      </c>
      <c r="AD20" s="11">
        <f>'OddsRatio_working_3-way'!X20^(1/3)*SIN(('OddsRatio_working_3-way'!Y20+2*PI())/3)</f>
        <v>0.37070240220729395</v>
      </c>
      <c r="AE20" s="11">
        <f>'OddsRatio_working_3-way'!X20^(1/3)*SIN(('OddsRatio_working_3-way'!Y20+4*PI())/3)</f>
        <v>-0.54731956793133019</v>
      </c>
      <c r="AF20" s="11">
        <f>-'OddsRatio_working_3-way'!U20/(3*'OddsRatio_working_3-way'!X20^(1/3))*COS(('OddsRatio_working_3-way'!Y20)/3)</f>
        <v>0.53002023158152523</v>
      </c>
      <c r="AG20" s="11">
        <f>-'OddsRatio_working_3-way'!U20/(3*'OddsRatio_working_3-way'!X20^(1/3))*COS(('OddsRatio_working_3-way'!Y20+2*PI())/3)</f>
        <v>-0.41796506805218431</v>
      </c>
      <c r="AH20" s="11">
        <f>-'OddsRatio_working_3-way'!U20/(3*'OddsRatio_working_3-way'!X20^(1/3))*COS(('OddsRatio_working_3-way'!Y20+4*PI())/3)</f>
        <v>-0.11205516352934113</v>
      </c>
      <c r="AI20" s="11">
        <f>'OddsRatio_working_3-way'!U20/(3*'OddsRatio_working_3-way'!X20^(1/3))*SIN(('OddsRatio_working_3-way'!Y20)/3)</f>
        <v>-0.17661716572403618</v>
      </c>
      <c r="AJ20" s="11">
        <f>'OddsRatio_working_3-way'!U20/(3*'OddsRatio_working_3-way'!X20^(1/3))*SIN(('OddsRatio_working_3-way'!Y20+2*PI())/3)</f>
        <v>-0.37070240220729395</v>
      </c>
      <c r="AK20" s="11">
        <f>'OddsRatio_working_3-way'!U20/(3*'OddsRatio_working_3-way'!X20^(1/3))*SIN(('OddsRatio_working_3-way'!Y20+4*PI())/3)</f>
        <v>0.54731956793133019</v>
      </c>
      <c r="AL20" s="11">
        <f>'OddsRatio_working_3-way'!Z20+'OddsRatio_working_3-way'!AF20</f>
        <v>1.0600404631630505</v>
      </c>
      <c r="AM20" s="11">
        <f>'OddsRatio_working_3-way'!AA20+'OddsRatio_working_3-way'!AG20</f>
        <v>-0.83593013610436862</v>
      </c>
      <c r="AN20" s="11">
        <f>'OddsRatio_working_3-way'!AB20+'OddsRatio_working_3-way'!AH20</f>
        <v>-0.22411032705868225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1.0600404631630505</v>
      </c>
      <c r="AS20" s="11">
        <f>IF(('OddsRatio_working_3-way'!X20=0),IF(Q20&gt;0,-Q20^(1/3),(-Q20)^(1/3)),'OddsRatio_working_3-way'!AM20-'OddsRatio_working_3-way'!R20/3)</f>
        <v>-0.83593013610436862</v>
      </c>
      <c r="AT20" s="11">
        <f>IF(('OddsRatio_working_3-way'!X20=0),IF(Q20&gt;0,-Q20^(1/3),(-Q20)^(1/3)),'OddsRatio_working_3-way'!AN20-'OddsRatio_working_3-way'!R20/3)</f>
        <v>-0.22411032705868225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1.87</v>
      </c>
      <c r="B21" s="4">
        <f>IF('True_Odds_Calculator_3-way'!B22="","",'True_Odds_Calculator_3-way'!B22)</f>
        <v>4.0199999999999996</v>
      </c>
      <c r="C21" s="4">
        <f>IF('True_Odds_Calculator_3-way'!C22="","",'True_Odds_Calculator_3-way'!C22)</f>
        <v>4.0599999999999996</v>
      </c>
      <c r="D21" s="9">
        <f t="shared" si="13"/>
        <v>0.52271908785599119</v>
      </c>
      <c r="E21" s="9">
        <f t="shared" si="14"/>
        <v>0.23983580224075587</v>
      </c>
      <c r="F21" s="9">
        <f t="shared" si="15"/>
        <v>0.23744510990325307</v>
      </c>
      <c r="G21" s="9">
        <f t="shared" si="16"/>
        <v>1.0495096933249035</v>
      </c>
      <c r="H21" s="9">
        <f t="shared" si="17"/>
        <v>1.9130734331926662</v>
      </c>
      <c r="I21" s="9">
        <f t="shared" si="18"/>
        <v>4.1695192738412077</v>
      </c>
      <c r="J21" s="9">
        <f t="shared" si="19"/>
        <v>4.2114996615742042</v>
      </c>
      <c r="K21" s="11">
        <f t="shared" si="20"/>
        <v>0.53475935828876997</v>
      </c>
      <c r="L21" s="11">
        <f t="shared" si="21"/>
        <v>0.24875621890547267</v>
      </c>
      <c r="M21" s="11">
        <f t="shared" si="22"/>
        <v>0.24630541871921185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-0.26342314402015909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0.22771472318867195</v>
      </c>
      <c r="Q21" s="11">
        <f>2*'OddsRatio_working_3-way'!K21*'OddsRatio_working_3-way'!L21*'OddsRatio_working_3-way'!M21</f>
        <v>6.552941674494156E-2</v>
      </c>
      <c r="R21" s="11">
        <f t="shared" si="23"/>
        <v>0</v>
      </c>
      <c r="S21" s="11">
        <f t="shared" si="24"/>
        <v>-0.86444463350283873</v>
      </c>
      <c r="T21" s="11">
        <f t="shared" si="25"/>
        <v>-0.24876104561232767</v>
      </c>
      <c r="U21" s="11">
        <f>'OddsRatio_working_3-way'!S21-'OddsRatio_working_3-way'!R21^2/3</f>
        <v>-0.86444463350283873</v>
      </c>
      <c r="V21" s="11">
        <f>'OddsRatio_working_3-way'!S21*'OddsRatio_working_3-way'!R21/3-2*'OddsRatio_working_3-way'!R21^3/27-'OddsRatio_working_3-way'!T21</f>
        <v>0.24876104561232767</v>
      </c>
      <c r="W21" s="11">
        <f>'OddsRatio_working_3-way'!V21^2+4*'OddsRatio_working_3-way'!U21^3/27</f>
        <v>-3.3817024840319503E-2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0.15467634164155331</v>
      </c>
      <c r="Y21" s="11">
        <f>IF('OddsRatio_working_3-way'!W21&gt;=0,IF('OddsRatio_working_3-way'!V21+SQRT('OddsRatio_working_3-way'!W21)&gt;0,0,PI()),ACOS('OddsRatio_working_3-way'!V21/(2*'OddsRatio_working_3-way'!X21)))</f>
        <v>0.63657892065158495</v>
      </c>
      <c r="Z21" s="11">
        <f>'OddsRatio_working_3-way'!X21^(1/3)*COS('OddsRatio_working_3-way'!Y21/3)</f>
        <v>0.52475484666245176</v>
      </c>
      <c r="AA21" s="11">
        <f>'OddsRatio_working_3-way'!X21^(1/3)*COS(('OddsRatio_working_3-way'!Y21+2*PI())/3)</f>
        <v>-0.36028258945594954</v>
      </c>
      <c r="AB21" s="11">
        <f>'OddsRatio_working_3-way'!X21^(1/3)*COS(('OddsRatio_working_3-way'!Y21+4*PI())/3)</f>
        <v>-0.16447225720650208</v>
      </c>
      <c r="AC21" s="11">
        <f>'OddsRatio_working_3-way'!X21^(1/3)*SIN('OddsRatio_working_3-way'!Y21/3)</f>
        <v>0.11305114803432847</v>
      </c>
      <c r="AD21" s="11">
        <f>'OddsRatio_working_3-way'!X21^(1/3)*SIN(('OddsRatio_working_3-way'!Y21+2*PI())/3)</f>
        <v>0.39792545395152673</v>
      </c>
      <c r="AE21" s="11">
        <f>'OddsRatio_working_3-way'!X21^(1/3)*SIN(('OddsRatio_working_3-way'!Y21+4*PI())/3)</f>
        <v>-0.51097660198585526</v>
      </c>
      <c r="AF21" s="11">
        <f>-'OddsRatio_working_3-way'!U21/(3*'OddsRatio_working_3-way'!X21^(1/3))*COS(('OddsRatio_working_3-way'!Y21)/3)</f>
        <v>0.52475484666245176</v>
      </c>
      <c r="AG21" s="11">
        <f>-'OddsRatio_working_3-way'!U21/(3*'OddsRatio_working_3-way'!X21^(1/3))*COS(('OddsRatio_working_3-way'!Y21+2*PI())/3)</f>
        <v>-0.36028258945594954</v>
      </c>
      <c r="AH21" s="11">
        <f>-'OddsRatio_working_3-way'!U21/(3*'OddsRatio_working_3-way'!X21^(1/3))*COS(('OddsRatio_working_3-way'!Y21+4*PI())/3)</f>
        <v>-0.16447225720650208</v>
      </c>
      <c r="AI21" s="11">
        <f>'OddsRatio_working_3-way'!U21/(3*'OddsRatio_working_3-way'!X21^(1/3))*SIN(('OddsRatio_working_3-way'!Y21)/3)</f>
        <v>-0.11305114803432847</v>
      </c>
      <c r="AJ21" s="11">
        <f>'OddsRatio_working_3-way'!U21/(3*'OddsRatio_working_3-way'!X21^(1/3))*SIN(('OddsRatio_working_3-way'!Y21+2*PI())/3)</f>
        <v>-0.39792545395152673</v>
      </c>
      <c r="AK21" s="11">
        <f>'OddsRatio_working_3-way'!U21/(3*'OddsRatio_working_3-way'!X21^(1/3))*SIN(('OddsRatio_working_3-way'!Y21+4*PI())/3)</f>
        <v>0.51097660198585526</v>
      </c>
      <c r="AL21" s="11">
        <f>'OddsRatio_working_3-way'!Z21+'OddsRatio_working_3-way'!AF21</f>
        <v>1.0495096933249035</v>
      </c>
      <c r="AM21" s="11">
        <f>'OddsRatio_working_3-way'!AA21+'OddsRatio_working_3-way'!AG21</f>
        <v>-0.72056517891189908</v>
      </c>
      <c r="AN21" s="11">
        <f>'OddsRatio_working_3-way'!AB21+'OddsRatio_working_3-way'!AH21</f>
        <v>-0.32894451441300415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1.0495096933249035</v>
      </c>
      <c r="AS21" s="11">
        <f>IF(('OddsRatio_working_3-way'!X21=0),IF(Q21&gt;0,-Q21^(1/3),(-Q21)^(1/3)),'OddsRatio_working_3-way'!AM21-'OddsRatio_working_3-way'!R21/3)</f>
        <v>-0.72056517891189908</v>
      </c>
      <c r="AT21" s="11">
        <f>IF(('OddsRatio_working_3-way'!X21=0),IF(Q21&gt;0,-Q21^(1/3),(-Q21)^(1/3)),'OddsRatio_working_3-way'!AN21-'OddsRatio_working_3-way'!R21/3)</f>
        <v>-0.32894451441300415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1.37</v>
      </c>
      <c r="B22" s="4">
        <f>IF('True_Odds_Calculator_3-way'!B23="","",'True_Odds_Calculator_3-way'!B23)</f>
        <v>5.17</v>
      </c>
      <c r="C22" s="4">
        <f>IF('True_Odds_Calculator_3-way'!C23="","",'True_Odds_Calculator_3-way'!C23)</f>
        <v>9.39</v>
      </c>
      <c r="D22" s="9">
        <f t="shared" si="13"/>
        <v>0.71652234431275941</v>
      </c>
      <c r="E22" s="9">
        <f t="shared" si="14"/>
        <v>0.18318857295808735</v>
      </c>
      <c r="F22" s="9">
        <f t="shared" si="15"/>
        <v>0.10028908272915318</v>
      </c>
      <c r="G22" s="9">
        <f t="shared" si="16"/>
        <v>1.0692699708012277</v>
      </c>
      <c r="H22" s="9">
        <f t="shared" si="17"/>
        <v>1.3956298891964543</v>
      </c>
      <c r="I22" s="9">
        <f t="shared" si="18"/>
        <v>5.4588557782411193</v>
      </c>
      <c r="J22" s="9">
        <f t="shared" si="19"/>
        <v>9.9711750550223002</v>
      </c>
      <c r="K22" s="11">
        <f t="shared" si="20"/>
        <v>0.72992700729927007</v>
      </c>
      <c r="L22" s="11">
        <f t="shared" si="21"/>
        <v>0.19342359767891684</v>
      </c>
      <c r="M22" s="11">
        <f t="shared" si="22"/>
        <v>0.10649627263045792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-0.19463594021636144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0.19441144236284871</v>
      </c>
      <c r="Q22" s="11">
        <f>2*'OddsRatio_working_3-way'!K22*'OddsRatio_working_3-way'!L22*'OddsRatio_working_3-way'!M22</f>
        <v>3.0071375462157574E-2</v>
      </c>
      <c r="R22" s="11">
        <f t="shared" si="23"/>
        <v>0</v>
      </c>
      <c r="S22" s="11">
        <f t="shared" si="24"/>
        <v>-0.9988465755437399</v>
      </c>
      <c r="T22" s="11">
        <f t="shared" si="25"/>
        <v>-0.15450063040119721</v>
      </c>
      <c r="U22" s="11">
        <f>'OddsRatio_working_3-way'!S22-'OddsRatio_working_3-way'!R22^2/3</f>
        <v>-0.9988465755437399</v>
      </c>
      <c r="V22" s="11">
        <f>'OddsRatio_working_3-way'!S22*'OddsRatio_working_3-way'!R22/3-2*'OddsRatio_working_3-way'!R22^3/27-'OddsRatio_working_3-way'!T22</f>
        <v>0.15450063040119721</v>
      </c>
      <c r="W22" s="11">
        <f>'OddsRatio_working_3-way'!V22^2+4*'OddsRatio_working_3-way'!U22^3/27</f>
        <v>-0.12376566131832106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0.19211722080066665</v>
      </c>
      <c r="Y22" s="11">
        <f>IF('OddsRatio_working_3-way'!W22&gt;=0,IF('OddsRatio_working_3-way'!V22+SQRT('OddsRatio_working_3-way'!W22)&gt;0,0,PI()),ACOS('OddsRatio_working_3-way'!V22/(2*'OddsRatio_working_3-way'!X22)))</f>
        <v>1.156987153705231</v>
      </c>
      <c r="Z22" s="11">
        <f>'OddsRatio_working_3-way'!X22^(1/3)*COS('OddsRatio_working_3-way'!Y22/3)</f>
        <v>0.53463498540061383</v>
      </c>
      <c r="AA22" s="11">
        <f>'OddsRatio_working_3-way'!X22^(1/3)*COS(('OddsRatio_working_3-way'!Y22+2*PI())/3)</f>
        <v>-0.45529546528007253</v>
      </c>
      <c r="AB22" s="11">
        <f>'OddsRatio_working_3-way'!X22^(1/3)*COS(('OddsRatio_working_3-way'!Y22+4*PI())/3)</f>
        <v>-7.9339520120541199E-2</v>
      </c>
      <c r="AC22" s="11">
        <f>'OddsRatio_working_3-way'!X22^(1/3)*SIN('OddsRatio_working_3-way'!Y22/3)</f>
        <v>0.21705826614129559</v>
      </c>
      <c r="AD22" s="11">
        <f>'OddsRatio_working_3-way'!X22^(1/3)*SIN(('OddsRatio_working_3-way'!Y22+2*PI())/3)</f>
        <v>0.35447834603820627</v>
      </c>
      <c r="AE22" s="11">
        <f>'OddsRatio_working_3-way'!X22^(1/3)*SIN(('OddsRatio_working_3-way'!Y22+4*PI())/3)</f>
        <v>-0.5715366121795018</v>
      </c>
      <c r="AF22" s="11">
        <f>-'OddsRatio_working_3-way'!U22/(3*'OddsRatio_working_3-way'!X22^(1/3))*COS(('OddsRatio_working_3-way'!Y22)/3)</f>
        <v>0.53463498540061383</v>
      </c>
      <c r="AG22" s="11">
        <f>-'OddsRatio_working_3-way'!U22/(3*'OddsRatio_working_3-way'!X22^(1/3))*COS(('OddsRatio_working_3-way'!Y22+2*PI())/3)</f>
        <v>-0.45529546528007253</v>
      </c>
      <c r="AH22" s="11">
        <f>-'OddsRatio_working_3-way'!U22/(3*'OddsRatio_working_3-way'!X22^(1/3))*COS(('OddsRatio_working_3-way'!Y22+4*PI())/3)</f>
        <v>-7.9339520120541199E-2</v>
      </c>
      <c r="AI22" s="11">
        <f>'OddsRatio_working_3-way'!U22/(3*'OddsRatio_working_3-way'!X22^(1/3))*SIN(('OddsRatio_working_3-way'!Y22)/3)</f>
        <v>-0.21705826614129559</v>
      </c>
      <c r="AJ22" s="11">
        <f>'OddsRatio_working_3-way'!U22/(3*'OddsRatio_working_3-way'!X22^(1/3))*SIN(('OddsRatio_working_3-way'!Y22+2*PI())/3)</f>
        <v>-0.35447834603820627</v>
      </c>
      <c r="AK22" s="11">
        <f>'OddsRatio_working_3-way'!U22/(3*'OddsRatio_working_3-way'!X22^(1/3))*SIN(('OddsRatio_working_3-way'!Y22+4*PI())/3)</f>
        <v>0.5715366121795018</v>
      </c>
      <c r="AL22" s="11">
        <f>'OddsRatio_working_3-way'!Z22+'OddsRatio_working_3-way'!AF22</f>
        <v>1.0692699708012277</v>
      </c>
      <c r="AM22" s="11">
        <f>'OddsRatio_working_3-way'!AA22+'OddsRatio_working_3-way'!AG22</f>
        <v>-0.91059093056014506</v>
      </c>
      <c r="AN22" s="11">
        <f>'OddsRatio_working_3-way'!AB22+'OddsRatio_working_3-way'!AH22</f>
        <v>-0.1586790402410824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1.0692699708012277</v>
      </c>
      <c r="AS22" s="11">
        <f>IF(('OddsRatio_working_3-way'!X22=0),IF(Q22&gt;0,-Q22^(1/3),(-Q22)^(1/3)),'OddsRatio_working_3-way'!AM22-'OddsRatio_working_3-way'!R22/3)</f>
        <v>-0.91059093056014506</v>
      </c>
      <c r="AT22" s="11">
        <f>IF(('OddsRatio_working_3-way'!X22=0),IF(Q22&gt;0,-Q22^(1/3),(-Q22)^(1/3)),'OddsRatio_working_3-way'!AN22-'OddsRatio_working_3-way'!R22/3)</f>
        <v>-0.1586790402410824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3.58</v>
      </c>
      <c r="B23" s="4">
        <f>IF('True_Odds_Calculator_3-way'!B24="","",'True_Odds_Calculator_3-way'!B24)</f>
        <v>3.96</v>
      </c>
      <c r="C23" s="4">
        <f>IF('True_Odds_Calculator_3-way'!C24="","",'True_Odds_Calculator_3-way'!C24)</f>
        <v>2.0099999999999998</v>
      </c>
      <c r="D23" s="9">
        <f t="shared" si="13"/>
        <v>0.27012615088533948</v>
      </c>
      <c r="E23" s="9">
        <f t="shared" si="14"/>
        <v>0.24390605497682866</v>
      </c>
      <c r="F23" s="9">
        <f t="shared" si="15"/>
        <v>0.48596779413783187</v>
      </c>
      <c r="G23" s="9">
        <f t="shared" si="16"/>
        <v>1.0472767624123804</v>
      </c>
      <c r="H23" s="9">
        <f t="shared" si="17"/>
        <v>3.7019740470239415</v>
      </c>
      <c r="I23" s="9">
        <f t="shared" si="18"/>
        <v>4.0999392167406468</v>
      </c>
      <c r="J23" s="9">
        <f t="shared" si="19"/>
        <v>2.0577495300365038</v>
      </c>
      <c r="K23" s="11">
        <f t="shared" si="20"/>
        <v>0.27932960893854747</v>
      </c>
      <c r="L23" s="11">
        <f t="shared" si="21"/>
        <v>0.25252525252525254</v>
      </c>
      <c r="M23" s="11">
        <f t="shared" si="22"/>
        <v>0.49751243781094534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-0.27068146654572067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0.22986192001450911</v>
      </c>
      <c r="Q23" s="11">
        <f>2*'OddsRatio_working_3-way'!K23*'OddsRatio_working_3-way'!L23*'OddsRatio_working_3-way'!M23</f>
        <v>7.0186845805956966E-2</v>
      </c>
      <c r="R23" s="11">
        <f t="shared" si="23"/>
        <v>0</v>
      </c>
      <c r="S23" s="11">
        <f t="shared" si="24"/>
        <v>-0.84919711330026815</v>
      </c>
      <c r="T23" s="11">
        <f t="shared" si="25"/>
        <v>-0.25929682848863145</v>
      </c>
      <c r="U23" s="11">
        <f>'OddsRatio_working_3-way'!S23-'OddsRatio_working_3-way'!R23^2/3</f>
        <v>-0.84919711330026815</v>
      </c>
      <c r="V23" s="11">
        <f>'OddsRatio_working_3-way'!S23*'OddsRatio_working_3-way'!R23/3-2*'OddsRatio_working_3-way'!R23^3/27-'OddsRatio_working_3-way'!T23</f>
        <v>0.25929682848863145</v>
      </c>
      <c r="W23" s="11">
        <f>'OddsRatio_working_3-way'!V23^2+4*'OddsRatio_working_3-way'!U23^3/27</f>
        <v>-2.3489063826071008E-2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0.15060204936382321</v>
      </c>
      <c r="Y23" s="11">
        <f>IF('OddsRatio_working_3-way'!W23&gt;=0,IF('OddsRatio_working_3-way'!V23+SQRT('OddsRatio_working_3-way'!W23)&gt;0,0,PI()),ACOS('OddsRatio_working_3-way'!V23/(2*'OddsRatio_working_3-way'!X23)))</f>
        <v>0.53382415204153277</v>
      </c>
      <c r="Z23" s="11">
        <f>'OddsRatio_working_3-way'!X23^(1/3)*COS('OddsRatio_working_3-way'!Y23/3)</f>
        <v>0.52363838120619022</v>
      </c>
      <c r="AA23" s="11">
        <f>'OddsRatio_working_3-way'!X23^(1/3)*COS(('OddsRatio_working_3-way'!Y23+2*PI())/3)</f>
        <v>-0.34337538362905401</v>
      </c>
      <c r="AB23" s="11">
        <f>'OddsRatio_working_3-way'!X23^(1/3)*COS(('OddsRatio_working_3-way'!Y23+4*PI())/3)</f>
        <v>-0.18026299757713637</v>
      </c>
      <c r="AC23" s="11">
        <f>'OddsRatio_working_3-way'!X23^(1/3)*SIN('OddsRatio_working_3-way'!Y23/3)</f>
        <v>9.4172979995236911E-2</v>
      </c>
      <c r="AD23" s="11">
        <f>'OddsRatio_working_3-way'!X23^(1/3)*SIN(('OddsRatio_working_3-way'!Y23+2*PI())/3)</f>
        <v>0.4063976505235023</v>
      </c>
      <c r="AE23" s="11">
        <f>'OddsRatio_working_3-way'!X23^(1/3)*SIN(('OddsRatio_working_3-way'!Y23+4*PI())/3)</f>
        <v>-0.50057063051873907</v>
      </c>
      <c r="AF23" s="11">
        <f>-'OddsRatio_working_3-way'!U23/(3*'OddsRatio_working_3-way'!X23^(1/3))*COS(('OddsRatio_working_3-way'!Y23)/3)</f>
        <v>0.52363838120619022</v>
      </c>
      <c r="AG23" s="11">
        <f>-'OddsRatio_working_3-way'!U23/(3*'OddsRatio_working_3-way'!X23^(1/3))*COS(('OddsRatio_working_3-way'!Y23+2*PI())/3)</f>
        <v>-0.34337538362905401</v>
      </c>
      <c r="AH23" s="11">
        <f>-'OddsRatio_working_3-way'!U23/(3*'OddsRatio_working_3-way'!X23^(1/3))*COS(('OddsRatio_working_3-way'!Y23+4*PI())/3)</f>
        <v>-0.18026299757713637</v>
      </c>
      <c r="AI23" s="11">
        <f>'OddsRatio_working_3-way'!U23/(3*'OddsRatio_working_3-way'!X23^(1/3))*SIN(('OddsRatio_working_3-way'!Y23)/3)</f>
        <v>-9.4172979995236911E-2</v>
      </c>
      <c r="AJ23" s="11">
        <f>'OddsRatio_working_3-way'!U23/(3*'OddsRatio_working_3-way'!X23^(1/3))*SIN(('OddsRatio_working_3-way'!Y23+2*PI())/3)</f>
        <v>-0.4063976505235023</v>
      </c>
      <c r="AK23" s="11">
        <f>'OddsRatio_working_3-way'!U23/(3*'OddsRatio_working_3-way'!X23^(1/3))*SIN(('OddsRatio_working_3-way'!Y23+4*PI())/3)</f>
        <v>0.50057063051873907</v>
      </c>
      <c r="AL23" s="11">
        <f>'OddsRatio_working_3-way'!Z23+'OddsRatio_working_3-way'!AF23</f>
        <v>1.0472767624123804</v>
      </c>
      <c r="AM23" s="11">
        <f>'OddsRatio_working_3-way'!AA23+'OddsRatio_working_3-way'!AG23</f>
        <v>-0.68675076725810802</v>
      </c>
      <c r="AN23" s="11">
        <f>'OddsRatio_working_3-way'!AB23+'OddsRatio_working_3-way'!AH23</f>
        <v>-0.36052599515427275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1.0472767624123804</v>
      </c>
      <c r="AS23" s="11">
        <f>IF(('OddsRatio_working_3-way'!X23=0),IF(Q23&gt;0,-Q23^(1/3),(-Q23)^(1/3)),'OddsRatio_working_3-way'!AM23-'OddsRatio_working_3-way'!R23/3)</f>
        <v>-0.68675076725810802</v>
      </c>
      <c r="AT23" s="11">
        <f>IF(('OddsRatio_working_3-way'!X23=0),IF(Q23&gt;0,-Q23^(1/3),(-Q23)^(1/3)),'OddsRatio_working_3-way'!AN23-'OddsRatio_working_3-way'!R23/3)</f>
        <v>-0.36052599515427275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1.75</v>
      </c>
      <c r="B24" s="4">
        <f>IF('True_Odds_Calculator_3-way'!B25="","",'True_Odds_Calculator_3-way'!B25)</f>
        <v>4.0199999999999996</v>
      </c>
      <c r="C24" s="4">
        <f>IF('True_Odds_Calculator_3-way'!C25="","",'True_Odds_Calculator_3-way'!C25)</f>
        <v>4.8099999999999996</v>
      </c>
      <c r="D24" s="9">
        <f t="shared" si="13"/>
        <v>0.55978742767764045</v>
      </c>
      <c r="E24" s="9">
        <f t="shared" si="14"/>
        <v>0.24000729519487174</v>
      </c>
      <c r="F24" s="9">
        <f t="shared" si="15"/>
        <v>0.20020527712748765</v>
      </c>
      <c r="G24" s="9">
        <f t="shared" si="16"/>
        <v>1.0485231847111329</v>
      </c>
      <c r="H24" s="9">
        <f t="shared" si="17"/>
        <v>1.7863923885333499</v>
      </c>
      <c r="I24" s="9">
        <f t="shared" si="18"/>
        <v>4.1665400178276206</v>
      </c>
      <c r="J24" s="9">
        <f t="shared" si="19"/>
        <v>4.9948733337494167</v>
      </c>
      <c r="K24" s="11">
        <f t="shared" si="20"/>
        <v>0.5714285714285714</v>
      </c>
      <c r="L24" s="11">
        <f t="shared" si="21"/>
        <v>0.24875621890547267</v>
      </c>
      <c r="M24" s="11">
        <f t="shared" si="22"/>
        <v>0.20790020790020791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-0.25502573263767292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0.22400619415544792</v>
      </c>
      <c r="Q24" s="11">
        <f>2*'OddsRatio_working_3-way'!K24*'OddsRatio_working_3-way'!L24*'OddsRatio_working_3-way'!M24</f>
        <v>5.9104536716477023E-2</v>
      </c>
      <c r="R24" s="11">
        <f t="shared" si="23"/>
        <v>0</v>
      </c>
      <c r="S24" s="11">
        <f t="shared" si="24"/>
        <v>-0.87836702531388899</v>
      </c>
      <c r="T24" s="11">
        <f t="shared" si="25"/>
        <v>-0.23175910958150103</v>
      </c>
      <c r="U24" s="11">
        <f>'OddsRatio_working_3-way'!S24-'OddsRatio_working_3-way'!R24^2/3</f>
        <v>-0.87836702531388899</v>
      </c>
      <c r="V24" s="11">
        <f>'OddsRatio_working_3-way'!S24*'OddsRatio_working_3-way'!R24/3-2*'OddsRatio_working_3-way'!R24^3/27-'OddsRatio_working_3-way'!T24</f>
        <v>0.23175910958150103</v>
      </c>
      <c r="W24" s="11">
        <f>'OddsRatio_working_3-way'!V24^2+4*'OddsRatio_working_3-way'!U24^3/27</f>
        <v>-4.6685538636423211E-2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0.15842807793320082</v>
      </c>
      <c r="Y24" s="11">
        <f>IF('OddsRatio_working_3-way'!W24&gt;=0,IF('OddsRatio_working_3-way'!V24+SQRT('OddsRatio_working_3-way'!W24)&gt;0,0,PI()),ACOS('OddsRatio_working_3-way'!V24/(2*'OddsRatio_working_3-way'!X24)))</f>
        <v>0.75037501555890374</v>
      </c>
      <c r="Z24" s="11">
        <f>'OddsRatio_working_3-way'!X24^(1/3)*COS('OddsRatio_working_3-way'!Y24/3)</f>
        <v>0.52426159235556646</v>
      </c>
      <c r="AA24" s="11">
        <f>'OddsRatio_working_3-way'!X24^(1/3)*COS(('OddsRatio_working_3-way'!Y24+2*PI())/3)</f>
        <v>-0.37812257784388514</v>
      </c>
      <c r="AB24" s="11">
        <f>'OddsRatio_working_3-way'!X24^(1/3)*COS(('OddsRatio_working_3-way'!Y24+4*PI())/3)</f>
        <v>-0.14613901451168121</v>
      </c>
      <c r="AC24" s="11">
        <f>'OddsRatio_working_3-way'!X24^(1/3)*SIN('OddsRatio_working_3-way'!Y24/3)</f>
        <v>0.13393577273741655</v>
      </c>
      <c r="AD24" s="11">
        <f>'OddsRatio_working_3-way'!X24^(1/3)*SIN(('OddsRatio_working_3-way'!Y24+2*PI())/3)</f>
        <v>0.38705597083969395</v>
      </c>
      <c r="AE24" s="11">
        <f>'OddsRatio_working_3-way'!X24^(1/3)*SIN(('OddsRatio_working_3-way'!Y24+4*PI())/3)</f>
        <v>-0.52099174357711042</v>
      </c>
      <c r="AF24" s="11">
        <f>-'OddsRatio_working_3-way'!U24/(3*'OddsRatio_working_3-way'!X24^(1/3))*COS(('OddsRatio_working_3-way'!Y24)/3)</f>
        <v>0.52426159235556646</v>
      </c>
      <c r="AG24" s="11">
        <f>-'OddsRatio_working_3-way'!U24/(3*'OddsRatio_working_3-way'!X24^(1/3))*COS(('OddsRatio_working_3-way'!Y24+2*PI())/3)</f>
        <v>-0.37812257784388514</v>
      </c>
      <c r="AH24" s="11">
        <f>-'OddsRatio_working_3-way'!U24/(3*'OddsRatio_working_3-way'!X24^(1/3))*COS(('OddsRatio_working_3-way'!Y24+4*PI())/3)</f>
        <v>-0.14613901451168121</v>
      </c>
      <c r="AI24" s="11">
        <f>'OddsRatio_working_3-way'!U24/(3*'OddsRatio_working_3-way'!X24^(1/3))*SIN(('OddsRatio_working_3-way'!Y24)/3)</f>
        <v>-0.13393577273741655</v>
      </c>
      <c r="AJ24" s="11">
        <f>'OddsRatio_working_3-way'!U24/(3*'OddsRatio_working_3-way'!X24^(1/3))*SIN(('OddsRatio_working_3-way'!Y24+2*PI())/3)</f>
        <v>-0.38705597083969395</v>
      </c>
      <c r="AK24" s="11">
        <f>'OddsRatio_working_3-way'!U24/(3*'OddsRatio_working_3-way'!X24^(1/3))*SIN(('OddsRatio_working_3-way'!Y24+4*PI())/3)</f>
        <v>0.52099174357711042</v>
      </c>
      <c r="AL24" s="11">
        <f>'OddsRatio_working_3-way'!Z24+'OddsRatio_working_3-way'!AF24</f>
        <v>1.0485231847111329</v>
      </c>
      <c r="AM24" s="11">
        <f>'OddsRatio_working_3-way'!AA24+'OddsRatio_working_3-way'!AG24</f>
        <v>-0.75624515568777029</v>
      </c>
      <c r="AN24" s="11">
        <f>'OddsRatio_working_3-way'!AB24+'OddsRatio_working_3-way'!AH24</f>
        <v>-0.29227802902336242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1.0485231847111329</v>
      </c>
      <c r="AS24" s="11">
        <f>IF(('OddsRatio_working_3-way'!X24=0),IF(Q24&gt;0,-Q24^(1/3),(-Q24)^(1/3)),'OddsRatio_working_3-way'!AM24-'OddsRatio_working_3-way'!R24/3)</f>
        <v>-0.75624515568777029</v>
      </c>
      <c r="AT24" s="11">
        <f>IF(('OddsRatio_working_3-way'!X24=0),IF(Q24&gt;0,-Q24^(1/3),(-Q24)^(1/3)),'OddsRatio_working_3-way'!AN24-'OddsRatio_working_3-way'!R24/3)</f>
        <v>-0.29227802902336242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2.0099999999999998</v>
      </c>
      <c r="B25" s="4">
        <f>IF('True_Odds_Calculator_3-way'!B26="","",'True_Odds_Calculator_3-way'!B26)</f>
        <v>3.84</v>
      </c>
      <c r="C25" s="4">
        <f>IF('True_Odds_Calculator_3-way'!C26="","",'True_Odds_Calculator_3-way'!C26)</f>
        <v>3.69</v>
      </c>
      <c r="D25" s="9">
        <f t="shared" si="13"/>
        <v>0.48614165942943005</v>
      </c>
      <c r="E25" s="9">
        <f t="shared" si="14"/>
        <v>0.25174987380642933</v>
      </c>
      <c r="F25" s="9">
        <f t="shared" si="15"/>
        <v>0.26210846676414085</v>
      </c>
      <c r="G25" s="9">
        <f t="shared" si="16"/>
        <v>1.0465481086838273</v>
      </c>
      <c r="H25" s="9">
        <f t="shared" si="17"/>
        <v>2.0570135897706652</v>
      </c>
      <c r="I25" s="9">
        <f t="shared" si="18"/>
        <v>3.9721966286620694</v>
      </c>
      <c r="J25" s="9">
        <f t="shared" si="19"/>
        <v>3.8152144123594955</v>
      </c>
      <c r="K25" s="11">
        <f t="shared" si="20"/>
        <v>0.49751243781094534</v>
      </c>
      <c r="L25" s="11">
        <f t="shared" si="21"/>
        <v>0.26041666666666669</v>
      </c>
      <c r="M25" s="11">
        <f t="shared" si="22"/>
        <v>0.2710027100271003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-0.27091830257025629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0.2296276072213459</v>
      </c>
      <c r="Q25" s="11">
        <f>2*'OddsRatio_working_3-way'!K25*'OddsRatio_working_3-way'!L25*'OddsRatio_working_3-way'!M25</f>
        <v>7.0222509853622606E-2</v>
      </c>
      <c r="R25" s="11">
        <f t="shared" si="23"/>
        <v>0</v>
      </c>
      <c r="S25" s="11">
        <f t="shared" si="24"/>
        <v>-0.84758986396571478</v>
      </c>
      <c r="T25" s="11">
        <f t="shared" si="25"/>
        <v>-0.25920179326168652</v>
      </c>
      <c r="U25" s="11">
        <f>'OddsRatio_working_3-way'!S25-'OddsRatio_working_3-way'!R25^2/3</f>
        <v>-0.84758986396571478</v>
      </c>
      <c r="V25" s="11">
        <f>'OddsRatio_working_3-way'!S25*'OddsRatio_working_3-way'!R25/3-2*'OddsRatio_working_3-way'!R25^3/27-'OddsRatio_working_3-way'!T25</f>
        <v>0.25920179326168652</v>
      </c>
      <c r="W25" s="11">
        <f>'OddsRatio_working_3-way'!V25^2+4*'OddsRatio_working_3-way'!U25^3/27</f>
        <v>-2.3024182736272589E-2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0.15017469191440569</v>
      </c>
      <c r="Y25" s="11">
        <f>IF('OddsRatio_working_3-way'!W25&gt;=0,IF('OddsRatio_working_3-way'!V25+SQRT('OddsRatio_working_3-way'!W25)&gt;0,0,PI()),ACOS('OddsRatio_working_3-way'!V25/(2*'OddsRatio_working_3-way'!X25)))</f>
        <v>0.52961642763399075</v>
      </c>
      <c r="Z25" s="11">
        <f>'OddsRatio_working_3-way'!X25^(1/3)*COS('OddsRatio_working_3-way'!Y25/3)</f>
        <v>0.52327405434191365</v>
      </c>
      <c r="AA25" s="11">
        <f>'OddsRatio_working_3-way'!X25^(1/3)*COS(('OddsRatio_working_3-way'!Y25+2*PI())/3)</f>
        <v>-0.34248048102382389</v>
      </c>
      <c r="AB25" s="11">
        <f>'OddsRatio_working_3-way'!X25^(1/3)*COS(('OddsRatio_working_3-way'!Y25+4*PI())/3)</f>
        <v>-0.1807935733180899</v>
      </c>
      <c r="AC25" s="11">
        <f>'OddsRatio_working_3-way'!X25^(1/3)*SIN('OddsRatio_working_3-way'!Y25/3)</f>
        <v>9.3349979688343673E-2</v>
      </c>
      <c r="AD25" s="11">
        <f>'OddsRatio_working_3-way'!X25^(1/3)*SIN(('OddsRatio_working_3-way'!Y25+2*PI())/3)</f>
        <v>0.4064936343572042</v>
      </c>
      <c r="AE25" s="11">
        <f>'OddsRatio_working_3-way'!X25^(1/3)*SIN(('OddsRatio_working_3-way'!Y25+4*PI())/3)</f>
        <v>-0.49984361404554795</v>
      </c>
      <c r="AF25" s="11">
        <f>-'OddsRatio_working_3-way'!U25/(3*'OddsRatio_working_3-way'!X25^(1/3))*COS(('OddsRatio_working_3-way'!Y25)/3)</f>
        <v>0.52327405434191376</v>
      </c>
      <c r="AG25" s="11">
        <f>-'OddsRatio_working_3-way'!U25/(3*'OddsRatio_working_3-way'!X25^(1/3))*COS(('OddsRatio_working_3-way'!Y25+2*PI())/3)</f>
        <v>-0.34248048102382395</v>
      </c>
      <c r="AH25" s="11">
        <f>-'OddsRatio_working_3-way'!U25/(3*'OddsRatio_working_3-way'!X25^(1/3))*COS(('OddsRatio_working_3-way'!Y25+4*PI())/3)</f>
        <v>-0.18079357331808993</v>
      </c>
      <c r="AI25" s="11">
        <f>'OddsRatio_working_3-way'!U25/(3*'OddsRatio_working_3-way'!X25^(1/3))*SIN(('OddsRatio_working_3-way'!Y25)/3)</f>
        <v>-9.3349979688343687E-2</v>
      </c>
      <c r="AJ25" s="11">
        <f>'OddsRatio_working_3-way'!U25/(3*'OddsRatio_working_3-way'!X25^(1/3))*SIN(('OddsRatio_working_3-way'!Y25+2*PI())/3)</f>
        <v>-0.40649363435720426</v>
      </c>
      <c r="AK25" s="11">
        <f>'OddsRatio_working_3-way'!U25/(3*'OddsRatio_working_3-way'!X25^(1/3))*SIN(('OddsRatio_working_3-way'!Y25+4*PI())/3)</f>
        <v>0.49984361404554806</v>
      </c>
      <c r="AL25" s="11">
        <f>'OddsRatio_working_3-way'!Z25+'OddsRatio_working_3-way'!AF25</f>
        <v>1.0465481086838273</v>
      </c>
      <c r="AM25" s="11">
        <f>'OddsRatio_working_3-way'!AA25+'OddsRatio_working_3-way'!AG25</f>
        <v>-0.68496096204764778</v>
      </c>
      <c r="AN25" s="11">
        <f>'OddsRatio_working_3-way'!AB25+'OddsRatio_working_3-way'!AH25</f>
        <v>-0.36158714663617986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1.0465481086838273</v>
      </c>
      <c r="AS25" s="11">
        <f>IF(('OddsRatio_working_3-way'!X25=0),IF(Q25&gt;0,-Q25^(1/3),(-Q25)^(1/3)),'OddsRatio_working_3-way'!AM25-'OddsRatio_working_3-way'!R25/3)</f>
        <v>-0.68496096204764778</v>
      </c>
      <c r="AT25" s="11">
        <f>IF(('OddsRatio_working_3-way'!X25=0),IF(Q25&gt;0,-Q25^(1/3),(-Q25)^(1/3)),'OddsRatio_working_3-way'!AN25-'OddsRatio_working_3-way'!R25/3)</f>
        <v>-0.36158714663617986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2.37</v>
      </c>
      <c r="B26" s="4">
        <f>IF('True_Odds_Calculator_3-way'!B27="","",'True_Odds_Calculator_3-way'!B27)</f>
        <v>3.65</v>
      </c>
      <c r="C26" s="4">
        <f>IF('True_Odds_Calculator_3-way'!C27="","",'True_Odds_Calculator_3-way'!C27)</f>
        <v>3.01</v>
      </c>
      <c r="D26" s="9">
        <f t="shared" si="13"/>
        <v>0.4115824219273172</v>
      </c>
      <c r="E26" s="9">
        <f t="shared" si="14"/>
        <v>0.26557775541210071</v>
      </c>
      <c r="F26" s="9">
        <f t="shared" si="15"/>
        <v>0.32283982266058237</v>
      </c>
      <c r="G26" s="9">
        <f t="shared" si="16"/>
        <v>1.0435379620773144</v>
      </c>
      <c r="H26" s="9">
        <f t="shared" si="17"/>
        <v>2.4296470080459209</v>
      </c>
      <c r="I26" s="9">
        <f t="shared" si="18"/>
        <v>3.7653755995048832</v>
      </c>
      <c r="J26" s="9">
        <f t="shared" si="19"/>
        <v>3.0975113037754016</v>
      </c>
      <c r="K26" s="11">
        <f t="shared" si="20"/>
        <v>0.42194092827004215</v>
      </c>
      <c r="L26" s="11">
        <f t="shared" si="21"/>
        <v>0.27397260273972601</v>
      </c>
      <c r="M26" s="11">
        <f t="shared" si="22"/>
        <v>0.33222591362126247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-0.28025591822414975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0.23158456264218394</v>
      </c>
      <c r="Q26" s="11">
        <f>2*'OddsRatio_working_3-way'!K26*'OddsRatio_working_3-way'!L26*'OddsRatio_working_3-way'!M26</f>
        <v>7.6810800212996341E-2</v>
      </c>
      <c r="R26" s="11">
        <f t="shared" si="23"/>
        <v>0</v>
      </c>
      <c r="S26" s="11">
        <f t="shared" si="24"/>
        <v>-0.82633246109351288</v>
      </c>
      <c r="T26" s="11">
        <f t="shared" si="25"/>
        <v>-0.27407378477396782</v>
      </c>
      <c r="U26" s="11">
        <f>'OddsRatio_working_3-way'!S26-'OddsRatio_working_3-way'!R26^2/3</f>
        <v>-0.82633246109351288</v>
      </c>
      <c r="V26" s="11">
        <f>'OddsRatio_working_3-way'!S26*'OddsRatio_working_3-way'!R26/3-2*'OddsRatio_working_3-way'!R26^3/27-'OddsRatio_working_3-way'!T26</f>
        <v>0.27407378477396782</v>
      </c>
      <c r="W26" s="11">
        <f>'OddsRatio_working_3-way'!V26^2+4*'OddsRatio_working_3-way'!U26^3/27</f>
        <v>-8.4747813302117753E-3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0.14456073190059171</v>
      </c>
      <c r="Y26" s="11">
        <f>IF('OddsRatio_working_3-way'!W26&gt;=0,IF('OddsRatio_working_3-way'!V26+SQRT('OddsRatio_working_3-way'!W26)&gt;0,0,PI()),ACOS('OddsRatio_working_3-way'!V26/(2*'OddsRatio_working_3-way'!X26)))</f>
        <v>0.32404956378119065</v>
      </c>
      <c r="Z26" s="11">
        <f>'OddsRatio_working_3-way'!X26^(1/3)*COS('OddsRatio_working_3-way'!Y26/3)</f>
        <v>0.52176898103865732</v>
      </c>
      <c r="AA26" s="11">
        <f>'OddsRatio_working_3-way'!X26^(1/3)*COS(('OddsRatio_working_3-way'!Y26+2*PI())/3)</f>
        <v>-0.30988411391368925</v>
      </c>
      <c r="AB26" s="11">
        <f>'OddsRatio_working_3-way'!X26^(1/3)*COS(('OddsRatio_working_3-way'!Y26+4*PI())/3)</f>
        <v>-0.21188486712496796</v>
      </c>
      <c r="AC26" s="11">
        <f>'OddsRatio_working_3-way'!X26^(1/3)*SIN('OddsRatio_working_3-way'!Y26/3)</f>
        <v>5.6579891513848728E-2</v>
      </c>
      <c r="AD26" s="11">
        <f>'OddsRatio_working_3-way'!X26^(1/3)*SIN(('OddsRatio_working_3-way'!Y26+2*PI())/3)</f>
        <v>0.42357524672927399</v>
      </c>
      <c r="AE26" s="11">
        <f>'OddsRatio_working_3-way'!X26^(1/3)*SIN(('OddsRatio_working_3-way'!Y26+4*PI())/3)</f>
        <v>-0.48015513824312278</v>
      </c>
      <c r="AF26" s="11">
        <f>-'OddsRatio_working_3-way'!U26/(3*'OddsRatio_working_3-way'!X26^(1/3))*COS(('OddsRatio_working_3-way'!Y26)/3)</f>
        <v>0.52176898103865721</v>
      </c>
      <c r="AG26" s="11">
        <f>-'OddsRatio_working_3-way'!U26/(3*'OddsRatio_working_3-way'!X26^(1/3))*COS(('OddsRatio_working_3-way'!Y26+2*PI())/3)</f>
        <v>-0.3098841139136892</v>
      </c>
      <c r="AH26" s="11">
        <f>-'OddsRatio_working_3-way'!U26/(3*'OddsRatio_working_3-way'!X26^(1/3))*COS(('OddsRatio_working_3-way'!Y26+4*PI())/3)</f>
        <v>-0.2118848671249679</v>
      </c>
      <c r="AI26" s="11">
        <f>'OddsRatio_working_3-way'!U26/(3*'OddsRatio_working_3-way'!X26^(1/3))*SIN(('OddsRatio_working_3-way'!Y26)/3)</f>
        <v>-5.6579891513848721E-2</v>
      </c>
      <c r="AJ26" s="11">
        <f>'OddsRatio_working_3-way'!U26/(3*'OddsRatio_working_3-way'!X26^(1/3))*SIN(('OddsRatio_working_3-way'!Y26+2*PI())/3)</f>
        <v>-0.42357524672927388</v>
      </c>
      <c r="AK26" s="11">
        <f>'OddsRatio_working_3-way'!U26/(3*'OddsRatio_working_3-way'!X26^(1/3))*SIN(('OddsRatio_working_3-way'!Y26+4*PI())/3)</f>
        <v>0.48015513824312267</v>
      </c>
      <c r="AL26" s="11">
        <f>'OddsRatio_working_3-way'!Z26+'OddsRatio_working_3-way'!AF26</f>
        <v>1.0435379620773144</v>
      </c>
      <c r="AM26" s="11">
        <f>'OddsRatio_working_3-way'!AA26+'OddsRatio_working_3-way'!AG26</f>
        <v>-0.61976822782737839</v>
      </c>
      <c r="AN26" s="11">
        <f>'OddsRatio_working_3-way'!AB26+'OddsRatio_working_3-way'!AH26</f>
        <v>-0.42376973424993586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1.0435379620773144</v>
      </c>
      <c r="AS26" s="11">
        <f>IF(('OddsRatio_working_3-way'!X26=0),IF(Q26&gt;0,-Q26^(1/3),(-Q26)^(1/3)),'OddsRatio_working_3-way'!AM26-'OddsRatio_working_3-way'!R26/3)</f>
        <v>-0.61976822782737839</v>
      </c>
      <c r="AT26" s="11">
        <f>IF(('OddsRatio_working_3-way'!X26=0),IF(Q26&gt;0,-Q26^(1/3),(-Q26)^(1/3)),'OddsRatio_working_3-way'!AN26-'OddsRatio_working_3-way'!R26/3)</f>
        <v>-0.42376973424993586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4.1100000000000003</v>
      </c>
      <c r="C27" s="4">
        <f>IF('True_Odds_Calculator_3-way'!C28="","",'True_Odds_Calculator_3-way'!C28)</f>
        <v>5.18</v>
      </c>
      <c r="D27" s="9">
        <f t="shared" si="13"/>
        <v>0.58197429271409129</v>
      </c>
      <c r="E27" s="9">
        <f t="shared" si="14"/>
        <v>0.23336592931595823</v>
      </c>
      <c r="F27" s="9">
        <f t="shared" si="15"/>
        <v>0.18465977796995037</v>
      </c>
      <c r="G27" s="9">
        <f t="shared" si="16"/>
        <v>1.056307288623086</v>
      </c>
      <c r="H27" s="9">
        <f t="shared" si="17"/>
        <v>1.7182889562636983</v>
      </c>
      <c r="I27" s="9">
        <f t="shared" si="18"/>
        <v>4.2851156676177968</v>
      </c>
      <c r="J27" s="9">
        <f t="shared" si="19"/>
        <v>5.4153644664444993</v>
      </c>
      <c r="K27" s="11">
        <f t="shared" si="20"/>
        <v>0.59523809523809523</v>
      </c>
      <c r="L27" s="11">
        <f t="shared" si="21"/>
        <v>0.24330900243309</v>
      </c>
      <c r="M27" s="11">
        <f t="shared" si="22"/>
        <v>0.19305019305019305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-0.24715233630770639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0.22283194858794442</v>
      </c>
      <c r="Q27" s="11">
        <f>2*'OddsRatio_working_3-way'!K27*'OddsRatio_working_3-way'!L27*'OddsRatio_working_3-way'!M27</f>
        <v>5.5917678441140373E-2</v>
      </c>
      <c r="R27" s="11">
        <f t="shared" si="23"/>
        <v>0</v>
      </c>
      <c r="S27" s="11">
        <f t="shared" si="24"/>
        <v>-0.9015975811392577</v>
      </c>
      <c r="T27" s="11">
        <f t="shared" si="25"/>
        <v>-0.22624782462716628</v>
      </c>
      <c r="U27" s="11">
        <f>'OddsRatio_working_3-way'!S27-'OddsRatio_working_3-way'!R27^2/3</f>
        <v>-0.9015975811392577</v>
      </c>
      <c r="V27" s="11">
        <f>'OddsRatio_working_3-way'!S27*'OddsRatio_working_3-way'!R27/3-2*'OddsRatio_working_3-way'!R27^3/27-'OddsRatio_working_3-way'!T27</f>
        <v>0.22624782462716628</v>
      </c>
      <c r="W27" s="11">
        <f>'OddsRatio_working_3-way'!V27^2+4*'OddsRatio_working_3-way'!U27^3/27</f>
        <v>-5.7388072571873235E-2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0.16475447696526963</v>
      </c>
      <c r="Y27" s="11">
        <f>IF('OddsRatio_working_3-way'!W27&gt;=0,IF('OddsRatio_working_3-way'!V27+SQRT('OddsRatio_working_3-way'!W27)&gt;0,0,PI()),ACOS('OddsRatio_working_3-way'!V27/(2*'OddsRatio_working_3-way'!X27)))</f>
        <v>0.81396506664958856</v>
      </c>
      <c r="Z27" s="11">
        <f>'OddsRatio_working_3-way'!X27^(1/3)*COS('OddsRatio_working_3-way'!Y27/3)</f>
        <v>0.52815364431154299</v>
      </c>
      <c r="AA27" s="11">
        <f>'OddsRatio_working_3-way'!X27^(1/3)*COS(('OddsRatio_working_3-way'!Y27+2*PI())/3)</f>
        <v>-0.39131553986835121</v>
      </c>
      <c r="AB27" s="11">
        <f>'OddsRatio_working_3-way'!X27^(1/3)*COS(('OddsRatio_working_3-way'!Y27+4*PI())/3)</f>
        <v>-0.13683810444319189</v>
      </c>
      <c r="AC27" s="11">
        <f>'OddsRatio_working_3-way'!X27^(1/3)*SIN('OddsRatio_working_3-way'!Y27/3)</f>
        <v>0.14692261584540153</v>
      </c>
      <c r="AD27" s="11">
        <f>'OddsRatio_working_3-way'!X27^(1/3)*SIN(('OddsRatio_working_3-way'!Y27+2*PI())/3)</f>
        <v>0.38393316515242609</v>
      </c>
      <c r="AE27" s="11">
        <f>'OddsRatio_working_3-way'!X27^(1/3)*SIN(('OddsRatio_working_3-way'!Y27+4*PI())/3)</f>
        <v>-0.53085578099782738</v>
      </c>
      <c r="AF27" s="11">
        <f>-'OddsRatio_working_3-way'!U27/(3*'OddsRatio_working_3-way'!X27^(1/3))*COS(('OddsRatio_working_3-way'!Y27)/3)</f>
        <v>0.52815364431154299</v>
      </c>
      <c r="AG27" s="11">
        <f>-'OddsRatio_working_3-way'!U27/(3*'OddsRatio_working_3-way'!X27^(1/3))*COS(('OddsRatio_working_3-way'!Y27+2*PI())/3)</f>
        <v>-0.39131553986835121</v>
      </c>
      <c r="AH27" s="11">
        <f>-'OddsRatio_working_3-way'!U27/(3*'OddsRatio_working_3-way'!X27^(1/3))*COS(('OddsRatio_working_3-way'!Y27+4*PI())/3)</f>
        <v>-0.13683810444319189</v>
      </c>
      <c r="AI27" s="11">
        <f>'OddsRatio_working_3-way'!U27/(3*'OddsRatio_working_3-way'!X27^(1/3))*SIN(('OddsRatio_working_3-way'!Y27)/3)</f>
        <v>-0.14692261584540153</v>
      </c>
      <c r="AJ27" s="11">
        <f>'OddsRatio_working_3-way'!U27/(3*'OddsRatio_working_3-way'!X27^(1/3))*SIN(('OddsRatio_working_3-way'!Y27+2*PI())/3)</f>
        <v>-0.38393316515242609</v>
      </c>
      <c r="AK27" s="11">
        <f>'OddsRatio_working_3-way'!U27/(3*'OddsRatio_working_3-way'!X27^(1/3))*SIN(('OddsRatio_working_3-way'!Y27+4*PI())/3)</f>
        <v>0.53085578099782738</v>
      </c>
      <c r="AL27" s="11">
        <f>'OddsRatio_working_3-way'!Z27+'OddsRatio_working_3-way'!AF27</f>
        <v>1.056307288623086</v>
      </c>
      <c r="AM27" s="11">
        <f>'OddsRatio_working_3-way'!AA27+'OddsRatio_working_3-way'!AG27</f>
        <v>-0.78263107973670243</v>
      </c>
      <c r="AN27" s="11">
        <f>'OddsRatio_working_3-way'!AB27+'OddsRatio_working_3-way'!AH27</f>
        <v>-0.27367620888638378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1.056307288623086</v>
      </c>
      <c r="AS27" s="11">
        <f>IF(('OddsRatio_working_3-way'!X27=0),IF(Q27&gt;0,-Q27^(1/3),(-Q27)^(1/3)),'OddsRatio_working_3-way'!AM27-'OddsRatio_working_3-way'!R27/3)</f>
        <v>-0.78263107973670243</v>
      </c>
      <c r="AT27" s="11">
        <f>IF(('OddsRatio_working_3-way'!X27=0),IF(Q27&gt;0,-Q27^(1/3),(-Q27)^(1/3)),'OddsRatio_working_3-way'!AN27-'OddsRatio_working_3-way'!R27/3)</f>
        <v>-0.27367620888638378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1.88</v>
      </c>
      <c r="B28" s="4">
        <f>IF('True_Odds_Calculator_3-way'!B29="","",'True_Odds_Calculator_3-way'!B29)</f>
        <v>3.94</v>
      </c>
      <c r="C28" s="4">
        <f>IF('True_Odds_Calculator_3-way'!C29="","",'True_Odds_Calculator_3-way'!C29)</f>
        <v>4.12</v>
      </c>
      <c r="D28" s="9">
        <f t="shared" si="13"/>
        <v>0.52044493649708867</v>
      </c>
      <c r="E28" s="9">
        <f t="shared" si="14"/>
        <v>0.24519278695960234</v>
      </c>
      <c r="F28" s="9">
        <f t="shared" si="15"/>
        <v>0.23436227654330902</v>
      </c>
      <c r="G28" s="9">
        <f t="shared" si="16"/>
        <v>1.0470827893275341</v>
      </c>
      <c r="H28" s="9">
        <f t="shared" si="17"/>
        <v>1.9214328546082298</v>
      </c>
      <c r="I28" s="9">
        <f t="shared" si="18"/>
        <v>4.0784234006229507</v>
      </c>
      <c r="J28" s="9">
        <f t="shared" si="19"/>
        <v>4.2668983027019065</v>
      </c>
      <c r="K28" s="11">
        <f t="shared" si="20"/>
        <v>0.53191489361702127</v>
      </c>
      <c r="L28" s="11">
        <f t="shared" si="21"/>
        <v>0.25380710659898476</v>
      </c>
      <c r="M28" s="11">
        <f t="shared" si="22"/>
        <v>0.24271844660194175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-0.26450464884861435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0.22740928008120154</v>
      </c>
      <c r="Q28" s="11">
        <f>2*'OddsRatio_working_3-way'!K28*'OddsRatio_working_3-way'!L28*'OddsRatio_working_3-way'!M28</f>
        <v>6.553581558536066E-2</v>
      </c>
      <c r="R28" s="11">
        <f t="shared" si="23"/>
        <v>0</v>
      </c>
      <c r="S28" s="11">
        <f t="shared" si="24"/>
        <v>-0.85975532404103849</v>
      </c>
      <c r="T28" s="11">
        <f t="shared" si="25"/>
        <v>-0.24776810491096204</v>
      </c>
      <c r="U28" s="11">
        <f>'OddsRatio_working_3-way'!S28-'OddsRatio_working_3-way'!R28^2/3</f>
        <v>-0.85975532404103849</v>
      </c>
      <c r="V28" s="11">
        <f>'OddsRatio_working_3-way'!S28*'OddsRatio_working_3-way'!R28/3-2*'OddsRatio_working_3-way'!R28^3/27-'OddsRatio_working_3-way'!T28</f>
        <v>0.24776810491096204</v>
      </c>
      <c r="W28" s="11">
        <f>'OddsRatio_working_3-way'!V28^2+4*'OddsRatio_working_3-way'!U28^3/27</f>
        <v>-3.2761079881086307E-2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0.15341945255756831</v>
      </c>
      <c r="Y28" s="11">
        <f>IF('OddsRatio_working_3-way'!W28&gt;=0,IF('OddsRatio_working_3-way'!V28+SQRT('OddsRatio_working_3-way'!W28)&gt;0,0,PI()),ACOS('OddsRatio_working_3-way'!V28/(2*'OddsRatio_working_3-way'!X28)))</f>
        <v>0.63091864867831415</v>
      </c>
      <c r="Z28" s="11">
        <f>'OddsRatio_working_3-way'!X28^(1/3)*COS('OddsRatio_working_3-way'!Y28/3)</f>
        <v>0.52354139466376715</v>
      </c>
      <c r="AA28" s="11">
        <f>'OddsRatio_working_3-way'!X28^(1/3)*COS(('OddsRatio_working_3-way'!Y28+2*PI())/3)</f>
        <v>-0.35855466845002826</v>
      </c>
      <c r="AB28" s="11">
        <f>'OddsRatio_working_3-way'!X28^(1/3)*COS(('OddsRatio_working_3-way'!Y28+4*PI())/3)</f>
        <v>-0.164986726213739</v>
      </c>
      <c r="AC28" s="11">
        <f>'OddsRatio_working_3-way'!X28^(1/3)*SIN('OddsRatio_working_3-way'!Y28/3)</f>
        <v>0.11175650355660374</v>
      </c>
      <c r="AD28" s="11">
        <f>'OddsRatio_working_3-way'!X28^(1/3)*SIN(('OddsRatio_working_3-way'!Y28+2*PI())/3)</f>
        <v>0.39752189593325532</v>
      </c>
      <c r="AE28" s="11">
        <f>'OddsRatio_working_3-way'!X28^(1/3)*SIN(('OddsRatio_working_3-way'!Y28+4*PI())/3)</f>
        <v>-0.50927839948985887</v>
      </c>
      <c r="AF28" s="11">
        <f>-'OddsRatio_working_3-way'!U28/(3*'OddsRatio_working_3-way'!X28^(1/3))*COS(('OddsRatio_working_3-way'!Y28)/3)</f>
        <v>0.52354139466376703</v>
      </c>
      <c r="AG28" s="11">
        <f>-'OddsRatio_working_3-way'!U28/(3*'OddsRatio_working_3-way'!X28^(1/3))*COS(('OddsRatio_working_3-way'!Y28+2*PI())/3)</f>
        <v>-0.3585546684500282</v>
      </c>
      <c r="AH28" s="11">
        <f>-'OddsRatio_working_3-way'!U28/(3*'OddsRatio_working_3-way'!X28^(1/3))*COS(('OddsRatio_working_3-way'!Y28+4*PI())/3)</f>
        <v>-0.16498672621373897</v>
      </c>
      <c r="AI28" s="11">
        <f>'OddsRatio_working_3-way'!U28/(3*'OddsRatio_working_3-way'!X28^(1/3))*SIN(('OddsRatio_working_3-way'!Y28)/3)</f>
        <v>-0.11175650355660371</v>
      </c>
      <c r="AJ28" s="11">
        <f>'OddsRatio_working_3-way'!U28/(3*'OddsRatio_working_3-way'!X28^(1/3))*SIN(('OddsRatio_working_3-way'!Y28+2*PI())/3)</f>
        <v>-0.39752189593325526</v>
      </c>
      <c r="AK28" s="11">
        <f>'OddsRatio_working_3-way'!U28/(3*'OddsRatio_working_3-way'!X28^(1/3))*SIN(('OddsRatio_working_3-way'!Y28+4*PI())/3)</f>
        <v>0.50927839948985876</v>
      </c>
      <c r="AL28" s="11">
        <f>'OddsRatio_working_3-way'!Z28+'OddsRatio_working_3-way'!AF28</f>
        <v>1.0470827893275341</v>
      </c>
      <c r="AM28" s="11">
        <f>'OddsRatio_working_3-way'!AA28+'OddsRatio_working_3-way'!AG28</f>
        <v>-0.71710933690005652</v>
      </c>
      <c r="AN28" s="11">
        <f>'OddsRatio_working_3-way'!AB28+'OddsRatio_working_3-way'!AH28</f>
        <v>-0.329973452427478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1.0470827893275341</v>
      </c>
      <c r="AS28" s="11">
        <f>IF(('OddsRatio_working_3-way'!X28=0),IF(Q28&gt;0,-Q28^(1/3),(-Q28)^(1/3)),'OddsRatio_working_3-way'!AM28-'OddsRatio_working_3-way'!R28/3)</f>
        <v>-0.71710933690005652</v>
      </c>
      <c r="AT28" s="11">
        <f>IF(('OddsRatio_working_3-way'!X28=0),IF(Q28&gt;0,-Q28^(1/3),(-Q28)^(1/3)),'OddsRatio_working_3-way'!AN28-'OddsRatio_working_3-way'!R28/3)</f>
        <v>-0.329973452427478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2.82</v>
      </c>
      <c r="B29" s="4">
        <f>IF('True_Odds_Calculator_3-way'!B30="","",'True_Odds_Calculator_3-way'!B30)</f>
        <v>3.08</v>
      </c>
      <c r="C29" s="4">
        <f>IF('True_Odds_Calculator_3-way'!C30="","",'True_Odds_Calculator_3-way'!C30)</f>
        <v>2.83</v>
      </c>
      <c r="D29" s="9">
        <f t="shared" si="13"/>
        <v>0.34356355444813869</v>
      </c>
      <c r="E29" s="9">
        <f t="shared" si="14"/>
        <v>0.31410760061022447</v>
      </c>
      <c r="F29" s="9">
        <f t="shared" si="15"/>
        <v>0.34232884494163668</v>
      </c>
      <c r="G29" s="9">
        <f t="shared" si="16"/>
        <v>1.0498184717735561</v>
      </c>
      <c r="H29" s="9">
        <f t="shared" si="17"/>
        <v>2.910669618627872</v>
      </c>
      <c r="I29" s="9">
        <f t="shared" si="18"/>
        <v>3.1836224212889968</v>
      </c>
      <c r="J29" s="9">
        <f t="shared" si="19"/>
        <v>2.9211678033456079</v>
      </c>
      <c r="K29" s="11">
        <f t="shared" si="20"/>
        <v>0.3546099290780142</v>
      </c>
      <c r="L29" s="11">
        <f t="shared" si="21"/>
        <v>0.32467532467532467</v>
      </c>
      <c r="M29" s="11">
        <f t="shared" si="22"/>
        <v>0.35335689045936397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-0.28183800261087666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0.2331140027553831</v>
      </c>
      <c r="Q29" s="11">
        <f>2*'OddsRatio_working_3-way'!K29*'OddsRatio_working_3-way'!L29*'OddsRatio_working_3-way'!M29</f>
        <v>8.1366144068196547E-2</v>
      </c>
      <c r="R29" s="11">
        <f t="shared" si="23"/>
        <v>0</v>
      </c>
      <c r="S29" s="11">
        <f t="shared" si="24"/>
        <v>-0.8271205465404714</v>
      </c>
      <c r="T29" s="11">
        <f t="shared" si="25"/>
        <v>-0.28869827104379453</v>
      </c>
      <c r="U29" s="11">
        <f>'OddsRatio_working_3-way'!S29-'OddsRatio_working_3-way'!R29^2/3</f>
        <v>-0.8271205465404714</v>
      </c>
      <c r="V29" s="11">
        <f>'OddsRatio_working_3-way'!S29*'OddsRatio_working_3-way'!R29/3-2*'OddsRatio_working_3-way'!R29^3/27-'OddsRatio_working_3-way'!T29</f>
        <v>0.28869827104379453</v>
      </c>
      <c r="W29" s="11">
        <f>'OddsRatio_working_3-way'!V29^2+4*'OddsRatio_working_3-way'!U29^3/27</f>
        <v>-4.839238339473112E-4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0.1447675857518039</v>
      </c>
      <c r="Y29" s="11">
        <f>IF('OddsRatio_working_3-way'!W29&gt;=0,IF('OddsRatio_working_3-way'!V29+SQRT('OddsRatio_working_3-way'!W29)&gt;0,0,PI()),ACOS('OddsRatio_working_3-way'!V29/(2*'OddsRatio_working_3-way'!X29)))</f>
        <v>7.6051170623581577E-2</v>
      </c>
      <c r="Z29" s="11">
        <f>'OddsRatio_working_3-way'!X29^(1/3)*COS('OddsRatio_working_3-way'!Y29/3)</f>
        <v>0.52490923588677807</v>
      </c>
      <c r="AA29" s="11">
        <f>'OddsRatio_working_3-way'!X29^(1/3)*COS(('OddsRatio_working_3-way'!Y29+2*PI())/3)</f>
        <v>-0.27398098752304967</v>
      </c>
      <c r="AB29" s="11">
        <f>'OddsRatio_working_3-way'!X29^(1/3)*COS(('OddsRatio_working_3-way'!Y29+4*PI())/3)</f>
        <v>-0.25092824836372829</v>
      </c>
      <c r="AC29" s="11">
        <f>'OddsRatio_working_3-way'!X29^(1/3)*SIN('OddsRatio_working_3-way'!Y29/3)</f>
        <v>1.3309505159192429E-2</v>
      </c>
      <c r="AD29" s="11">
        <f>'OddsRatio_working_3-way'!X29^(1/3)*SIN(('OddsRatio_working_3-way'!Y29+2*PI())/3)</f>
        <v>0.44792998037943194</v>
      </c>
      <c r="AE29" s="11">
        <f>'OddsRatio_working_3-way'!X29^(1/3)*SIN(('OddsRatio_working_3-way'!Y29+4*PI())/3)</f>
        <v>-0.46123948553862437</v>
      </c>
      <c r="AF29" s="11">
        <f>-'OddsRatio_working_3-way'!U29/(3*'OddsRatio_working_3-way'!X29^(1/3))*COS(('OddsRatio_working_3-way'!Y29)/3)</f>
        <v>0.52490923588677807</v>
      </c>
      <c r="AG29" s="11">
        <f>-'OddsRatio_working_3-way'!U29/(3*'OddsRatio_working_3-way'!X29^(1/3))*COS(('OddsRatio_working_3-way'!Y29+2*PI())/3)</f>
        <v>-0.27398098752304967</v>
      </c>
      <c r="AH29" s="11">
        <f>-'OddsRatio_working_3-way'!U29/(3*'OddsRatio_working_3-way'!X29^(1/3))*COS(('OddsRatio_working_3-way'!Y29+4*PI())/3)</f>
        <v>-0.25092824836372829</v>
      </c>
      <c r="AI29" s="11">
        <f>'OddsRatio_working_3-way'!U29/(3*'OddsRatio_working_3-way'!X29^(1/3))*SIN(('OddsRatio_working_3-way'!Y29)/3)</f>
        <v>-1.3309505159192429E-2</v>
      </c>
      <c r="AJ29" s="11">
        <f>'OddsRatio_working_3-way'!U29/(3*'OddsRatio_working_3-way'!X29^(1/3))*SIN(('OddsRatio_working_3-way'!Y29+2*PI())/3)</f>
        <v>-0.44792998037943194</v>
      </c>
      <c r="AK29" s="11">
        <f>'OddsRatio_working_3-way'!U29/(3*'OddsRatio_working_3-way'!X29^(1/3))*SIN(('OddsRatio_working_3-way'!Y29+4*PI())/3)</f>
        <v>0.46123948553862437</v>
      </c>
      <c r="AL29" s="11">
        <f>'OddsRatio_working_3-way'!Z29+'OddsRatio_working_3-way'!AF29</f>
        <v>1.0498184717735561</v>
      </c>
      <c r="AM29" s="11">
        <f>'OddsRatio_working_3-way'!AA29+'OddsRatio_working_3-way'!AG29</f>
        <v>-0.54796197504609934</v>
      </c>
      <c r="AN29" s="11">
        <f>'OddsRatio_working_3-way'!AB29+'OddsRatio_working_3-way'!AH29</f>
        <v>-0.50185649672745658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1.0498184717735561</v>
      </c>
      <c r="AS29" s="11">
        <f>IF(('OddsRatio_working_3-way'!X29=0),IF(Q29&gt;0,-Q29^(1/3),(-Q29)^(1/3)),'OddsRatio_working_3-way'!AM29-'OddsRatio_working_3-way'!R29/3)</f>
        <v>-0.54796197504609934</v>
      </c>
      <c r="AT29" s="11">
        <f>IF(('OddsRatio_working_3-way'!X29=0),IF(Q29&gt;0,-Q29^(1/3),(-Q29)^(1/3)),'OddsRatio_working_3-way'!AN29-'OddsRatio_working_3-way'!R29/3)</f>
        <v>-0.50185649672745658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1.66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5.82</v>
      </c>
      <c r="D30" s="9">
        <f t="shared" si="13"/>
        <v>0.58154717281173751</v>
      </c>
      <c r="E30" s="9">
        <f t="shared" si="14"/>
        <v>0.25857823216381171</v>
      </c>
      <c r="F30" s="9">
        <f t="shared" si="15"/>
        <v>0.1598745950244507</v>
      </c>
      <c r="G30" s="9">
        <f t="shared" si="16"/>
        <v>1.0902287291128834</v>
      </c>
      <c r="H30" s="9">
        <f t="shared" si="17"/>
        <v>1.7195509612145032</v>
      </c>
      <c r="I30" s="9">
        <f t="shared" si="18"/>
        <v>3.8673015575668828</v>
      </c>
      <c r="J30" s="9">
        <f t="shared" si="19"/>
        <v>6.2549024743240995</v>
      </c>
      <c r="K30" s="11">
        <f t="shared" si="20"/>
        <v>0.60240963855421692</v>
      </c>
      <c r="L30" s="11">
        <f t="shared" si="21"/>
        <v>0.27548209366391185</v>
      </c>
      <c r="M30" s="11">
        <f t="shared" si="22"/>
        <v>0.1718213058419244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-0.23856626129635694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0.23125075348966223</v>
      </c>
      <c r="Q30" s="11">
        <f>2*'OddsRatio_working_3-way'!K30*'OddsRatio_working_3-way'!L30*'OddsRatio_working_3-way'!M30</f>
        <v>5.7028545866747792E-2</v>
      </c>
      <c r="R30" s="11">
        <f t="shared" si="23"/>
        <v>0</v>
      </c>
      <c r="S30" s="11">
        <f t="shared" si="24"/>
        <v>-0.96933553065323397</v>
      </c>
      <c r="T30" s="11">
        <f t="shared" si="25"/>
        <v>-0.23904698659759169</v>
      </c>
      <c r="U30" s="11">
        <f>'OddsRatio_working_3-way'!S30-'OddsRatio_working_3-way'!R30^2/3</f>
        <v>-0.96933553065323397</v>
      </c>
      <c r="V30" s="11">
        <f>'OddsRatio_working_3-way'!S30*'OddsRatio_working_3-way'!R30/3-2*'OddsRatio_working_3-way'!R30^3/27-'OddsRatio_working_3-way'!T30</f>
        <v>0.23904698659759169</v>
      </c>
      <c r="W30" s="11">
        <f>'OddsRatio_working_3-way'!V30^2+4*'OddsRatio_working_3-way'!U30^3/27</f>
        <v>-7.7789676999098167E-2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0.18366623179050046</v>
      </c>
      <c r="Y30" s="11">
        <f>IF('OddsRatio_working_3-way'!W30&gt;=0,IF('OddsRatio_working_3-way'!V30+SQRT('OddsRatio_working_3-way'!W30)&gt;0,0,PI()),ACOS('OddsRatio_working_3-way'!V30/(2*'OddsRatio_working_3-way'!X30)))</f>
        <v>0.86220523486605982</v>
      </c>
      <c r="Z30" s="11">
        <f>'OddsRatio_working_3-way'!X30^(1/3)*COS('OddsRatio_working_3-way'!Y30/3)</f>
        <v>0.54511436455644169</v>
      </c>
      <c r="AA30" s="11">
        <f>'OddsRatio_working_3-way'!X30^(1/3)*COS(('OddsRatio_working_3-way'!Y30+2*PI())/3)</f>
        <v>-0.41209796423453149</v>
      </c>
      <c r="AB30" s="11">
        <f>'OddsRatio_working_3-way'!X30^(1/3)*COS(('OddsRatio_working_3-way'!Y30+4*PI())/3)</f>
        <v>-0.13301640032191026</v>
      </c>
      <c r="AC30" s="11">
        <f>'OddsRatio_working_3-way'!X30^(1/3)*SIN('OddsRatio_working_3-way'!Y30/3)</f>
        <v>0.16112781605081372</v>
      </c>
      <c r="AD30" s="11">
        <f>'OddsRatio_working_3-way'!X30^(1/3)*SIN(('OddsRatio_working_3-way'!Y30+2*PI())/3)</f>
        <v>0.39151897964828325</v>
      </c>
      <c r="AE30" s="11">
        <f>'OddsRatio_working_3-way'!X30^(1/3)*SIN(('OddsRatio_working_3-way'!Y30+4*PI())/3)</f>
        <v>-0.5526467956990968</v>
      </c>
      <c r="AF30" s="11">
        <f>-'OddsRatio_working_3-way'!U30/(3*'OddsRatio_working_3-way'!X30^(1/3))*COS(('OddsRatio_working_3-way'!Y30)/3)</f>
        <v>0.54511436455644169</v>
      </c>
      <c r="AG30" s="11">
        <f>-'OddsRatio_working_3-way'!U30/(3*'OddsRatio_working_3-way'!X30^(1/3))*COS(('OddsRatio_working_3-way'!Y30+2*PI())/3)</f>
        <v>-0.41209796423453149</v>
      </c>
      <c r="AH30" s="11">
        <f>-'OddsRatio_working_3-way'!U30/(3*'OddsRatio_working_3-way'!X30^(1/3))*COS(('OddsRatio_working_3-way'!Y30+4*PI())/3)</f>
        <v>-0.13301640032191026</v>
      </c>
      <c r="AI30" s="11">
        <f>'OddsRatio_working_3-way'!U30/(3*'OddsRatio_working_3-way'!X30^(1/3))*SIN(('OddsRatio_working_3-way'!Y30)/3)</f>
        <v>-0.16112781605081372</v>
      </c>
      <c r="AJ30" s="11">
        <f>'OddsRatio_working_3-way'!U30/(3*'OddsRatio_working_3-way'!X30^(1/3))*SIN(('OddsRatio_working_3-way'!Y30+2*PI())/3)</f>
        <v>-0.39151897964828325</v>
      </c>
      <c r="AK30" s="11">
        <f>'OddsRatio_working_3-way'!U30/(3*'OddsRatio_working_3-way'!X30^(1/3))*SIN(('OddsRatio_working_3-way'!Y30+4*PI())/3)</f>
        <v>0.5526467956990968</v>
      </c>
      <c r="AL30" s="11">
        <f>'OddsRatio_working_3-way'!Z30+'OddsRatio_working_3-way'!AF30</f>
        <v>1.0902287291128834</v>
      </c>
      <c r="AM30" s="11">
        <f>'OddsRatio_working_3-way'!AA30+'OddsRatio_working_3-way'!AG30</f>
        <v>-0.82419592846906298</v>
      </c>
      <c r="AN30" s="11">
        <f>'OddsRatio_working_3-way'!AB30+'OddsRatio_working_3-way'!AH30</f>
        <v>-0.26603280064382051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1.0902287291128834</v>
      </c>
      <c r="AS30" s="11">
        <f>IF(('OddsRatio_working_3-way'!X30=0),IF(Q30&gt;0,-Q30^(1/3),(-Q30)^(1/3)),'OddsRatio_working_3-way'!AM30-'OddsRatio_working_3-way'!R30/3)</f>
        <v>-0.82419592846906298</v>
      </c>
      <c r="AT30" s="11">
        <f>IF(('OddsRatio_working_3-way'!X30=0),IF(Q30&gt;0,-Q30^(1/3),(-Q30)^(1/3)),'OddsRatio_working_3-way'!AN30-'OddsRatio_working_3-way'!R30/3)</f>
        <v>-0.26603280064382051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</v>
      </c>
      <c r="B31" s="4">
        <f>IF('True_Odds_Calculator_3-way'!B32="","",'True_Odds_Calculator_3-way'!B32)</f>
        <v>3.48</v>
      </c>
      <c r="C31" s="4">
        <f>IF('True_Odds_Calculator_3-way'!C32="","",'True_Odds_Calculator_3-way'!C32)</f>
        <v>4.2699999999999996</v>
      </c>
      <c r="D31" s="9">
        <f t="shared" si="13"/>
        <v>0.50724884060788622</v>
      </c>
      <c r="E31" s="9">
        <f t="shared" si="14"/>
        <v>0.27197570415523492</v>
      </c>
      <c r="F31" s="9">
        <f t="shared" si="15"/>
        <v>0.22077545523687903</v>
      </c>
      <c r="G31" s="9">
        <f t="shared" si="16"/>
        <v>1.0793544398393009</v>
      </c>
      <c r="H31" s="9">
        <f t="shared" si="17"/>
        <v>1.9714189958553707</v>
      </c>
      <c r="I31" s="9">
        <f t="shared" si="18"/>
        <v>3.6767990108014663</v>
      </c>
      <c r="J31" s="9">
        <f t="shared" si="19"/>
        <v>4.5294890182745133</v>
      </c>
      <c r="K31" s="11">
        <f t="shared" si="20"/>
        <v>0.52631578947368418</v>
      </c>
      <c r="L31" s="11">
        <f t="shared" si="21"/>
        <v>0.28735632183908044</v>
      </c>
      <c r="M31" s="11">
        <f t="shared" si="22"/>
        <v>0.23419203747072601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-0.25851230677031767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0.23553796872055777</v>
      </c>
      <c r="Q31" s="11">
        <f>2*'OddsRatio_working_3-way'!K31*'OddsRatio_working_3-way'!L31*'OddsRatio_working_3-way'!M31</f>
        <v>7.0838486833250447E-2</v>
      </c>
      <c r="R31" s="11">
        <f t="shared" si="23"/>
        <v>0</v>
      </c>
      <c r="S31" s="11">
        <f t="shared" si="24"/>
        <v>-0.91112864862494891</v>
      </c>
      <c r="T31" s="11">
        <f t="shared" si="25"/>
        <v>-0.27402365372178911</v>
      </c>
      <c r="U31" s="11">
        <f>'OddsRatio_working_3-way'!S31-'OddsRatio_working_3-way'!R31^2/3</f>
        <v>-0.91112864862494891</v>
      </c>
      <c r="V31" s="11">
        <f>'OddsRatio_working_3-way'!S31*'OddsRatio_working_3-way'!R31/3-2*'OddsRatio_working_3-way'!R31^3/27-'OddsRatio_working_3-way'!T31</f>
        <v>0.27402365372178911</v>
      </c>
      <c r="W31" s="11">
        <f>'OddsRatio_working_3-way'!V31^2+4*'OddsRatio_working_3-way'!U31^3/27</f>
        <v>-3.6967093618880856E-2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0.16737387521498079</v>
      </c>
      <c r="Y31" s="11">
        <f>IF('OddsRatio_working_3-way'!W31&gt;=0,IF('OddsRatio_working_3-way'!V31+SQRT('OddsRatio_working_3-way'!W31)&gt;0,0,PI()),ACOS('OddsRatio_working_3-way'!V31/(2*'OddsRatio_working_3-way'!X31)))</f>
        <v>0.61183148341507088</v>
      </c>
      <c r="Z31" s="11">
        <f>'OddsRatio_working_3-way'!X31^(1/3)*COS('OddsRatio_working_3-way'!Y31/3)</f>
        <v>0.53967721991965045</v>
      </c>
      <c r="AA31" s="11">
        <f>'OddsRatio_working_3-way'!X31^(1/3)*COS(('OddsRatio_working_3-way'!Y31+2*PI())/3)</f>
        <v>-0.36650057704660233</v>
      </c>
      <c r="AB31" s="11">
        <f>'OddsRatio_working_3-way'!X31^(1/3)*COS(('OddsRatio_working_3-way'!Y31+4*PI())/3)</f>
        <v>-0.17317664287304851</v>
      </c>
      <c r="AC31" s="11">
        <f>'OddsRatio_working_3-way'!X31^(1/3)*SIN('OddsRatio_working_3-way'!Y31/3)</f>
        <v>0.11161562543589902</v>
      </c>
      <c r="AD31" s="11">
        <f>'OddsRatio_working_3-way'!X31^(1/3)*SIN(('OddsRatio_working_3-way'!Y31+2*PI())/3)</f>
        <v>0.41156636957622911</v>
      </c>
      <c r="AE31" s="11">
        <f>'OddsRatio_working_3-way'!X31^(1/3)*SIN(('OddsRatio_working_3-way'!Y31+4*PI())/3)</f>
        <v>-0.52318199501212803</v>
      </c>
      <c r="AF31" s="11">
        <f>-'OddsRatio_working_3-way'!U31/(3*'OddsRatio_working_3-way'!X31^(1/3))*COS(('OddsRatio_working_3-way'!Y31)/3)</f>
        <v>0.53967721991965034</v>
      </c>
      <c r="AG31" s="11">
        <f>-'OddsRatio_working_3-way'!U31/(3*'OddsRatio_working_3-way'!X31^(1/3))*COS(('OddsRatio_working_3-way'!Y31+2*PI())/3)</f>
        <v>-0.36650057704660227</v>
      </c>
      <c r="AH31" s="11">
        <f>-'OddsRatio_working_3-way'!U31/(3*'OddsRatio_working_3-way'!X31^(1/3))*COS(('OddsRatio_working_3-way'!Y31+4*PI())/3)</f>
        <v>-0.17317664287304846</v>
      </c>
      <c r="AI31" s="11">
        <f>'OddsRatio_working_3-way'!U31/(3*'OddsRatio_working_3-way'!X31^(1/3))*SIN(('OddsRatio_working_3-way'!Y31)/3)</f>
        <v>-0.11161562543589899</v>
      </c>
      <c r="AJ31" s="11">
        <f>'OddsRatio_working_3-way'!U31/(3*'OddsRatio_working_3-way'!X31^(1/3))*SIN(('OddsRatio_working_3-way'!Y31+2*PI())/3)</f>
        <v>-0.411566369576229</v>
      </c>
      <c r="AK31" s="11">
        <f>'OddsRatio_working_3-way'!U31/(3*'OddsRatio_working_3-way'!X31^(1/3))*SIN(('OddsRatio_working_3-way'!Y31+4*PI())/3)</f>
        <v>0.52318199501212792</v>
      </c>
      <c r="AL31" s="11">
        <f>'OddsRatio_working_3-way'!Z31+'OddsRatio_working_3-way'!AF31</f>
        <v>1.0793544398393009</v>
      </c>
      <c r="AM31" s="11">
        <f>'OddsRatio_working_3-way'!AA31+'OddsRatio_working_3-way'!AG31</f>
        <v>-0.73300115409320465</v>
      </c>
      <c r="AN31" s="11">
        <f>'OddsRatio_working_3-way'!AB31+'OddsRatio_working_3-way'!AH31</f>
        <v>-0.34635328574609697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1.0793544398393009</v>
      </c>
      <c r="AS31" s="11">
        <f>IF(('OddsRatio_working_3-way'!X31=0),IF(Q31&gt;0,-Q31^(1/3),(-Q31)^(1/3)),'OddsRatio_working_3-way'!AM31-'OddsRatio_working_3-way'!R31/3)</f>
        <v>-0.73300115409320465</v>
      </c>
      <c r="AT31" s="11">
        <f>IF(('OddsRatio_working_3-way'!X31=0),IF(Q31&gt;0,-Q31^(1/3),(-Q31)^(1/3)),'OddsRatio_working_3-way'!AN31-'OddsRatio_working_3-way'!R31/3)</f>
        <v>-0.34635328574609697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1.98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4.18</v>
      </c>
      <c r="D32" s="9">
        <f t="shared" si="13"/>
        <v>0.48682154190514432</v>
      </c>
      <c r="E32" s="9">
        <f t="shared" si="14"/>
        <v>0.28696376710893057</v>
      </c>
      <c r="F32" s="9">
        <f t="shared" si="15"/>
        <v>0.22621469098592509</v>
      </c>
      <c r="G32" s="9">
        <f t="shared" si="16"/>
        <v>1.0756538952705701</v>
      </c>
      <c r="H32" s="9">
        <f t="shared" si="17"/>
        <v>2.0541408173651585</v>
      </c>
      <c r="I32" s="9">
        <f t="shared" si="18"/>
        <v>3.4847604980750169</v>
      </c>
      <c r="J32" s="9">
        <f t="shared" si="19"/>
        <v>4.4205793869604131</v>
      </c>
      <c r="K32" s="11">
        <f t="shared" si="20"/>
        <v>0.50505050505050508</v>
      </c>
      <c r="L32" s="11">
        <f t="shared" si="21"/>
        <v>0.30211480362537763</v>
      </c>
      <c r="M32" s="11">
        <f t="shared" si="22"/>
        <v>0.23923444976076558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-0.26278205813903066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0.23617548444446784</v>
      </c>
      <c r="Q32" s="11">
        <f>2*'OddsRatio_working_3-way'!K32*'OddsRatio_working_3-way'!L32*'OddsRatio_working_3-way'!M32</f>
        <v>7.3006332131211077E-2</v>
      </c>
      <c r="R32" s="11">
        <f t="shared" si="23"/>
        <v>0</v>
      </c>
      <c r="S32" s="11">
        <f t="shared" si="24"/>
        <v>-0.89875041742581219</v>
      </c>
      <c r="T32" s="11">
        <f t="shared" si="25"/>
        <v>-0.27782084000797902</v>
      </c>
      <c r="U32" s="11">
        <f>'OddsRatio_working_3-way'!S32-'OddsRatio_working_3-way'!R32^2/3</f>
        <v>-0.89875041742581219</v>
      </c>
      <c r="V32" s="11">
        <f>'OddsRatio_working_3-way'!S32*'OddsRatio_working_3-way'!R32/3-2*'OddsRatio_working_3-way'!R32^3/27-'OddsRatio_working_3-way'!T32</f>
        <v>0.27782084000797902</v>
      </c>
      <c r="W32" s="11">
        <f>'OddsRatio_working_3-way'!V32^2+4*'OddsRatio_working_3-way'!U32^3/27</f>
        <v>-3.0366355424135127E-2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0.16397467378140609</v>
      </c>
      <c r="Y32" s="11">
        <f>IF('OddsRatio_working_3-way'!W32&gt;=0,IF('OddsRatio_working_3-way'!V32+SQRT('OddsRatio_working_3-way'!W32)&gt;0,0,PI()),ACOS('OddsRatio_working_3-way'!V32/(2*'OddsRatio_working_3-way'!X32)))</f>
        <v>0.56020616829165526</v>
      </c>
      <c r="Z32" s="11">
        <f>'OddsRatio_working_3-way'!X32^(1/3)*COS('OddsRatio_working_3-way'!Y32/3)</f>
        <v>0.53782694763528505</v>
      </c>
      <c r="AA32" s="11">
        <f>'OddsRatio_working_3-way'!X32^(1/3)*COS(('OddsRatio_working_3-way'!Y32+2*PI())/3)</f>
        <v>-0.35691480991225716</v>
      </c>
      <c r="AB32" s="11">
        <f>'OddsRatio_working_3-way'!X32^(1/3)*COS(('OddsRatio_working_3-way'!Y32+4*PI())/3)</f>
        <v>-0.18091213772302789</v>
      </c>
      <c r="AC32" s="11">
        <f>'OddsRatio_working_3-way'!X32^(1/3)*SIN('OddsRatio_working_3-way'!Y32/3)</f>
        <v>0.10161519016654495</v>
      </c>
      <c r="AD32" s="11">
        <f>'OddsRatio_working_3-way'!X32^(1/3)*SIN(('OddsRatio_working_3-way'!Y32+2*PI())/3)</f>
        <v>0.4149642044087275</v>
      </c>
      <c r="AE32" s="11">
        <f>'OddsRatio_working_3-way'!X32^(1/3)*SIN(('OddsRatio_working_3-way'!Y32+4*PI())/3)</f>
        <v>-0.51657939457527235</v>
      </c>
      <c r="AF32" s="11">
        <f>-'OddsRatio_working_3-way'!U32/(3*'OddsRatio_working_3-way'!X32^(1/3))*COS(('OddsRatio_working_3-way'!Y32)/3)</f>
        <v>0.53782694763528494</v>
      </c>
      <c r="AG32" s="11">
        <f>-'OddsRatio_working_3-way'!U32/(3*'OddsRatio_working_3-way'!X32^(1/3))*COS(('OddsRatio_working_3-way'!Y32+2*PI())/3)</f>
        <v>-0.3569148099122571</v>
      </c>
      <c r="AH32" s="11">
        <f>-'OddsRatio_working_3-way'!U32/(3*'OddsRatio_working_3-way'!X32^(1/3))*COS(('OddsRatio_working_3-way'!Y32+4*PI())/3)</f>
        <v>-0.18091213772302783</v>
      </c>
      <c r="AI32" s="11">
        <f>'OddsRatio_working_3-way'!U32/(3*'OddsRatio_working_3-way'!X32^(1/3))*SIN(('OddsRatio_working_3-way'!Y32)/3)</f>
        <v>-0.10161519016654492</v>
      </c>
      <c r="AJ32" s="11">
        <f>'OddsRatio_working_3-way'!U32/(3*'OddsRatio_working_3-way'!X32^(1/3))*SIN(('OddsRatio_working_3-way'!Y32+2*PI())/3)</f>
        <v>-0.41496420440872739</v>
      </c>
      <c r="AK32" s="11">
        <f>'OddsRatio_working_3-way'!U32/(3*'OddsRatio_working_3-way'!X32^(1/3))*SIN(('OddsRatio_working_3-way'!Y32+4*PI())/3)</f>
        <v>0.51657939457527224</v>
      </c>
      <c r="AL32" s="11">
        <f>'OddsRatio_working_3-way'!Z32+'OddsRatio_working_3-way'!AF32</f>
        <v>1.0756538952705701</v>
      </c>
      <c r="AM32" s="11">
        <f>'OddsRatio_working_3-way'!AA32+'OddsRatio_working_3-way'!AG32</f>
        <v>-0.71382961982451421</v>
      </c>
      <c r="AN32" s="11">
        <f>'OddsRatio_working_3-way'!AB32+'OddsRatio_working_3-way'!AH32</f>
        <v>-0.36182427544605572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1.0756538952705701</v>
      </c>
      <c r="AS32" s="11">
        <f>IF(('OddsRatio_working_3-way'!X32=0),IF(Q32&gt;0,-Q32^(1/3),(-Q32)^(1/3)),'OddsRatio_working_3-way'!AM32-'OddsRatio_working_3-way'!R32/3)</f>
        <v>-0.71382961982451421</v>
      </c>
      <c r="AT32" s="11">
        <f>IF(('OddsRatio_working_3-way'!X32=0),IF(Q32&gt;0,-Q32^(1/3),(-Q32)^(1/3)),'OddsRatio_working_3-way'!AN32-'OddsRatio_working_3-way'!R32/3)</f>
        <v>-0.36182427544605572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2.48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3.06</v>
      </c>
      <c r="D33" s="9">
        <f t="shared" si="13"/>
        <v>0.38768326024926664</v>
      </c>
      <c r="E33" s="9">
        <f t="shared" si="14"/>
        <v>0.2996593591120022</v>
      </c>
      <c r="F33" s="9">
        <f t="shared" si="15"/>
        <v>0.312657380638731</v>
      </c>
      <c r="G33" s="9">
        <f t="shared" si="16"/>
        <v>1.0671792395487787</v>
      </c>
      <c r="H33" s="9">
        <f t="shared" si="17"/>
        <v>2.5794252745321926</v>
      </c>
      <c r="I33" s="9">
        <f t="shared" si="18"/>
        <v>3.3371225346118254</v>
      </c>
      <c r="J33" s="9">
        <f t="shared" si="19"/>
        <v>3.1983892334704835</v>
      </c>
      <c r="K33" s="11">
        <f t="shared" si="20"/>
        <v>0.40322580645161293</v>
      </c>
      <c r="L33" s="11">
        <f t="shared" si="21"/>
        <v>0.31347962382445144</v>
      </c>
      <c r="M33" s="11">
        <f t="shared" si="22"/>
        <v>0.32679738562091504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-0.2758095249425484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0.23669595252399683</v>
      </c>
      <c r="Q33" s="11">
        <f>2*'OddsRatio_working_3-way'!K33*'OddsRatio_working_3-way'!L33*'OddsRatio_working_3-way'!M33</f>
        <v>8.261638831553117E-2</v>
      </c>
      <c r="R33" s="11">
        <f t="shared" si="23"/>
        <v>0</v>
      </c>
      <c r="S33" s="11">
        <f t="shared" si="24"/>
        <v>-0.85818628842967259</v>
      </c>
      <c r="T33" s="11">
        <f t="shared" si="25"/>
        <v>-0.29954146193007769</v>
      </c>
      <c r="U33" s="11">
        <f>'OddsRatio_working_3-way'!S33-'OddsRatio_working_3-way'!R33^2/3</f>
        <v>-0.85818628842967259</v>
      </c>
      <c r="V33" s="11">
        <f>'OddsRatio_working_3-way'!S33*'OddsRatio_working_3-way'!R33/3-2*'OddsRatio_working_3-way'!R33^3/27-'OddsRatio_working_3-way'!T33</f>
        <v>0.29954146193007769</v>
      </c>
      <c r="W33" s="11">
        <f>'OddsRatio_working_3-way'!V33^2+4*'OddsRatio_working_3-way'!U33^3/27</f>
        <v>-3.9105004128787701E-3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0.1529996632578704</v>
      </c>
      <c r="Y33" s="11">
        <f>IF('OddsRatio_working_3-way'!W33&gt;=0,IF('OddsRatio_working_3-way'!V33+SQRT('OddsRatio_working_3-way'!W33)&gt;0,0,PI()),ACOS('OddsRatio_working_3-way'!V33/(2*'OddsRatio_working_3-way'!X33)))</f>
        <v>0.20580977020338498</v>
      </c>
      <c r="Z33" s="11">
        <f>'OddsRatio_working_3-way'!X33^(1/3)*COS('OddsRatio_working_3-way'!Y33/3)</f>
        <v>0.53358961977438935</v>
      </c>
      <c r="AA33" s="11">
        <f>'OddsRatio_working_3-way'!X33^(1/3)*COS(('OddsRatio_working_3-way'!Y33+2*PI())/3)</f>
        <v>-0.29854635093932441</v>
      </c>
      <c r="AB33" s="11">
        <f>'OddsRatio_working_3-way'!X33^(1/3)*COS(('OddsRatio_working_3-way'!Y33+4*PI())/3)</f>
        <v>-0.2350432688350651</v>
      </c>
      <c r="AC33" s="11">
        <f>'OddsRatio_working_3-way'!X33^(1/3)*SIN('OddsRatio_working_3-way'!Y33/3)</f>
        <v>3.6663521547265203E-2</v>
      </c>
      <c r="AD33" s="11">
        <f>'OddsRatio_working_3-way'!X33^(1/3)*SIN(('OddsRatio_working_3-way'!Y33+2*PI())/3)</f>
        <v>0.44377040514666816</v>
      </c>
      <c r="AE33" s="11">
        <f>'OddsRatio_working_3-way'!X33^(1/3)*SIN(('OddsRatio_working_3-way'!Y33+4*PI())/3)</f>
        <v>-0.4804339266939332</v>
      </c>
      <c r="AF33" s="11">
        <f>-'OddsRatio_working_3-way'!U33/(3*'OddsRatio_working_3-way'!X33^(1/3))*COS(('OddsRatio_working_3-way'!Y33)/3)</f>
        <v>0.53358961977438935</v>
      </c>
      <c r="AG33" s="11">
        <f>-'OddsRatio_working_3-way'!U33/(3*'OddsRatio_working_3-way'!X33^(1/3))*COS(('OddsRatio_working_3-way'!Y33+2*PI())/3)</f>
        <v>-0.29854635093932441</v>
      </c>
      <c r="AH33" s="11">
        <f>-'OddsRatio_working_3-way'!U33/(3*'OddsRatio_working_3-way'!X33^(1/3))*COS(('OddsRatio_working_3-way'!Y33+4*PI())/3)</f>
        <v>-0.2350432688350651</v>
      </c>
      <c r="AI33" s="11">
        <f>'OddsRatio_working_3-way'!U33/(3*'OddsRatio_working_3-way'!X33^(1/3))*SIN(('OddsRatio_working_3-way'!Y33)/3)</f>
        <v>-3.6663521547265203E-2</v>
      </c>
      <c r="AJ33" s="11">
        <f>'OddsRatio_working_3-way'!U33/(3*'OddsRatio_working_3-way'!X33^(1/3))*SIN(('OddsRatio_working_3-way'!Y33+2*PI())/3)</f>
        <v>-0.44377040514666816</v>
      </c>
      <c r="AK33" s="11">
        <f>'OddsRatio_working_3-way'!U33/(3*'OddsRatio_working_3-way'!X33^(1/3))*SIN(('OddsRatio_working_3-way'!Y33+4*PI())/3)</f>
        <v>0.4804339266939332</v>
      </c>
      <c r="AL33" s="11">
        <f>'OddsRatio_working_3-way'!Z33+'OddsRatio_working_3-way'!AF33</f>
        <v>1.0671792395487787</v>
      </c>
      <c r="AM33" s="11">
        <f>'OddsRatio_working_3-way'!AA33+'OddsRatio_working_3-way'!AG33</f>
        <v>-0.59709270187864882</v>
      </c>
      <c r="AN33" s="11">
        <f>'OddsRatio_working_3-way'!AB33+'OddsRatio_working_3-way'!AH33</f>
        <v>-0.4700865376701302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1.0671792395487787</v>
      </c>
      <c r="AS33" s="11">
        <f>IF(('OddsRatio_working_3-way'!X33=0),IF(Q33&gt;0,-Q33^(1/3),(-Q33)^(1/3)),'OddsRatio_working_3-way'!AM33-'OddsRatio_working_3-way'!R33/3)</f>
        <v>-0.59709270187864882</v>
      </c>
      <c r="AT33" s="11">
        <f>IF(('OddsRatio_working_3-way'!X33=0),IF(Q33&gt;0,-Q33^(1/3),(-Q33)^(1/3)),'OddsRatio_working_3-way'!AN33-'OddsRatio_working_3-way'!R33/3)</f>
        <v>-0.4700865376701302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2.88</v>
      </c>
      <c r="B34" s="4">
        <f>IF('True_Odds_Calculator_3-way'!B35="","",'True_Odds_Calculator_3-way'!B35)</f>
        <v>3.2</v>
      </c>
      <c r="C34" s="4">
        <f>IF('True_Odds_Calculator_3-way'!C35="","",'True_Odds_Calculator_3-way'!C35)</f>
        <v>2.6</v>
      </c>
      <c r="D34" s="9">
        <f t="shared" si="13"/>
        <v>0.33240610173242185</v>
      </c>
      <c r="E34" s="9">
        <f t="shared" si="14"/>
        <v>0.29848801225383803</v>
      </c>
      <c r="F34" s="9">
        <f t="shared" si="15"/>
        <v>0.36910588601373984</v>
      </c>
      <c r="G34" s="9">
        <f t="shared" si="16"/>
        <v>1.0682810439569486</v>
      </c>
      <c r="H34" s="9">
        <f t="shared" si="17"/>
        <v>3.0083683626390636</v>
      </c>
      <c r="I34" s="9">
        <f t="shared" si="18"/>
        <v>3.3502182967052869</v>
      </c>
      <c r="J34" s="9">
        <f t="shared" si="19"/>
        <v>2.7092496703311184</v>
      </c>
      <c r="K34" s="11">
        <f t="shared" si="20"/>
        <v>0.34722222222222221</v>
      </c>
      <c r="L34" s="11">
        <f t="shared" si="21"/>
        <v>0.3125</v>
      </c>
      <c r="M34" s="11">
        <f t="shared" si="22"/>
        <v>0.38461538461538458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-0.27617521367521358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0.23704594017094016</v>
      </c>
      <c r="Q34" s="11">
        <f>2*'OddsRatio_working_3-way'!K34*'OddsRatio_working_3-way'!L34*'OddsRatio_working_3-way'!M34</f>
        <v>8.3466880341880337E-2</v>
      </c>
      <c r="R34" s="11">
        <f t="shared" si="23"/>
        <v>0</v>
      </c>
      <c r="S34" s="11">
        <f t="shared" si="24"/>
        <v>-0.85831721470019373</v>
      </c>
      <c r="T34" s="11">
        <f t="shared" si="25"/>
        <v>-0.30222437137330765</v>
      </c>
      <c r="U34" s="11">
        <f>'OddsRatio_working_3-way'!S34-'OddsRatio_working_3-way'!R34^2/3</f>
        <v>-0.85831721470019373</v>
      </c>
      <c r="V34" s="11">
        <f>'OddsRatio_working_3-way'!S34*'OddsRatio_working_3-way'!R34/3-2*'OddsRatio_working_3-way'!R34^3/27-'OddsRatio_working_3-way'!T34</f>
        <v>0.30222437137330765</v>
      </c>
      <c r="W34" s="11">
        <f>'OddsRatio_working_3-way'!V34^2+4*'OddsRatio_working_3-way'!U34^3/27</f>
        <v>-2.3388792989360307E-3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0.15303467740264542</v>
      </c>
      <c r="Y34" s="11">
        <f>IF('OddsRatio_working_3-way'!W34&gt;=0,IF('OddsRatio_working_3-way'!V34+SQRT('OddsRatio_working_3-way'!W34)&gt;0,0,PI()),ACOS('OddsRatio_working_3-way'!V34/(2*'OddsRatio_working_3-way'!X34)))</f>
        <v>0.1586748189565883</v>
      </c>
      <c r="Z34" s="11">
        <f>'OddsRatio_working_3-way'!X34^(1/3)*COS('OddsRatio_working_3-way'!Y34/3)</f>
        <v>0.53414052197847439</v>
      </c>
      <c r="AA34" s="11">
        <f>'OddsRatio_working_3-way'!X34^(1/3)*COS(('OddsRatio_working_3-way'!Y34+2*PI())/3)</f>
        <v>-0.29155966197151373</v>
      </c>
      <c r="AB34" s="11">
        <f>'OddsRatio_working_3-way'!X34^(1/3)*COS(('OddsRatio_working_3-way'!Y34+4*PI())/3)</f>
        <v>-0.24258086000696091</v>
      </c>
      <c r="AC34" s="11">
        <f>'OddsRatio_working_3-way'!X34^(1/3)*SIN('OddsRatio_working_3-way'!Y34/3)</f>
        <v>2.8277924498820189E-2</v>
      </c>
      <c r="AD34" s="11">
        <f>'OddsRatio_working_3-way'!X34^(1/3)*SIN(('OddsRatio_working_3-way'!Y34+2*PI())/3)</f>
        <v>0.44844029897462895</v>
      </c>
      <c r="AE34" s="11">
        <f>'OddsRatio_working_3-way'!X34^(1/3)*SIN(('OddsRatio_working_3-way'!Y34+4*PI())/3)</f>
        <v>-0.47671822347344894</v>
      </c>
      <c r="AF34" s="11">
        <f>-'OddsRatio_working_3-way'!U34/(3*'OddsRatio_working_3-way'!X34^(1/3))*COS(('OddsRatio_working_3-way'!Y34)/3)</f>
        <v>0.53414052197847417</v>
      </c>
      <c r="AG34" s="11">
        <f>-'OddsRatio_working_3-way'!U34/(3*'OddsRatio_working_3-way'!X34^(1/3))*COS(('OddsRatio_working_3-way'!Y34+2*PI())/3)</f>
        <v>-0.29155966197151362</v>
      </c>
      <c r="AH34" s="11">
        <f>-'OddsRatio_working_3-way'!U34/(3*'OddsRatio_working_3-way'!X34^(1/3))*COS(('OddsRatio_working_3-way'!Y34+4*PI())/3)</f>
        <v>-0.24258086000696083</v>
      </c>
      <c r="AI34" s="11">
        <f>'OddsRatio_working_3-way'!U34/(3*'OddsRatio_working_3-way'!X34^(1/3))*SIN(('OddsRatio_working_3-way'!Y34)/3)</f>
        <v>-2.8277924498820176E-2</v>
      </c>
      <c r="AJ34" s="11">
        <f>'OddsRatio_working_3-way'!U34/(3*'OddsRatio_working_3-way'!X34^(1/3))*SIN(('OddsRatio_working_3-way'!Y34+2*PI())/3)</f>
        <v>-0.44844029897462878</v>
      </c>
      <c r="AK34" s="11">
        <f>'OddsRatio_working_3-way'!U34/(3*'OddsRatio_working_3-way'!X34^(1/3))*SIN(('OddsRatio_working_3-way'!Y34+4*PI())/3)</f>
        <v>0.47671822347344878</v>
      </c>
      <c r="AL34" s="11">
        <f>'OddsRatio_working_3-way'!Z34+'OddsRatio_working_3-way'!AF34</f>
        <v>1.0682810439569486</v>
      </c>
      <c r="AM34" s="11">
        <f>'OddsRatio_working_3-way'!AA34+'OddsRatio_working_3-way'!AG34</f>
        <v>-0.58311932394302735</v>
      </c>
      <c r="AN34" s="11">
        <f>'OddsRatio_working_3-way'!AB34+'OddsRatio_working_3-way'!AH34</f>
        <v>-0.48516172001392177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1.0682810439569486</v>
      </c>
      <c r="AS34" s="11">
        <f>IF(('OddsRatio_working_3-way'!X34=0),IF(Q34&gt;0,-Q34^(1/3),(-Q34)^(1/3)),'OddsRatio_working_3-way'!AM34-'OddsRatio_working_3-way'!R34/3)</f>
        <v>-0.58311932394302735</v>
      </c>
      <c r="AT34" s="11">
        <f>IF(('OddsRatio_working_3-way'!X34=0),IF(Q34&gt;0,-Q34^(1/3),(-Q34)^(1/3)),'OddsRatio_working_3-way'!AN34-'OddsRatio_working_3-way'!R34/3)</f>
        <v>-0.48516172001392177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2.72</v>
      </c>
      <c r="D35" s="9">
        <f t="shared" si="13"/>
        <v>0.33783036304976666</v>
      </c>
      <c r="E35" s="9">
        <f t="shared" si="14"/>
        <v>0.30538878339771264</v>
      </c>
      <c r="F35" s="9">
        <f t="shared" si="15"/>
        <v>0.3567808535525207</v>
      </c>
      <c r="G35" s="9">
        <f t="shared" si="16"/>
        <v>1.0481633650011823</v>
      </c>
      <c r="H35" s="9">
        <f t="shared" si="17"/>
        <v>2.9600654925522116</v>
      </c>
      <c r="I35" s="9">
        <f t="shared" si="18"/>
        <v>3.2745145020525661</v>
      </c>
      <c r="J35" s="9">
        <f t="shared" si="19"/>
        <v>2.8028409878020342</v>
      </c>
      <c r="K35" s="11">
        <f t="shared" si="20"/>
        <v>0.34843205574912889</v>
      </c>
      <c r="L35" s="11">
        <f t="shared" si="21"/>
        <v>0.31545741324921134</v>
      </c>
      <c r="M35" s="11">
        <f t="shared" si="22"/>
        <v>0.36764705882352938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-0.28204585673616989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0.23276218235235924</v>
      </c>
      <c r="Q35" s="11">
        <f>2*'OddsRatio_working_3-way'!K35*'OddsRatio_working_3-way'!L35*'OddsRatio_working_3-way'!M35</f>
        <v>8.0820202205680286E-2</v>
      </c>
      <c r="R35" s="11">
        <f t="shared" si="23"/>
        <v>0</v>
      </c>
      <c r="S35" s="11">
        <f t="shared" si="24"/>
        <v>-0.82526361154841787</v>
      </c>
      <c r="T35" s="11">
        <f t="shared" si="25"/>
        <v>-0.28654986512097841</v>
      </c>
      <c r="U35" s="11">
        <f>'OddsRatio_working_3-way'!S35-'OddsRatio_working_3-way'!R35^2/3</f>
        <v>-0.82526361154841787</v>
      </c>
      <c r="V35" s="11">
        <f>'OddsRatio_working_3-way'!S35*'OddsRatio_working_3-way'!R35/3-2*'OddsRatio_working_3-way'!R35^3/27-'OddsRatio_working_3-way'!T35</f>
        <v>0.28654986512097841</v>
      </c>
      <c r="W35" s="11">
        <f>'OddsRatio_working_3-way'!V35^2+4*'OddsRatio_working_3-way'!U35^3/27</f>
        <v>-1.1564427753104622E-3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0.14428034167564321</v>
      </c>
      <c r="Y35" s="11">
        <f>IF('OddsRatio_working_3-way'!W35&gt;=0,IF('OddsRatio_working_3-way'!V35+SQRT('OddsRatio_working_3-way'!W35)&gt;0,0,PI()),ACOS('OddsRatio_working_3-way'!V35/(2*'OddsRatio_working_3-way'!X35)))</f>
        <v>0.11812323845470418</v>
      </c>
      <c r="Z35" s="11">
        <f>'OddsRatio_working_3-way'!X35^(1/3)*COS('OddsRatio_working_3-way'!Y35/3)</f>
        <v>0.52408168250059128</v>
      </c>
      <c r="AA35" s="11">
        <f>'OddsRatio_working_3-way'!X35^(1/3)*COS(('OddsRatio_working_3-way'!Y35+2*PI())/3)</f>
        <v>-0.27992087026639512</v>
      </c>
      <c r="AB35" s="11">
        <f>'OddsRatio_working_3-way'!X35^(1/3)*COS(('OddsRatio_working_3-way'!Y35+4*PI())/3)</f>
        <v>-0.24416081223419608</v>
      </c>
      <c r="AC35" s="11">
        <f>'OddsRatio_working_3-way'!X35^(1/3)*SIN('OddsRatio_working_3-way'!Y35/3)</f>
        <v>2.0646079131126809E-2</v>
      </c>
      <c r="AD35" s="11">
        <f>'OddsRatio_working_3-way'!X35^(1/3)*SIN(('OddsRatio_working_3-way'!Y35+2*PI())/3)</f>
        <v>0.44354501113803924</v>
      </c>
      <c r="AE35" s="11">
        <f>'OddsRatio_working_3-way'!X35^(1/3)*SIN(('OddsRatio_working_3-way'!Y35+4*PI())/3)</f>
        <v>-0.464191090269166</v>
      </c>
      <c r="AF35" s="11">
        <f>-'OddsRatio_working_3-way'!U35/(3*'OddsRatio_working_3-way'!X35^(1/3))*COS(('OddsRatio_working_3-way'!Y35)/3)</f>
        <v>0.52408168250059117</v>
      </c>
      <c r="AG35" s="11">
        <f>-'OddsRatio_working_3-way'!U35/(3*'OddsRatio_working_3-way'!X35^(1/3))*COS(('OddsRatio_working_3-way'!Y35+2*PI())/3)</f>
        <v>-0.27992087026639506</v>
      </c>
      <c r="AH35" s="11">
        <f>-'OddsRatio_working_3-way'!U35/(3*'OddsRatio_working_3-way'!X35^(1/3))*COS(('OddsRatio_working_3-way'!Y35+4*PI())/3)</f>
        <v>-0.24416081223419606</v>
      </c>
      <c r="AI35" s="11">
        <f>'OddsRatio_working_3-way'!U35/(3*'OddsRatio_working_3-way'!X35^(1/3))*SIN(('OddsRatio_working_3-way'!Y35)/3)</f>
        <v>-2.0646079131126805E-2</v>
      </c>
      <c r="AJ35" s="11">
        <f>'OddsRatio_working_3-way'!U35/(3*'OddsRatio_working_3-way'!X35^(1/3))*SIN(('OddsRatio_working_3-way'!Y35+2*PI())/3)</f>
        <v>-0.44354501113803912</v>
      </c>
      <c r="AK35" s="11">
        <f>'OddsRatio_working_3-way'!U35/(3*'OddsRatio_working_3-way'!X35^(1/3))*SIN(('OddsRatio_working_3-way'!Y35+4*PI())/3)</f>
        <v>0.46419109026916588</v>
      </c>
      <c r="AL35" s="11">
        <f>'OddsRatio_working_3-way'!Z35+'OddsRatio_working_3-way'!AF35</f>
        <v>1.0481633650011823</v>
      </c>
      <c r="AM35" s="11">
        <f>'OddsRatio_working_3-way'!AA35+'OddsRatio_working_3-way'!AG35</f>
        <v>-0.55984174053279023</v>
      </c>
      <c r="AN35" s="11">
        <f>'OddsRatio_working_3-way'!AB35+'OddsRatio_working_3-way'!AH35</f>
        <v>-0.48832162446839211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1.0481633650011823</v>
      </c>
      <c r="AS35" s="11">
        <f>IF(('OddsRatio_working_3-way'!X35=0),IF(Q35&gt;0,-Q35^(1/3),(-Q35)^(1/3)),'OddsRatio_working_3-way'!AM35-'OddsRatio_working_3-way'!R35/3)</f>
        <v>-0.55984174053279023</v>
      </c>
      <c r="AT35" s="11">
        <f>IF(('OddsRatio_working_3-way'!X35=0),IF(Q35&gt;0,-Q35^(1/3),(-Q35)^(1/3)),'OddsRatio_working_3-way'!AN35-'OddsRatio_working_3-way'!R35/3)</f>
        <v>-0.48832162446839211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1.99</v>
      </c>
      <c r="B36" s="4">
        <f>IF('True_Odds_Calculator_3-way'!B37="","",'True_Odds_Calculator_3-way'!B37)</f>
        <v>3.39</v>
      </c>
      <c r="C36" s="4">
        <f>IF('True_Odds_Calculator_3-way'!C37="","",'True_Odds_Calculator_3-way'!C37)</f>
        <v>4.2</v>
      </c>
      <c r="D36" s="9">
        <f t="shared" si="13"/>
        <v>0.48848493775552193</v>
      </c>
      <c r="E36" s="9">
        <f t="shared" si="14"/>
        <v>0.28345003881757924</v>
      </c>
      <c r="F36" s="9">
        <f t="shared" si="15"/>
        <v>0.22806502342689886</v>
      </c>
      <c r="G36" s="9">
        <f t="shared" si="16"/>
        <v>1.0577232604736291</v>
      </c>
      <c r="H36" s="9">
        <f t="shared" si="17"/>
        <v>2.0471460278688927</v>
      </c>
      <c r="I36" s="9">
        <f t="shared" si="18"/>
        <v>3.5279585925319732</v>
      </c>
      <c r="J36" s="9">
        <f t="shared" si="19"/>
        <v>4.3847144335156134</v>
      </c>
      <c r="K36" s="11">
        <f t="shared" si="20"/>
        <v>0.50251256281407031</v>
      </c>
      <c r="L36" s="11">
        <f t="shared" si="21"/>
        <v>0.29498525073746312</v>
      </c>
      <c r="M36" s="11">
        <f t="shared" si="22"/>
        <v>0.23809523809523808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-0.26722741393440019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0.23223294446667944</v>
      </c>
      <c r="Q36" s="11">
        <f>2*'OddsRatio_working_3-way'!K36*'OddsRatio_working_3-way'!L36*'OddsRatio_working_3-way'!M36</f>
        <v>7.0587521114492235E-2</v>
      </c>
      <c r="R36" s="11">
        <f t="shared" si="23"/>
        <v>0</v>
      </c>
      <c r="S36" s="11">
        <f t="shared" si="24"/>
        <v>-0.86904610963188345</v>
      </c>
      <c r="T36" s="11">
        <f t="shared" si="25"/>
        <v>-0.2641477536875026</v>
      </c>
      <c r="U36" s="11">
        <f>'OddsRatio_working_3-way'!S36-'OddsRatio_working_3-way'!R36^2/3</f>
        <v>-0.86904610963188345</v>
      </c>
      <c r="V36" s="11">
        <f>'OddsRatio_working_3-way'!S36*'OddsRatio_working_3-way'!R36/3-2*'OddsRatio_working_3-way'!R36^3/27-'OddsRatio_working_3-way'!T36</f>
        <v>0.2641477536875026</v>
      </c>
      <c r="W36" s="11">
        <f>'OddsRatio_working_3-way'!V36^2+4*'OddsRatio_working_3-way'!U36^3/27</f>
        <v>-2.7461427204069286E-2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0.15591300698003263</v>
      </c>
      <c r="Y36" s="11">
        <f>IF('OddsRatio_working_3-way'!W36&gt;=0,IF('OddsRatio_working_3-way'!V36+SQRT('OddsRatio_working_3-way'!W36)&gt;0,0,PI()),ACOS('OddsRatio_working_3-way'!V36/(2*'OddsRatio_working_3-way'!X36)))</f>
        <v>0.56029231936513368</v>
      </c>
      <c r="Z36" s="11">
        <f>'OddsRatio_working_3-way'!X36^(1/3)*COS('OddsRatio_working_3-way'!Y36/3)</f>
        <v>0.52886163023681454</v>
      </c>
      <c r="AA36" s="11">
        <f>'OddsRatio_working_3-way'!X36^(1/3)*COS(('OddsRatio_working_3-way'!Y36+2*PI())/3)</f>
        <v>-0.35097883332457452</v>
      </c>
      <c r="AB36" s="11">
        <f>'OddsRatio_working_3-way'!X36^(1/3)*COS(('OddsRatio_working_3-way'!Y36+4*PI())/3)</f>
        <v>-0.17788279691224015</v>
      </c>
      <c r="AC36" s="11">
        <f>'OddsRatio_working_3-way'!X36^(1/3)*SIN('OddsRatio_working_3-way'!Y36/3)</f>
        <v>9.9937043218318491E-2</v>
      </c>
      <c r="AD36" s="11">
        <f>'OddsRatio_working_3-way'!X36^(1/3)*SIN(('OddsRatio_working_3-way'!Y36+2*PI())/3)</f>
        <v>0.40803908526277449</v>
      </c>
      <c r="AE36" s="11">
        <f>'OddsRatio_working_3-way'!X36^(1/3)*SIN(('OddsRatio_working_3-way'!Y36+4*PI())/3)</f>
        <v>-0.50797612848109297</v>
      </c>
      <c r="AF36" s="11">
        <f>-'OddsRatio_working_3-way'!U36/(3*'OddsRatio_working_3-way'!X36^(1/3))*COS(('OddsRatio_working_3-way'!Y36)/3)</f>
        <v>0.52886163023681443</v>
      </c>
      <c r="AG36" s="11">
        <f>-'OddsRatio_working_3-way'!U36/(3*'OddsRatio_working_3-way'!X36^(1/3))*COS(('OddsRatio_working_3-way'!Y36+2*PI())/3)</f>
        <v>-0.35097883332457441</v>
      </c>
      <c r="AH36" s="11">
        <f>-'OddsRatio_working_3-way'!U36/(3*'OddsRatio_working_3-way'!X36^(1/3))*COS(('OddsRatio_working_3-way'!Y36+4*PI())/3)</f>
        <v>-0.1778827969122401</v>
      </c>
      <c r="AI36" s="11">
        <f>'OddsRatio_working_3-way'!U36/(3*'OddsRatio_working_3-way'!X36^(1/3))*SIN(('OddsRatio_working_3-way'!Y36)/3)</f>
        <v>-9.9937043218318464E-2</v>
      </c>
      <c r="AJ36" s="11">
        <f>'OddsRatio_working_3-way'!U36/(3*'OddsRatio_working_3-way'!X36^(1/3))*SIN(('OddsRatio_working_3-way'!Y36+2*PI())/3)</f>
        <v>-0.40803908526277438</v>
      </c>
      <c r="AK36" s="11">
        <f>'OddsRatio_working_3-way'!U36/(3*'OddsRatio_working_3-way'!X36^(1/3))*SIN(('OddsRatio_working_3-way'!Y36+4*PI())/3)</f>
        <v>0.50797612848109286</v>
      </c>
      <c r="AL36" s="11">
        <f>'OddsRatio_working_3-way'!Z36+'OddsRatio_working_3-way'!AF36</f>
        <v>1.0577232604736291</v>
      </c>
      <c r="AM36" s="11">
        <f>'OddsRatio_working_3-way'!AA36+'OddsRatio_working_3-way'!AG36</f>
        <v>-0.70195766664914894</v>
      </c>
      <c r="AN36" s="11">
        <f>'OddsRatio_working_3-way'!AB36+'OddsRatio_working_3-way'!AH36</f>
        <v>-0.35576559382448025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1.0577232604736291</v>
      </c>
      <c r="AS36" s="11">
        <f>IF(('OddsRatio_working_3-way'!X36=0),IF(Q36&gt;0,-Q36^(1/3),(-Q36)^(1/3)),'OddsRatio_working_3-way'!AM36-'OddsRatio_working_3-way'!R36/3)</f>
        <v>-0.70195766664914894</v>
      </c>
      <c r="AT36" s="11">
        <f>IF(('OddsRatio_working_3-way'!X36=0),IF(Q36&gt;0,-Q36^(1/3),(-Q36)^(1/3)),'OddsRatio_working_3-way'!AN36-'OddsRatio_working_3-way'!R36/3)</f>
        <v>-0.35576559382448025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3.24</v>
      </c>
      <c r="B37" s="4">
        <f>IF('True_Odds_Calculator_3-way'!B38="","",'True_Odds_Calculator_3-way'!B38)</f>
        <v>3.12</v>
      </c>
      <c r="C37" s="4">
        <f>IF('True_Odds_Calculator_3-way'!C38="","",'True_Odds_Calculator_3-way'!C38)</f>
        <v>2.4700000000000002</v>
      </c>
      <c r="D37" s="9">
        <f t="shared" si="13"/>
        <v>0.29786450162101585</v>
      </c>
      <c r="E37" s="9">
        <f t="shared" si="14"/>
        <v>0.30950639966644172</v>
      </c>
      <c r="F37" s="9">
        <f t="shared" si="15"/>
        <v>0.39262909871254231</v>
      </c>
      <c r="G37" s="9">
        <f t="shared" si="16"/>
        <v>1.0523353598188625</v>
      </c>
      <c r="H37" s="9">
        <f t="shared" si="17"/>
        <v>3.3572312059942524</v>
      </c>
      <c r="I37" s="9">
        <f t="shared" si="18"/>
        <v>3.2309509628159883</v>
      </c>
      <c r="J37" s="9">
        <f t="shared" si="19"/>
        <v>2.5469329789337278</v>
      </c>
      <c r="K37" s="11">
        <f t="shared" si="20"/>
        <v>0.30864197530864196</v>
      </c>
      <c r="L37" s="11">
        <f t="shared" si="21"/>
        <v>0.32051282051282048</v>
      </c>
      <c r="M37" s="11">
        <f t="shared" si="22"/>
        <v>0.40485829959514169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-0.27957907040228214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0.23349199575020538</v>
      </c>
      <c r="Q37" s="11">
        <f>2*'OddsRatio_working_3-way'!K37*'OddsRatio_working_3-way'!L37*'OddsRatio_working_3-way'!M37</f>
        <v>8.0100170068681073E-2</v>
      </c>
      <c r="R37" s="11">
        <f t="shared" si="23"/>
        <v>0</v>
      </c>
      <c r="S37" s="11">
        <f t="shared" si="24"/>
        <v>-0.8351554907677361</v>
      </c>
      <c r="T37" s="11">
        <f t="shared" si="25"/>
        <v>-0.28650274125822844</v>
      </c>
      <c r="U37" s="11">
        <f>'OddsRatio_working_3-way'!S37-'OddsRatio_working_3-way'!R37^2/3</f>
        <v>-0.8351554907677361</v>
      </c>
      <c r="V37" s="11">
        <f>'OddsRatio_working_3-way'!S37*'OddsRatio_working_3-way'!R37/3-2*'OddsRatio_working_3-way'!R37^3/27-'OddsRatio_working_3-way'!T37</f>
        <v>0.28650274125822844</v>
      </c>
      <c r="W37" s="11">
        <f>'OddsRatio_working_3-way'!V37^2+4*'OddsRatio_working_3-way'!U37^3/27</f>
        <v>-4.2136861729573233E-3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0.14688218656582963</v>
      </c>
      <c r="Y37" s="11">
        <f>IF('OddsRatio_working_3-way'!W37&gt;=0,IF('OddsRatio_working_3-way'!V37+SQRT('OddsRatio_working_3-way'!W37)&gt;0,0,PI()),ACOS('OddsRatio_working_3-way'!V37/(2*'OddsRatio_working_3-way'!X37)))</f>
        <v>0.22280824152970169</v>
      </c>
      <c r="Z37" s="11">
        <f>'OddsRatio_working_3-way'!X37^(1/3)*COS('OddsRatio_working_3-way'!Y37/3)</f>
        <v>0.52616767990943125</v>
      </c>
      <c r="AA37" s="11">
        <f>'OddsRatio_working_3-way'!X37^(1/3)*COS(('OddsRatio_working_3-way'!Y37+2*PI())/3)</f>
        <v>-0.29698888612750152</v>
      </c>
      <c r="AB37" s="11">
        <f>'OddsRatio_working_3-way'!X37^(1/3)*COS(('OddsRatio_working_3-way'!Y37+4*PI())/3)</f>
        <v>-0.22917879378192968</v>
      </c>
      <c r="AC37" s="11">
        <f>'OddsRatio_working_3-way'!X37^(1/3)*SIN('OddsRatio_working_3-way'!Y37/3)</f>
        <v>3.9150175069489257E-2</v>
      </c>
      <c r="AD37" s="11">
        <f>'OddsRatio_working_3-way'!X37^(1/3)*SIN(('OddsRatio_working_3-way'!Y37+2*PI())/3)</f>
        <v>0.43609948991714192</v>
      </c>
      <c r="AE37" s="11">
        <f>'OddsRatio_working_3-way'!X37^(1/3)*SIN(('OddsRatio_working_3-way'!Y37+4*PI())/3)</f>
        <v>-0.47524966498663113</v>
      </c>
      <c r="AF37" s="11">
        <f>-'OddsRatio_working_3-way'!U37/(3*'OddsRatio_working_3-way'!X37^(1/3))*COS(('OddsRatio_working_3-way'!Y37)/3)</f>
        <v>0.52616767990943114</v>
      </c>
      <c r="AG37" s="11">
        <f>-'OddsRatio_working_3-way'!U37/(3*'OddsRatio_working_3-way'!X37^(1/3))*COS(('OddsRatio_working_3-way'!Y37+2*PI())/3)</f>
        <v>-0.29698888612750146</v>
      </c>
      <c r="AH37" s="11">
        <f>-'OddsRatio_working_3-way'!U37/(3*'OddsRatio_working_3-way'!X37^(1/3))*COS(('OddsRatio_working_3-way'!Y37+4*PI())/3)</f>
        <v>-0.22917879378192965</v>
      </c>
      <c r="AI37" s="11">
        <f>'OddsRatio_working_3-way'!U37/(3*'OddsRatio_working_3-way'!X37^(1/3))*SIN(('OddsRatio_working_3-way'!Y37)/3)</f>
        <v>-3.915017506948925E-2</v>
      </c>
      <c r="AJ37" s="11">
        <f>'OddsRatio_working_3-way'!U37/(3*'OddsRatio_working_3-way'!X37^(1/3))*SIN(('OddsRatio_working_3-way'!Y37+2*PI())/3)</f>
        <v>-0.43609948991714181</v>
      </c>
      <c r="AK37" s="11">
        <f>'OddsRatio_working_3-way'!U37/(3*'OddsRatio_working_3-way'!X37^(1/3))*SIN(('OddsRatio_working_3-way'!Y37+4*PI())/3)</f>
        <v>0.47524966498663107</v>
      </c>
      <c r="AL37" s="11">
        <f>'OddsRatio_working_3-way'!Z37+'OddsRatio_working_3-way'!AF37</f>
        <v>1.0523353598188625</v>
      </c>
      <c r="AM37" s="11">
        <f>'OddsRatio_working_3-way'!AA37+'OddsRatio_working_3-way'!AG37</f>
        <v>-0.59397777225500303</v>
      </c>
      <c r="AN37" s="11">
        <f>'OddsRatio_working_3-way'!AB37+'OddsRatio_working_3-way'!AH37</f>
        <v>-0.45835758756385936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1.0523353598188625</v>
      </c>
      <c r="AS37" s="11">
        <f>IF(('OddsRatio_working_3-way'!X37=0),IF(Q37&gt;0,-Q37^(1/3),(-Q37)^(1/3)),'OddsRatio_working_3-way'!AM37-'OddsRatio_working_3-way'!R37/3)</f>
        <v>-0.59397777225500303</v>
      </c>
      <c r="AT37" s="11">
        <f>IF(('OddsRatio_working_3-way'!X37=0),IF(Q37&gt;0,-Q37^(1/3),(-Q37)^(1/3)),'OddsRatio_working_3-way'!AN37-'OddsRatio_working_3-way'!R37/3)</f>
        <v>-0.45835758756385936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1.71</v>
      </c>
      <c r="B40" s="4">
        <f>IF('True_Odds_Calculator_3-way'!B39="","",'True_Odds_Calculator_3-way'!B39)</f>
        <v>3.85</v>
      </c>
      <c r="C40" s="4">
        <f>IF('True_Odds_Calculator_3-way'!C39="","",'True_Odds_Calculator_3-way'!C39)</f>
        <v>5.16</v>
      </c>
      <c r="D40" s="9">
        <f t="shared" si="13"/>
        <v>0.56884054182061694</v>
      </c>
      <c r="E40" s="9">
        <f t="shared" si="14"/>
        <v>0.24737026106087504</v>
      </c>
      <c r="F40" s="9">
        <f t="shared" si="15"/>
        <v>0.18378919711850814</v>
      </c>
      <c r="G40" s="9">
        <f t="shared" si="16"/>
        <v>1.0675519725836875</v>
      </c>
      <c r="H40" s="9">
        <f t="shared" si="17"/>
        <v>1.7579619005344183</v>
      </c>
      <c r="I40" s="9">
        <f t="shared" si="18"/>
        <v>4.0425231218635096</v>
      </c>
      <c r="J40" s="9">
        <f t="shared" si="19"/>
        <v>5.4410162059481406</v>
      </c>
      <c r="K40" s="11">
        <f t="shared" si="20"/>
        <v>0.58479532163742687</v>
      </c>
      <c r="L40" s="11">
        <f t="shared" si="21"/>
        <v>0.25974025974025972</v>
      </c>
      <c r="M40" s="11">
        <f t="shared" si="22"/>
        <v>0.19379844961240308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-0.24779355011913162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0.22725359322666538</v>
      </c>
      <c r="Q40" s="11">
        <f>2*'OddsRatio_working_3-way'!K40*'OddsRatio_working_3-way'!L40*'OddsRatio_working_3-way'!M40</f>
        <v>5.8873987882555795E-2</v>
      </c>
      <c r="R40" s="11">
        <f t="shared" si="23"/>
        <v>0</v>
      </c>
      <c r="S40" s="11">
        <f t="shared" si="24"/>
        <v>-0.91710858945847762</v>
      </c>
      <c r="T40" s="11">
        <f t="shared" si="25"/>
        <v>-0.23759289882343979</v>
      </c>
      <c r="U40" s="11">
        <f>'OddsRatio_working_3-way'!S40-'OddsRatio_working_3-way'!R40^2/3</f>
        <v>-0.91710858945847762</v>
      </c>
      <c r="V40" s="11">
        <f>'OddsRatio_working_3-way'!S40*'OddsRatio_working_3-way'!R40/3-2*'OddsRatio_working_3-way'!R40^3/27-'OddsRatio_working_3-way'!T40</f>
        <v>0.23759289882343979</v>
      </c>
      <c r="W40" s="11">
        <f>'OddsRatio_working_3-way'!V40^2+4*'OddsRatio_working_3-way'!U40^3/27</f>
        <v>-5.7826530055876978E-2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0.16902434412474604</v>
      </c>
      <c r="Y40" s="11">
        <f>IF('OddsRatio_working_3-way'!W40&gt;=0,IF('OddsRatio_working_3-way'!V40+SQRT('OddsRatio_working_3-way'!W40)&gt;0,0,PI()),ACOS('OddsRatio_working_3-way'!V40/(2*'OddsRatio_working_3-way'!X40)))</f>
        <v>0.79141940460478544</v>
      </c>
      <c r="Z40" s="11">
        <f>'OddsRatio_working_3-way'!X40^(1/3)*COS('OddsRatio_working_3-way'!Y40/3)</f>
        <v>0.53377598629184375</v>
      </c>
      <c r="AA40" s="11">
        <f>'OddsRatio_working_3-way'!X40^(1/3)*COS(('OddsRatio_working_3-way'!Y40+2*PI())/3)</f>
        <v>-0.39174609143452499</v>
      </c>
      <c r="AB40" s="11">
        <f>'OddsRatio_working_3-way'!X40^(1/3)*COS(('OddsRatio_working_3-way'!Y40+4*PI())/3)</f>
        <v>-0.14202989485731884</v>
      </c>
      <c r="AC40" s="11">
        <f>'OddsRatio_working_3-way'!X40^(1/3)*SIN('OddsRatio_working_3-way'!Y40/3)</f>
        <v>0.14417371331485951</v>
      </c>
      <c r="AD40" s="11">
        <f>'OddsRatio_working_3-way'!X40^(1/3)*SIN(('OddsRatio_working_3-way'!Y40+2*PI())/3)</f>
        <v>0.39017670740140115</v>
      </c>
      <c r="AE40" s="11">
        <f>'OddsRatio_working_3-way'!X40^(1/3)*SIN(('OddsRatio_working_3-way'!Y40+4*PI())/3)</f>
        <v>-0.53435042071626071</v>
      </c>
      <c r="AF40" s="11">
        <f>-'OddsRatio_working_3-way'!U40/(3*'OddsRatio_working_3-way'!X40^(1/3))*COS(('OddsRatio_working_3-way'!Y40)/3)</f>
        <v>0.53377598629184375</v>
      </c>
      <c r="AG40" s="11">
        <f>-'OddsRatio_working_3-way'!U40/(3*'OddsRatio_working_3-way'!X40^(1/3))*COS(('OddsRatio_working_3-way'!Y40+2*PI())/3)</f>
        <v>-0.39174609143452499</v>
      </c>
      <c r="AH40" s="11">
        <f>-'OddsRatio_working_3-way'!U40/(3*'OddsRatio_working_3-way'!X40^(1/3))*COS(('OddsRatio_working_3-way'!Y40+4*PI())/3)</f>
        <v>-0.14202989485731884</v>
      </c>
      <c r="AI40" s="11">
        <f>'OddsRatio_working_3-way'!U40/(3*'OddsRatio_working_3-way'!X40^(1/3))*SIN(('OddsRatio_working_3-way'!Y40)/3)</f>
        <v>-0.14417371331485951</v>
      </c>
      <c r="AJ40" s="11">
        <f>'OddsRatio_working_3-way'!U40/(3*'OddsRatio_working_3-way'!X40^(1/3))*SIN(('OddsRatio_working_3-way'!Y40+2*PI())/3)</f>
        <v>-0.39017670740140115</v>
      </c>
      <c r="AK40" s="11">
        <f>'OddsRatio_working_3-way'!U40/(3*'OddsRatio_working_3-way'!X40^(1/3))*SIN(('OddsRatio_working_3-way'!Y40+4*PI())/3)</f>
        <v>0.53435042071626071</v>
      </c>
      <c r="AL40" s="11">
        <f>'OddsRatio_working_3-way'!Z40+'OddsRatio_working_3-way'!AF40</f>
        <v>1.0675519725836875</v>
      </c>
      <c r="AM40" s="11">
        <f>'OddsRatio_working_3-way'!AA40+'OddsRatio_working_3-way'!AG40</f>
        <v>-0.78349218286904998</v>
      </c>
      <c r="AN40" s="11">
        <f>'OddsRatio_working_3-way'!AB40+'OddsRatio_working_3-way'!AH40</f>
        <v>-0.28405978971463769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1.0675519725836875</v>
      </c>
      <c r="AS40" s="11">
        <f>IF(('OddsRatio_working_3-way'!X40=0),IF(Q40&gt;0,-Q40^(1/3),(-Q40)^(1/3)),'OddsRatio_working_3-way'!AM40-'OddsRatio_working_3-way'!R40/3)</f>
        <v>-0.78349218286904998</v>
      </c>
      <c r="AT40" s="11">
        <f>IF(('OddsRatio_working_3-way'!X40=0),IF(Q40&gt;0,-Q40^(1/3),(-Q40)^(1/3)),'OddsRatio_working_3-way'!AN40-'OddsRatio_working_3-way'!R40/3)</f>
        <v>-0.28405978971463769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4.05</v>
      </c>
      <c r="B41" s="4">
        <f>IF('True_Odds_Calculator_3-way'!B40="","",'True_Odds_Calculator_3-way'!B40)</f>
        <v>3.39</v>
      </c>
      <c r="C41" s="4">
        <f>IF('True_Odds_Calculator_3-way'!C40="","",'True_Odds_Calculator_3-way'!C40)</f>
        <v>2.0299999999999998</v>
      </c>
      <c r="D41" s="9">
        <f t="shared" si="13"/>
        <v>0.23700641695504893</v>
      </c>
      <c r="E41" s="9">
        <f t="shared" si="14"/>
        <v>0.28387633204365431</v>
      </c>
      <c r="F41" s="9">
        <f t="shared" si="15"/>
        <v>0.47911725100129665</v>
      </c>
      <c r="G41" s="9">
        <f t="shared" si="16"/>
        <v>1.0555065711743472</v>
      </c>
      <c r="H41" s="9">
        <f t="shared" si="17"/>
        <v>4.2192950420817583</v>
      </c>
      <c r="I41" s="9">
        <f t="shared" si="18"/>
        <v>3.5226607051066896</v>
      </c>
      <c r="J41" s="9">
        <f t="shared" si="19"/>
        <v>2.0871717683095774</v>
      </c>
      <c r="K41" s="11">
        <f t="shared" si="20"/>
        <v>0.24691358024691359</v>
      </c>
      <c r="L41" s="11">
        <f t="shared" si="21"/>
        <v>0.29498525073746312</v>
      </c>
      <c r="M41" s="11">
        <f t="shared" si="22"/>
        <v>0.49261083743842371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-0.26939169674734031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0.23214189287494824</v>
      </c>
      <c r="Q41" s="11">
        <f>2*'OddsRatio_working_3-way'!K41*'OddsRatio_working_3-way'!L41*'OddsRatio_working_3-way'!M41</f>
        <v>7.1759472295192653E-2</v>
      </c>
      <c r="R41" s="11">
        <f t="shared" si="23"/>
        <v>0</v>
      </c>
      <c r="S41" s="11">
        <f t="shared" si="24"/>
        <v>-0.86172623610100252</v>
      </c>
      <c r="T41" s="11">
        <f t="shared" si="25"/>
        <v>-0.26637596170046446</v>
      </c>
      <c r="U41" s="11">
        <f>'OddsRatio_working_3-way'!S41-'OddsRatio_working_3-way'!R41^2/3</f>
        <v>-0.86172623610100252</v>
      </c>
      <c r="V41" s="11">
        <f>'OddsRatio_working_3-way'!S41*'OddsRatio_working_3-way'!R41/3-2*'OddsRatio_working_3-way'!R41^3/27-'OddsRatio_working_3-way'!T41</f>
        <v>0.26637596170046446</v>
      </c>
      <c r="W41" s="11">
        <f>'OddsRatio_working_3-way'!V41^2+4*'OddsRatio_working_3-way'!U41^3/27</f>
        <v>-2.3842938276134484E-2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0.15394730530930201</v>
      </c>
      <c r="Y41" s="11">
        <f>IF('OddsRatio_working_3-way'!W41&gt;=0,IF('OddsRatio_working_3-way'!V41+SQRT('OddsRatio_working_3-way'!W41)&gt;0,0,PI()),ACOS('OddsRatio_working_3-way'!V41/(2*'OddsRatio_working_3-way'!X41)))</f>
        <v>0.52534085420942622</v>
      </c>
      <c r="Z41" s="11">
        <f>'OddsRatio_working_3-way'!X41^(1/3)*COS('OddsRatio_working_3-way'!Y41/3)</f>
        <v>0.52775328558717371</v>
      </c>
      <c r="AA41" s="11">
        <f>'OddsRatio_working_3-way'!X41^(1/3)*COS(('OddsRatio_working_3-way'!Y41+2*PI())/3)</f>
        <v>-0.34474017715369254</v>
      </c>
      <c r="AB41" s="11">
        <f>'OddsRatio_working_3-way'!X41^(1/3)*COS(('OddsRatio_working_3-way'!Y41+4*PI())/3)</f>
        <v>-0.18301310843348126</v>
      </c>
      <c r="AC41" s="11">
        <f>'OddsRatio_working_3-way'!X41^(1/3)*SIN('OddsRatio_working_3-way'!Y41/3)</f>
        <v>9.3373166660863038E-2</v>
      </c>
      <c r="AD41" s="11">
        <f>'OddsRatio_working_3-way'!X41^(1/3)*SIN(('OddsRatio_working_3-way'!Y41+2*PI())/3)</f>
        <v>0.41036116891876467</v>
      </c>
      <c r="AE41" s="11">
        <f>'OddsRatio_working_3-way'!X41^(1/3)*SIN(('OddsRatio_working_3-way'!Y41+4*PI())/3)</f>
        <v>-0.50373433557962777</v>
      </c>
      <c r="AF41" s="11">
        <f>-'OddsRatio_working_3-way'!U41/(3*'OddsRatio_working_3-way'!X41^(1/3))*COS(('OddsRatio_working_3-way'!Y41)/3)</f>
        <v>0.5277532855871736</v>
      </c>
      <c r="AG41" s="11">
        <f>-'OddsRatio_working_3-way'!U41/(3*'OddsRatio_working_3-way'!X41^(1/3))*COS(('OddsRatio_working_3-way'!Y41+2*PI())/3)</f>
        <v>-0.34474017715369248</v>
      </c>
      <c r="AH41" s="11">
        <f>-'OddsRatio_working_3-way'!U41/(3*'OddsRatio_working_3-way'!X41^(1/3))*COS(('OddsRatio_working_3-way'!Y41+4*PI())/3)</f>
        <v>-0.18301310843348123</v>
      </c>
      <c r="AI41" s="11">
        <f>'OddsRatio_working_3-way'!U41/(3*'OddsRatio_working_3-way'!X41^(1/3))*SIN(('OddsRatio_working_3-way'!Y41)/3)</f>
        <v>-9.3373166660863025E-2</v>
      </c>
      <c r="AJ41" s="11">
        <f>'OddsRatio_working_3-way'!U41/(3*'OddsRatio_working_3-way'!X41^(1/3))*SIN(('OddsRatio_working_3-way'!Y41+2*PI())/3)</f>
        <v>-0.41036116891876456</v>
      </c>
      <c r="AK41" s="11">
        <f>'OddsRatio_working_3-way'!U41/(3*'OddsRatio_working_3-way'!X41^(1/3))*SIN(('OddsRatio_working_3-way'!Y41+4*PI())/3)</f>
        <v>0.50373433557962766</v>
      </c>
      <c r="AL41" s="11">
        <f>'OddsRatio_working_3-way'!Z41+'OddsRatio_working_3-way'!AF41</f>
        <v>1.0555065711743472</v>
      </c>
      <c r="AM41" s="11">
        <f>'OddsRatio_working_3-way'!AA41+'OddsRatio_working_3-way'!AG41</f>
        <v>-0.68948035430738508</v>
      </c>
      <c r="AN41" s="11">
        <f>'OddsRatio_working_3-way'!AB41+'OddsRatio_working_3-way'!AH41</f>
        <v>-0.36602621686696246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1.0555065711743472</v>
      </c>
      <c r="AS41" s="11">
        <f>IF(('OddsRatio_working_3-way'!X41=0),IF(Q41&gt;0,-Q41^(1/3),(-Q41)^(1/3)),'OddsRatio_working_3-way'!AM41-'OddsRatio_working_3-way'!R41/3)</f>
        <v>-0.68948035430738508</v>
      </c>
      <c r="AT41" s="11">
        <f>IF(('OddsRatio_working_3-way'!X41=0),IF(Q41&gt;0,-Q41^(1/3),(-Q41)^(1/3)),'OddsRatio_working_3-way'!AN41-'OddsRatio_working_3-way'!R41/3)</f>
        <v>-0.36602621686696246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</v>
      </c>
      <c r="B42" s="4">
        <f>IF('True_Odds_Calculator_3-way'!B41="","",'True_Odds_Calculator_3-way'!B41)</f>
        <v>3.33</v>
      </c>
      <c r="C42" s="4">
        <f>IF('True_Odds_Calculator_3-way'!C41="","",'True_Odds_Calculator_3-way'!C41)</f>
        <v>4.2699999999999996</v>
      </c>
      <c r="D42" s="9">
        <f t="shared" si="13"/>
        <v>0.48641298282650758</v>
      </c>
      <c r="E42" s="9">
        <f t="shared" si="14"/>
        <v>0.28900329221786364</v>
      </c>
      <c r="F42" s="9">
        <f t="shared" si="15"/>
        <v>0.22458372495562889</v>
      </c>
      <c r="G42" s="9">
        <f t="shared" si="16"/>
        <v>1.0558661781375132</v>
      </c>
      <c r="H42" s="9">
        <f t="shared" si="17"/>
        <v>2.0558661781375132</v>
      </c>
      <c r="I42" s="9">
        <f t="shared" si="18"/>
        <v>3.4601681950604051</v>
      </c>
      <c r="J42" s="9">
        <f t="shared" si="19"/>
        <v>4.4526824025096676</v>
      </c>
      <c r="K42" s="11">
        <f t="shared" si="20"/>
        <v>0.5</v>
      </c>
      <c r="L42" s="11">
        <f t="shared" si="21"/>
        <v>0.3003003003003003</v>
      </c>
      <c r="M42" s="11">
        <f t="shared" si="22"/>
        <v>0.23419203747072601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-0.26791780070468607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0.23208219929531407</v>
      </c>
      <c r="Q42" s="11">
        <f>2*'OddsRatio_working_3-way'!K42*'OddsRatio_working_3-way'!L42*'OddsRatio_working_3-way'!M42</f>
        <v>7.0327939180398202E-2</v>
      </c>
      <c r="R42" s="11">
        <f t="shared" si="23"/>
        <v>0</v>
      </c>
      <c r="S42" s="11">
        <f t="shared" si="24"/>
        <v>-0.86624404457219328</v>
      </c>
      <c r="T42" s="11">
        <f t="shared" si="25"/>
        <v>-0.26249819532490704</v>
      </c>
      <c r="U42" s="11">
        <f>'OddsRatio_working_3-way'!S42-'OddsRatio_working_3-way'!R42^2/3</f>
        <v>-0.86624404457219328</v>
      </c>
      <c r="V42" s="11">
        <f>'OddsRatio_working_3-way'!S42*'OddsRatio_working_3-way'!R42/3-2*'OddsRatio_working_3-way'!R42^3/27-'OddsRatio_working_3-way'!T42</f>
        <v>0.26249819532490704</v>
      </c>
      <c r="W42" s="11">
        <f>'OddsRatio_working_3-way'!V42^2+4*'OddsRatio_working_3-way'!U42^3/27</f>
        <v>-2.7392640979926802E-2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0.15515954976149537</v>
      </c>
      <c r="Y42" s="11">
        <f>IF('OddsRatio_working_3-way'!W42&gt;=0,IF('OddsRatio_working_3-way'!V42+SQRT('OddsRatio_working_3-way'!W42)&gt;0,0,PI()),ACOS('OddsRatio_working_3-way'!V42/(2*'OddsRatio_working_3-way'!X42)))</f>
        <v>0.56255035353460192</v>
      </c>
      <c r="Z42" s="11">
        <f>'OddsRatio_working_3-way'!X42^(1/3)*COS('OddsRatio_working_3-way'!Y42/3)</f>
        <v>0.52793308906875658</v>
      </c>
      <c r="AA42" s="11">
        <f>'OddsRatio_working_3-way'!X42^(1/3)*COS(('OddsRatio_working_3-way'!Y42+2*PI())/3)</f>
        <v>-0.35071907327440194</v>
      </c>
      <c r="AB42" s="11">
        <f>'OddsRatio_working_3-way'!X42^(1/3)*COS(('OddsRatio_working_3-way'!Y42+4*PI())/3)</f>
        <v>-0.17721401579435472</v>
      </c>
      <c r="AC42" s="11">
        <f>'OddsRatio_working_3-way'!X42^(1/3)*SIN('OddsRatio_working_3-way'!Y42/3)</f>
        <v>0.10017319164186668</v>
      </c>
      <c r="AD42" s="11">
        <f>'OddsRatio_working_3-way'!X42^(1/3)*SIN(('OddsRatio_working_3-way'!Y42+2*PI())/3)</f>
        <v>0.40711687081100251</v>
      </c>
      <c r="AE42" s="11">
        <f>'OddsRatio_working_3-way'!X42^(1/3)*SIN(('OddsRatio_working_3-way'!Y42+4*PI())/3)</f>
        <v>-0.50729006245286923</v>
      </c>
      <c r="AF42" s="11">
        <f>-'OddsRatio_working_3-way'!U42/(3*'OddsRatio_working_3-way'!X42^(1/3))*COS(('OddsRatio_working_3-way'!Y42)/3)</f>
        <v>0.52793308906875647</v>
      </c>
      <c r="AG42" s="11">
        <f>-'OddsRatio_working_3-way'!U42/(3*'OddsRatio_working_3-way'!X42^(1/3))*COS(('OddsRatio_working_3-way'!Y42+2*PI())/3)</f>
        <v>-0.35071907327440188</v>
      </c>
      <c r="AH42" s="11">
        <f>-'OddsRatio_working_3-way'!U42/(3*'OddsRatio_working_3-way'!X42^(1/3))*COS(('OddsRatio_working_3-way'!Y42+4*PI())/3)</f>
        <v>-0.1772140157943547</v>
      </c>
      <c r="AI42" s="11">
        <f>'OddsRatio_working_3-way'!U42/(3*'OddsRatio_working_3-way'!X42^(1/3))*SIN(('OddsRatio_working_3-way'!Y42)/3)</f>
        <v>-0.10017319164186667</v>
      </c>
      <c r="AJ42" s="11">
        <f>'OddsRatio_working_3-way'!U42/(3*'OddsRatio_working_3-way'!X42^(1/3))*SIN(('OddsRatio_working_3-way'!Y42+2*PI())/3)</f>
        <v>-0.4071168708110024</v>
      </c>
      <c r="AK42" s="11">
        <f>'OddsRatio_working_3-way'!U42/(3*'OddsRatio_working_3-way'!X42^(1/3))*SIN(('OddsRatio_working_3-way'!Y42+4*PI())/3)</f>
        <v>0.50729006245286912</v>
      </c>
      <c r="AL42" s="11">
        <f>'OddsRatio_working_3-way'!Z42+'OddsRatio_working_3-way'!AF42</f>
        <v>1.0558661781375132</v>
      </c>
      <c r="AM42" s="11">
        <f>'OddsRatio_working_3-way'!AA42+'OddsRatio_working_3-way'!AG42</f>
        <v>-0.70143814654880376</v>
      </c>
      <c r="AN42" s="11">
        <f>'OddsRatio_working_3-way'!AB42+'OddsRatio_working_3-way'!AH42</f>
        <v>-0.35442803158870939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1.0558661781375132</v>
      </c>
      <c r="AS42" s="11">
        <f>IF(('OddsRatio_working_3-way'!X42=0),IF(Q42&gt;0,-Q42^(1/3),(-Q42)^(1/3)),'OddsRatio_working_3-way'!AM42-'OddsRatio_working_3-way'!R42/3)</f>
        <v>-0.70143814654880376</v>
      </c>
      <c r="AT42" s="11">
        <f>IF(('OddsRatio_working_3-way'!X42=0),IF(Q42&gt;0,-Q42^(1/3),(-Q42)^(1/3)),'OddsRatio_working_3-way'!AN42-'OddsRatio_working_3-way'!R42/3)</f>
        <v>-0.35442803158870939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2.35</v>
      </c>
      <c r="B43" s="4">
        <f>IF('True_Odds_Calculator_3-way'!B42="","",'True_Odds_Calculator_3-way'!B42)</f>
        <v>3.14</v>
      </c>
      <c r="C43" s="4">
        <f>IF('True_Odds_Calculator_3-way'!C42="","",'True_Odds_Calculator_3-way'!C42)</f>
        <v>3.47</v>
      </c>
      <c r="D43" s="9">
        <f t="shared" si="13"/>
        <v>0.41368471708477422</v>
      </c>
      <c r="E43" s="9">
        <f t="shared" si="14"/>
        <v>0.30800669175966794</v>
      </c>
      <c r="F43" s="9">
        <f t="shared" si="15"/>
        <v>0.27830859115555795</v>
      </c>
      <c r="G43" s="9">
        <f t="shared" si="16"/>
        <v>1.0498517325822336</v>
      </c>
      <c r="H43" s="9">
        <f t="shared" si="17"/>
        <v>2.4172998389860152</v>
      </c>
      <c r="I43" s="9">
        <f t="shared" si="18"/>
        <v>3.2466827077259799</v>
      </c>
      <c r="J43" s="9">
        <f t="shared" si="19"/>
        <v>3.5931337794781171</v>
      </c>
      <c r="K43" s="11">
        <f t="shared" si="20"/>
        <v>0.42553191489361702</v>
      </c>
      <c r="L43" s="11">
        <f t="shared" si="21"/>
        <v>0.31847133757961782</v>
      </c>
      <c r="M43" s="11">
        <f t="shared" si="22"/>
        <v>0.28818443804034583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-0.27868751301008821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0.23276585590465657</v>
      </c>
      <c r="Q43" s="11">
        <f>2*'OddsRatio_working_3-way'!K43*'OddsRatio_working_3-way'!L43*'OddsRatio_working_3-way'!M43</f>
        <v>7.8109347619012282E-2</v>
      </c>
      <c r="R43" s="11">
        <f t="shared" si="23"/>
        <v>0</v>
      </c>
      <c r="S43" s="11">
        <f t="shared" si="24"/>
        <v>-0.83522169109970379</v>
      </c>
      <c r="T43" s="11">
        <f t="shared" si="25"/>
        <v>-0.28027573526835703</v>
      </c>
      <c r="U43" s="11">
        <f>'OddsRatio_working_3-way'!S43-'OddsRatio_working_3-way'!R43^2/3</f>
        <v>-0.83522169109970379</v>
      </c>
      <c r="V43" s="11">
        <f>'OddsRatio_working_3-way'!S43*'OddsRatio_working_3-way'!R43/3-2*'OddsRatio_working_3-way'!R43^3/27-'OddsRatio_working_3-way'!T43</f>
        <v>0.28027573526835703</v>
      </c>
      <c r="W43" s="11">
        <f>'OddsRatio_working_3-way'!V43^2+4*'OddsRatio_working_3-way'!U43^3/27</f>
        <v>-7.7635424205170084E-3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0.14689965129360855</v>
      </c>
      <c r="Y43" s="11">
        <f>IF('OddsRatio_working_3-way'!W43&gt;=0,IF('OddsRatio_working_3-way'!V43+SQRT('OddsRatio_working_3-way'!W43)&gt;0,0,PI()),ACOS('OddsRatio_working_3-way'!V43/(2*'OddsRatio_working_3-way'!X43)))</f>
        <v>0.30458980984516182</v>
      </c>
      <c r="Z43" s="11">
        <f>'OddsRatio_working_3-way'!X43^(1/3)*COS('OddsRatio_working_3-way'!Y43/3)</f>
        <v>0.52492586629111682</v>
      </c>
      <c r="AA43" s="11">
        <f>'OddsRatio_working_3-way'!X43^(1/3)*COS(('OddsRatio_working_3-way'!Y43+2*PI())/3)</f>
        <v>-0.30877760629366902</v>
      </c>
      <c r="AB43" s="11">
        <f>'OddsRatio_working_3-way'!X43^(1/3)*COS(('OddsRatio_working_3-way'!Y43+4*PI())/3)</f>
        <v>-0.21614825999744797</v>
      </c>
      <c r="AC43" s="11">
        <f>'OddsRatio_working_3-way'!X43^(1/3)*SIN('OddsRatio_working_3-way'!Y43/3)</f>
        <v>5.3479578018982343E-2</v>
      </c>
      <c r="AD43" s="11">
        <f>'OddsRatio_working_3-way'!X43^(1/3)*SIN(('OddsRatio_working_3-way'!Y43+2*PI())/3)</f>
        <v>0.4278593463021696</v>
      </c>
      <c r="AE43" s="11">
        <f>'OddsRatio_working_3-way'!X43^(1/3)*SIN(('OddsRatio_working_3-way'!Y43+4*PI())/3)</f>
        <v>-0.48133892432115183</v>
      </c>
      <c r="AF43" s="11">
        <f>-'OddsRatio_working_3-way'!U43/(3*'OddsRatio_working_3-way'!X43^(1/3))*COS(('OddsRatio_working_3-way'!Y43)/3)</f>
        <v>0.52492586629111682</v>
      </c>
      <c r="AG43" s="11">
        <f>-'OddsRatio_working_3-way'!U43/(3*'OddsRatio_working_3-way'!X43^(1/3))*COS(('OddsRatio_working_3-way'!Y43+2*PI())/3)</f>
        <v>-0.30877760629366902</v>
      </c>
      <c r="AH43" s="11">
        <f>-'OddsRatio_working_3-way'!U43/(3*'OddsRatio_working_3-way'!X43^(1/3))*COS(('OddsRatio_working_3-way'!Y43+4*PI())/3)</f>
        <v>-0.21614825999744797</v>
      </c>
      <c r="AI43" s="11">
        <f>'OddsRatio_working_3-way'!U43/(3*'OddsRatio_working_3-way'!X43^(1/3))*SIN(('OddsRatio_working_3-way'!Y43)/3)</f>
        <v>-5.3479578018982343E-2</v>
      </c>
      <c r="AJ43" s="11">
        <f>'OddsRatio_working_3-way'!U43/(3*'OddsRatio_working_3-way'!X43^(1/3))*SIN(('OddsRatio_working_3-way'!Y43+2*PI())/3)</f>
        <v>-0.4278593463021696</v>
      </c>
      <c r="AK43" s="11">
        <f>'OddsRatio_working_3-way'!U43/(3*'OddsRatio_working_3-way'!X43^(1/3))*SIN(('OddsRatio_working_3-way'!Y43+4*PI())/3)</f>
        <v>0.48133892432115183</v>
      </c>
      <c r="AL43" s="11">
        <f>'OddsRatio_working_3-way'!Z43+'OddsRatio_working_3-way'!AF43</f>
        <v>1.0498517325822336</v>
      </c>
      <c r="AM43" s="11">
        <f>'OddsRatio_working_3-way'!AA43+'OddsRatio_working_3-way'!AG43</f>
        <v>-0.61755521258733803</v>
      </c>
      <c r="AN43" s="11">
        <f>'OddsRatio_working_3-way'!AB43+'OddsRatio_working_3-way'!AH43</f>
        <v>-0.43229651999489593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1.0498517325822336</v>
      </c>
      <c r="AS43" s="11">
        <f>IF(('OddsRatio_working_3-way'!X43=0),IF(Q43&gt;0,-Q43^(1/3),(-Q43)^(1/3)),'OddsRatio_working_3-way'!AM43-'OddsRatio_working_3-way'!R43/3)</f>
        <v>-0.61755521258733803</v>
      </c>
      <c r="AT43" s="11">
        <f>IF(('OddsRatio_working_3-way'!X43=0),IF(Q43&gt;0,-Q43^(1/3),(-Q43)^(1/3)),'OddsRatio_working_3-way'!AN43-'OddsRatio_working_3-way'!R43/3)</f>
        <v>-0.43229651999489593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1.45</v>
      </c>
      <c r="B44" s="4">
        <f>IF('True_Odds_Calculator_3-way'!B43="","",'True_Odds_Calculator_3-way'!B43)</f>
        <v>4.8899999999999997</v>
      </c>
      <c r="C44" s="4">
        <f>IF('True_Odds_Calculator_3-way'!C43="","",'True_Odds_Calculator_3-way'!C43)</f>
        <v>7.28</v>
      </c>
      <c r="D44" s="9">
        <f t="shared" si="13"/>
        <v>0.67577961765209882</v>
      </c>
      <c r="E44" s="9">
        <f t="shared" si="14"/>
        <v>0.19427413825698503</v>
      </c>
      <c r="F44" s="9">
        <f t="shared" si="15"/>
        <v>0.12994624409091618</v>
      </c>
      <c r="G44" s="9">
        <f t="shared" si="16"/>
        <v>1.0661608011412538</v>
      </c>
      <c r="H44" s="9">
        <f t="shared" si="17"/>
        <v>1.479772360513564</v>
      </c>
      <c r="I44" s="9">
        <f t="shared" si="18"/>
        <v>5.1473655164394767</v>
      </c>
      <c r="J44" s="9">
        <f t="shared" si="19"/>
        <v>7.6954898311670741</v>
      </c>
      <c r="K44" s="11">
        <f t="shared" si="20"/>
        <v>0.68965517241379315</v>
      </c>
      <c r="L44" s="11">
        <f t="shared" si="21"/>
        <v>0.20449897750511248</v>
      </c>
      <c r="M44" s="11">
        <f t="shared" si="22"/>
        <v>0.13736263736263735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-0.21296759090285644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0.20573883489051675</v>
      </c>
      <c r="Q44" s="11">
        <f>2*'OddsRatio_working_3-way'!K44*'OddsRatio_working_3-way'!L44*'OddsRatio_working_3-way'!M44</f>
        <v>3.874554329388262E-2</v>
      </c>
      <c r="R44" s="11">
        <f t="shared" si="23"/>
        <v>0</v>
      </c>
      <c r="S44" s="11">
        <f t="shared" si="24"/>
        <v>-0.96605701373765818</v>
      </c>
      <c r="T44" s="11">
        <f t="shared" si="25"/>
        <v>-0.18193164100520867</v>
      </c>
      <c r="U44" s="11">
        <f>'OddsRatio_working_3-way'!S44-'OddsRatio_working_3-way'!R44^2/3</f>
        <v>-0.96605701373765818</v>
      </c>
      <c r="V44" s="11">
        <f>'OddsRatio_working_3-way'!S44*'OddsRatio_working_3-way'!R44/3-2*'OddsRatio_working_3-way'!R44^3/27-'OddsRatio_working_3-way'!T44</f>
        <v>0.18193164100520867</v>
      </c>
      <c r="W44" s="11">
        <f>'OddsRatio_working_3-way'!V44^2+4*'OddsRatio_working_3-way'!U44^3/27</f>
        <v>-0.10046951704625717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0.18273521762724426</v>
      </c>
      <c r="Y44" s="11">
        <f>IF('OddsRatio_working_3-way'!W44&gt;=0,IF('OddsRatio_working_3-way'!V44+SQRT('OddsRatio_working_3-way'!W44)&gt;0,0,PI()),ACOS('OddsRatio_working_3-way'!V44/(2*'OddsRatio_working_3-way'!X44)))</f>
        <v>1.0497345889217671</v>
      </c>
      <c r="Z44" s="11">
        <f>'OddsRatio_working_3-way'!X44^(1/3)*COS('OddsRatio_working_3-way'!Y44/3)</f>
        <v>0.53308040057062689</v>
      </c>
      <c r="AA44" s="11">
        <f>'OddsRatio_working_3-way'!X44^(1/3)*COS(('OddsRatio_working_3-way'!Y44+2*PI())/3)</f>
        <v>-0.43501339794597876</v>
      </c>
      <c r="AB44" s="11">
        <f>'OddsRatio_working_3-way'!X44^(1/3)*COS(('OddsRatio_working_3-way'!Y44+4*PI())/3)</f>
        <v>-9.8067002624647959E-2</v>
      </c>
      <c r="AC44" s="11">
        <f>'OddsRatio_working_3-way'!X44^(1/3)*SIN('OddsRatio_working_3-way'!Y44/3)</f>
        <v>0.19453609204124434</v>
      </c>
      <c r="AD44" s="11">
        <f>'OddsRatio_working_3-way'!X44^(1/3)*SIN(('OddsRatio_working_3-way'!Y44+2*PI())/3)</f>
        <v>0.36439312313312522</v>
      </c>
      <c r="AE44" s="11">
        <f>'OddsRatio_working_3-way'!X44^(1/3)*SIN(('OddsRatio_working_3-way'!Y44+4*PI())/3)</f>
        <v>-0.55892921517436955</v>
      </c>
      <c r="AF44" s="11">
        <f>-'OddsRatio_working_3-way'!U44/(3*'OddsRatio_working_3-way'!X44^(1/3))*COS(('OddsRatio_working_3-way'!Y44)/3)</f>
        <v>0.53308040057062678</v>
      </c>
      <c r="AG44" s="11">
        <f>-'OddsRatio_working_3-way'!U44/(3*'OddsRatio_working_3-way'!X44^(1/3))*COS(('OddsRatio_working_3-way'!Y44+2*PI())/3)</f>
        <v>-0.43501339794597865</v>
      </c>
      <c r="AH44" s="11">
        <f>-'OddsRatio_working_3-way'!U44/(3*'OddsRatio_working_3-way'!X44^(1/3))*COS(('OddsRatio_working_3-way'!Y44+4*PI())/3)</f>
        <v>-9.8067002624647945E-2</v>
      </c>
      <c r="AI44" s="11">
        <f>'OddsRatio_working_3-way'!U44/(3*'OddsRatio_working_3-way'!X44^(1/3))*SIN(('OddsRatio_working_3-way'!Y44)/3)</f>
        <v>-0.19453609204124431</v>
      </c>
      <c r="AJ44" s="11">
        <f>'OddsRatio_working_3-way'!U44/(3*'OddsRatio_working_3-way'!X44^(1/3))*SIN(('OddsRatio_working_3-way'!Y44+2*PI())/3)</f>
        <v>-0.36439312313312516</v>
      </c>
      <c r="AK44" s="11">
        <f>'OddsRatio_working_3-way'!U44/(3*'OddsRatio_working_3-way'!X44^(1/3))*SIN(('OddsRatio_working_3-way'!Y44+4*PI())/3)</f>
        <v>0.55892921517436944</v>
      </c>
      <c r="AL44" s="11">
        <f>'OddsRatio_working_3-way'!Z44+'OddsRatio_working_3-way'!AF44</f>
        <v>1.0661608011412538</v>
      </c>
      <c r="AM44" s="11">
        <f>'OddsRatio_working_3-way'!AA44+'OddsRatio_working_3-way'!AG44</f>
        <v>-0.87002679589195742</v>
      </c>
      <c r="AN44" s="11">
        <f>'OddsRatio_working_3-way'!AB44+'OddsRatio_working_3-way'!AH44</f>
        <v>-0.19613400524929592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1.0661608011412538</v>
      </c>
      <c r="AS44" s="11">
        <f>IF(('OddsRatio_working_3-way'!X44=0),IF(Q44&gt;0,-Q44^(1/3),(-Q44)^(1/3)),'OddsRatio_working_3-way'!AM44-'OddsRatio_working_3-way'!R44/3)</f>
        <v>-0.87002679589195742</v>
      </c>
      <c r="AT44" s="11">
        <f>IF(('OddsRatio_working_3-way'!X44=0),IF(Q44&gt;0,-Q44^(1/3),(-Q44)^(1/3)),'OddsRatio_working_3-way'!AN44-'OddsRatio_working_3-way'!R44/3)</f>
        <v>-0.19613400524929592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3.48</v>
      </c>
      <c r="B45" s="4">
        <f>IF('True_Odds_Calculator_3-way'!B44="","",'True_Odds_Calculator_3-way'!B44)</f>
        <v>3.47</v>
      </c>
      <c r="C45" s="4">
        <f>IF('True_Odds_Calculator_3-way'!C44="","",'True_Odds_Calculator_3-way'!C44)</f>
        <v>2.21</v>
      </c>
      <c r="D45" s="9">
        <f t="shared" si="13"/>
        <v>0.27865175921851831</v>
      </c>
      <c r="E45" s="9">
        <f t="shared" si="14"/>
        <v>0.27946462743367939</v>
      </c>
      <c r="F45" s="9">
        <f t="shared" si="15"/>
        <v>0.44188361334780218</v>
      </c>
      <c r="G45" s="9">
        <f t="shared" si="16"/>
        <v>1.0438341639661721</v>
      </c>
      <c r="H45" s="9">
        <f t="shared" si="17"/>
        <v>3.5887087266361073</v>
      </c>
      <c r="I45" s="9">
        <f t="shared" si="18"/>
        <v>3.5782703849964448</v>
      </c>
      <c r="J45" s="9">
        <f t="shared" si="19"/>
        <v>2.2630393383990683</v>
      </c>
      <c r="K45" s="11">
        <f t="shared" si="20"/>
        <v>0.28735632183908044</v>
      </c>
      <c r="L45" s="11">
        <f t="shared" si="21"/>
        <v>0.28818443804034583</v>
      </c>
      <c r="M45" s="11">
        <f t="shared" si="22"/>
        <v>0.45248868778280543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-0.27773653434344037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0.23082333935722293</v>
      </c>
      <c r="Q45" s="11">
        <f>2*'OddsRatio_working_3-way'!K45*'OddsRatio_working_3-way'!L45*'OddsRatio_working_3-way'!M45</f>
        <v>7.4942642648449007E-2</v>
      </c>
      <c r="R45" s="11">
        <f t="shared" si="23"/>
        <v>0</v>
      </c>
      <c r="S45" s="11">
        <f t="shared" si="24"/>
        <v>-0.8310874185237509</v>
      </c>
      <c r="T45" s="11">
        <f t="shared" si="25"/>
        <v>-0.26983357744277625</v>
      </c>
      <c r="U45" s="11">
        <f>'OddsRatio_working_3-way'!S45-'OddsRatio_working_3-way'!R45^2/3</f>
        <v>-0.8310874185237509</v>
      </c>
      <c r="V45" s="11">
        <f>'OddsRatio_working_3-way'!S45*'OddsRatio_working_3-way'!R45/3-2*'OddsRatio_working_3-way'!R45^3/27-'OddsRatio_working_3-way'!T45</f>
        <v>0.26983357744277625</v>
      </c>
      <c r="W45" s="11">
        <f>'OddsRatio_working_3-way'!V45^2+4*'OddsRatio_working_3-way'!U45^3/27</f>
        <v>-1.223240545061248E-2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0.14581029196028927</v>
      </c>
      <c r="Y45" s="11">
        <f>IF('OddsRatio_working_3-way'!W45&gt;=0,IF('OddsRatio_working_3-way'!V45+SQRT('OddsRatio_working_3-way'!W45)&gt;0,0,PI()),ACOS('OddsRatio_working_3-way'!V45/(2*'OddsRatio_working_3-way'!X45)))</f>
        <v>0.38899709363358315</v>
      </c>
      <c r="Z45" s="11">
        <f>'OddsRatio_working_3-way'!X45^(1/3)*COS('OddsRatio_working_3-way'!Y45/3)</f>
        <v>0.52191708198308595</v>
      </c>
      <c r="AA45" s="11">
        <f>'OddsRatio_working_3-way'!X45^(1/3)*COS(('OddsRatio_working_3-way'!Y45+2*PI())/3)</f>
        <v>-0.31989727427987663</v>
      </c>
      <c r="AB45" s="11">
        <f>'OddsRatio_working_3-way'!X45^(1/3)*COS(('OddsRatio_working_3-way'!Y45+4*PI())/3)</f>
        <v>-0.20201980770320935</v>
      </c>
      <c r="AC45" s="11">
        <f>'OddsRatio_working_3-way'!X45^(1/3)*SIN('OddsRatio_working_3-way'!Y45/3)</f>
        <v>6.8056587059429949E-2</v>
      </c>
      <c r="AD45" s="11">
        <f>'OddsRatio_working_3-way'!X45^(1/3)*SIN(('OddsRatio_working_3-way'!Y45+2*PI())/3)</f>
        <v>0.41796515813668289</v>
      </c>
      <c r="AE45" s="11">
        <f>'OddsRatio_working_3-way'!X45^(1/3)*SIN(('OddsRatio_working_3-way'!Y45+4*PI())/3)</f>
        <v>-0.48602174519611291</v>
      </c>
      <c r="AF45" s="11">
        <f>-'OddsRatio_working_3-way'!U45/(3*'OddsRatio_working_3-way'!X45^(1/3))*COS(('OddsRatio_working_3-way'!Y45)/3)</f>
        <v>0.52191708198308606</v>
      </c>
      <c r="AG45" s="11">
        <f>-'OddsRatio_working_3-way'!U45/(3*'OddsRatio_working_3-way'!X45^(1/3))*COS(('OddsRatio_working_3-way'!Y45+2*PI())/3)</f>
        <v>-0.31989727427987669</v>
      </c>
      <c r="AH45" s="11">
        <f>-'OddsRatio_working_3-way'!U45/(3*'OddsRatio_working_3-way'!X45^(1/3))*COS(('OddsRatio_working_3-way'!Y45+4*PI())/3)</f>
        <v>-0.2020198077032094</v>
      </c>
      <c r="AI45" s="11">
        <f>'OddsRatio_working_3-way'!U45/(3*'OddsRatio_working_3-way'!X45^(1/3))*SIN(('OddsRatio_working_3-way'!Y45)/3)</f>
        <v>-6.8056587059429963E-2</v>
      </c>
      <c r="AJ45" s="11">
        <f>'OddsRatio_working_3-way'!U45/(3*'OddsRatio_working_3-way'!X45^(1/3))*SIN(('OddsRatio_working_3-way'!Y45+2*PI())/3)</f>
        <v>-0.41796515813668295</v>
      </c>
      <c r="AK45" s="11">
        <f>'OddsRatio_working_3-way'!U45/(3*'OddsRatio_working_3-way'!X45^(1/3))*SIN(('OddsRatio_working_3-way'!Y45+4*PI())/3)</f>
        <v>0.48602174519611302</v>
      </c>
      <c r="AL45" s="11">
        <f>'OddsRatio_working_3-way'!Z45+'OddsRatio_working_3-way'!AF45</f>
        <v>1.0438341639661721</v>
      </c>
      <c r="AM45" s="11">
        <f>'OddsRatio_working_3-way'!AA45+'OddsRatio_working_3-way'!AG45</f>
        <v>-0.63979454855975337</v>
      </c>
      <c r="AN45" s="11">
        <f>'OddsRatio_working_3-way'!AB45+'OddsRatio_working_3-way'!AH45</f>
        <v>-0.40403961540641875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1.0438341639661721</v>
      </c>
      <c r="AS45" s="11">
        <f>IF(('OddsRatio_working_3-way'!X45=0),IF(Q45&gt;0,-Q45^(1/3),(-Q45)^(1/3)),'OddsRatio_working_3-way'!AM45-'OddsRatio_working_3-way'!R45/3)</f>
        <v>-0.63979454855975337</v>
      </c>
      <c r="AT45" s="11">
        <f>IF(('OddsRatio_working_3-way'!X45=0),IF(Q45&gt;0,-Q45^(1/3),(-Q45)^(1/3)),'OddsRatio_working_3-way'!AN45-'OddsRatio_working_3-way'!R45/3)</f>
        <v>-0.40403961540641875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3.25</v>
      </c>
      <c r="B46" s="4">
        <f>IF('True_Odds_Calculator_3-way'!B45="","",'True_Odds_Calculator_3-way'!B45)</f>
        <v>3.89</v>
      </c>
      <c r="C46" s="4">
        <f>IF('True_Odds_Calculator_3-way'!C45="","",'True_Odds_Calculator_3-way'!C45)</f>
        <v>2.16</v>
      </c>
      <c r="D46" s="9">
        <f t="shared" si="13"/>
        <v>0.29866015403429691</v>
      </c>
      <c r="E46" s="9">
        <f t="shared" si="14"/>
        <v>0.24898882072287595</v>
      </c>
      <c r="F46" s="9">
        <f t="shared" si="15"/>
        <v>0.45235102524282711</v>
      </c>
      <c r="G46" s="9">
        <f t="shared" si="16"/>
        <v>1.0436832432999552</v>
      </c>
      <c r="H46" s="9">
        <f t="shared" si="17"/>
        <v>3.3482872974248989</v>
      </c>
      <c r="I46" s="9">
        <f t="shared" si="18"/>
        <v>4.0162445731368717</v>
      </c>
      <c r="J46" s="9">
        <f t="shared" si="19"/>
        <v>2.2106725622279484</v>
      </c>
      <c r="K46" s="11">
        <f t="shared" si="20"/>
        <v>0.30769230769230771</v>
      </c>
      <c r="L46" s="11">
        <f t="shared" si="21"/>
        <v>0.25706940874035988</v>
      </c>
      <c r="M46" s="11">
        <f t="shared" si="22"/>
        <v>0.46296296296296291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-0.27621778392986629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0.23070331553622042</v>
      </c>
      <c r="Q46" s="11">
        <f>2*'OddsRatio_working_3-way'!K46*'OddsRatio_working_3-way'!L46*'OddsRatio_working_3-way'!M46</f>
        <v>7.3239147789276315E-2</v>
      </c>
      <c r="R46" s="11">
        <f t="shared" si="23"/>
        <v>0</v>
      </c>
      <c r="S46" s="11">
        <f t="shared" si="24"/>
        <v>-0.83522252714473189</v>
      </c>
      <c r="T46" s="11">
        <f t="shared" si="25"/>
        <v>-0.26515000861737514</v>
      </c>
      <c r="U46" s="11">
        <f>'OddsRatio_working_3-way'!S46-'OddsRatio_working_3-way'!R46^2/3</f>
        <v>-0.83522252714473189</v>
      </c>
      <c r="V46" s="11">
        <f>'OddsRatio_working_3-way'!S46*'OddsRatio_working_3-way'!R46/3-2*'OddsRatio_working_3-way'!R46^3/27-'OddsRatio_working_3-way'!T46</f>
        <v>0.26515000861737514</v>
      </c>
      <c r="W46" s="11">
        <f>'OddsRatio_working_3-way'!V46^2+4*'OddsRatio_working_3-way'!U46^3/27</f>
        <v>-1.6013762340560456E-2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0.14689987186035475</v>
      </c>
      <c r="Y46" s="11">
        <f>IF('OddsRatio_working_3-way'!W46&gt;=0,IF('OddsRatio_working_3-way'!V46+SQRT('OddsRatio_working_3-way'!W46)&gt;0,0,PI()),ACOS('OddsRatio_working_3-way'!V46/(2*'OddsRatio_working_3-way'!X46)))</f>
        <v>0.44529068406018002</v>
      </c>
      <c r="Z46" s="11">
        <f>'OddsRatio_working_3-way'!X46^(1/3)*COS('OddsRatio_working_3-way'!Y46/3)</f>
        <v>0.52184162164997761</v>
      </c>
      <c r="AA46" s="11">
        <f>'OddsRatio_working_3-way'!X46^(1/3)*COS(('OddsRatio_working_3-way'!Y46+2*PI())/3)</f>
        <v>-0.32849760581760579</v>
      </c>
      <c r="AB46" s="11">
        <f>'OddsRatio_working_3-way'!X46^(1/3)*COS(('OddsRatio_working_3-way'!Y46+4*PI())/3)</f>
        <v>-0.19334401583237196</v>
      </c>
      <c r="AC46" s="11">
        <f>'OddsRatio_working_3-way'!X46^(1/3)*SIN('OddsRatio_working_3-way'!Y46/3)</f>
        <v>7.8030961559919232E-2</v>
      </c>
      <c r="AD46" s="11">
        <f>'OddsRatio_working_3-way'!X46^(1/3)*SIN(('OddsRatio_working_3-way'!Y46+2*PI())/3)</f>
        <v>0.41291262032098858</v>
      </c>
      <c r="AE46" s="11">
        <f>'OddsRatio_working_3-way'!X46^(1/3)*SIN(('OddsRatio_working_3-way'!Y46+4*PI())/3)</f>
        <v>-0.49094358188090759</v>
      </c>
      <c r="AF46" s="11">
        <f>-'OddsRatio_working_3-way'!U46/(3*'OddsRatio_working_3-way'!X46^(1/3))*COS(('OddsRatio_working_3-way'!Y46)/3)</f>
        <v>0.52184162164997761</v>
      </c>
      <c r="AG46" s="11">
        <f>-'OddsRatio_working_3-way'!U46/(3*'OddsRatio_working_3-way'!X46^(1/3))*COS(('OddsRatio_working_3-way'!Y46+2*PI())/3)</f>
        <v>-0.32849760581760579</v>
      </c>
      <c r="AH46" s="11">
        <f>-'OddsRatio_working_3-way'!U46/(3*'OddsRatio_working_3-way'!X46^(1/3))*COS(('OddsRatio_working_3-way'!Y46+4*PI())/3)</f>
        <v>-0.19334401583237196</v>
      </c>
      <c r="AI46" s="11">
        <f>'OddsRatio_working_3-way'!U46/(3*'OddsRatio_working_3-way'!X46^(1/3))*SIN(('OddsRatio_working_3-way'!Y46)/3)</f>
        <v>-7.8030961559919232E-2</v>
      </c>
      <c r="AJ46" s="11">
        <f>'OddsRatio_working_3-way'!U46/(3*'OddsRatio_working_3-way'!X46^(1/3))*SIN(('OddsRatio_working_3-way'!Y46+2*PI())/3)</f>
        <v>-0.41291262032098858</v>
      </c>
      <c r="AK46" s="11">
        <f>'OddsRatio_working_3-way'!U46/(3*'OddsRatio_working_3-way'!X46^(1/3))*SIN(('OddsRatio_working_3-way'!Y46+4*PI())/3)</f>
        <v>0.49094358188090759</v>
      </c>
      <c r="AL46" s="11">
        <f>'OddsRatio_working_3-way'!Z46+'OddsRatio_working_3-way'!AF46</f>
        <v>1.0436832432999552</v>
      </c>
      <c r="AM46" s="11">
        <f>'OddsRatio_working_3-way'!AA46+'OddsRatio_working_3-way'!AG46</f>
        <v>-0.65699521163521157</v>
      </c>
      <c r="AN46" s="11">
        <f>'OddsRatio_working_3-way'!AB46+'OddsRatio_working_3-way'!AH46</f>
        <v>-0.38668803166474391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1.0436832432999552</v>
      </c>
      <c r="AS46" s="11">
        <f>IF(('OddsRatio_working_3-way'!X46=0),IF(Q46&gt;0,-Q46^(1/3),(-Q46)^(1/3)),'OddsRatio_working_3-way'!AM46-'OddsRatio_working_3-way'!R46/3)</f>
        <v>-0.65699521163521157</v>
      </c>
      <c r="AT46" s="11">
        <f>IF(('OddsRatio_working_3-way'!X46=0),IF(Q46&gt;0,-Q46^(1/3),(-Q46)^(1/3)),'OddsRatio_working_3-way'!AN46-'OddsRatio_working_3-way'!R46/3)</f>
        <v>-0.38668803166474391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1.9</v>
      </c>
      <c r="B47" s="4">
        <f>IF('True_Odds_Calculator_3-way'!B46="","",'True_Odds_Calculator_3-way'!B46)</f>
        <v>3.6</v>
      </c>
      <c r="C47" s="4">
        <f>IF('True_Odds_Calculator_3-way'!C46="","",'True_Odds_Calculator_3-way'!C46)</f>
        <v>4.42</v>
      </c>
      <c r="D47" s="9">
        <f t="shared" si="13"/>
        <v>0.51411741895162943</v>
      </c>
      <c r="E47" s="9">
        <f t="shared" si="14"/>
        <v>0.26807970631513339</v>
      </c>
      <c r="F47" s="9">
        <f t="shared" si="15"/>
        <v>0.21780287473323706</v>
      </c>
      <c r="G47" s="9">
        <f t="shared" si="16"/>
        <v>1.0500899494887235</v>
      </c>
      <c r="H47" s="9">
        <f t="shared" si="17"/>
        <v>1.9450809545398513</v>
      </c>
      <c r="I47" s="9">
        <f t="shared" si="18"/>
        <v>3.7302338686706809</v>
      </c>
      <c r="J47" s="9">
        <f t="shared" si="19"/>
        <v>4.5913076272514344</v>
      </c>
      <c r="K47" s="11">
        <f t="shared" si="20"/>
        <v>0.52631578947368418</v>
      </c>
      <c r="L47" s="11">
        <f t="shared" si="21"/>
        <v>0.27777777777777779</v>
      </c>
      <c r="M47" s="11">
        <f t="shared" si="22"/>
        <v>0.22624434389140272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-0.26470588235294101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0.22889047656849509</v>
      </c>
      <c r="Q47" s="11">
        <f>2*'OddsRatio_working_3-way'!K47*'OddsRatio_working_3-way'!L47*'OddsRatio_working_3-way'!M47</f>
        <v>6.6153316927310732E-2</v>
      </c>
      <c r="R47" s="11">
        <f t="shared" si="23"/>
        <v>0</v>
      </c>
      <c r="S47" s="11">
        <f t="shared" si="24"/>
        <v>-0.8646973559254264</v>
      </c>
      <c r="T47" s="11">
        <f t="shared" si="25"/>
        <v>-0.24991253061428514</v>
      </c>
      <c r="U47" s="11">
        <f>'OddsRatio_working_3-way'!S47-'OddsRatio_working_3-way'!R47^2/3</f>
        <v>-0.8646973559254264</v>
      </c>
      <c r="V47" s="11">
        <f>'OddsRatio_working_3-way'!S47*'OddsRatio_working_3-way'!R47/3-2*'OddsRatio_working_3-way'!R47^3/27-'OddsRatio_working_3-way'!T47</f>
        <v>0.24991253061428514</v>
      </c>
      <c r="W47" s="11">
        <f>'OddsRatio_working_3-way'!V47^2+4*'OddsRatio_working_3-way'!U47^3/27</f>
        <v>-3.332676779294954E-2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0.15474417658750972</v>
      </c>
      <c r="Y47" s="11">
        <f>IF('OddsRatio_working_3-way'!W47&gt;=0,IF('OddsRatio_working_3-way'!V47+SQRT('OddsRatio_working_3-way'!W47)&gt;0,0,PI()),ACOS('OddsRatio_working_3-way'!V47/(2*'OddsRatio_working_3-way'!X47)))</f>
        <v>0.63089107621798612</v>
      </c>
      <c r="Z47" s="11">
        <f>'OddsRatio_working_3-way'!X47^(1/3)*COS('OddsRatio_working_3-way'!Y47/3)</f>
        <v>0.52504497474436185</v>
      </c>
      <c r="AA47" s="11">
        <f>'OddsRatio_working_3-way'!X47^(1/3)*COS(('OddsRatio_working_3-way'!Y47+2*PI())/3)</f>
        <v>-0.35958004685688044</v>
      </c>
      <c r="AB47" s="11">
        <f>'OddsRatio_working_3-way'!X47^(1/3)*COS(('OddsRatio_working_3-way'!Y47+4*PI())/3)</f>
        <v>-0.16546492788748113</v>
      </c>
      <c r="AC47" s="11">
        <f>'OddsRatio_working_3-way'!X47^(1/3)*SIN('OddsRatio_working_3-way'!Y47/3)</f>
        <v>0.11207241619075889</v>
      </c>
      <c r="AD47" s="11">
        <f>'OddsRatio_working_3-way'!X47^(1/3)*SIN(('OddsRatio_working_3-way'!Y47+2*PI())/3)</f>
        <v>0.39866607816259708</v>
      </c>
      <c r="AE47" s="11">
        <f>'OddsRatio_working_3-way'!X47^(1/3)*SIN(('OddsRatio_working_3-way'!Y47+4*PI())/3)</f>
        <v>-0.51073849435335583</v>
      </c>
      <c r="AF47" s="11">
        <f>-'OddsRatio_working_3-way'!U47/(3*'OddsRatio_working_3-way'!X47^(1/3))*COS(('OddsRatio_working_3-way'!Y47)/3)</f>
        <v>0.52504497474436163</v>
      </c>
      <c r="AG47" s="11">
        <f>-'OddsRatio_working_3-way'!U47/(3*'OddsRatio_working_3-way'!X47^(1/3))*COS(('OddsRatio_working_3-way'!Y47+2*PI())/3)</f>
        <v>-0.35958004685688028</v>
      </c>
      <c r="AH47" s="11">
        <f>-'OddsRatio_working_3-way'!U47/(3*'OddsRatio_working_3-way'!X47^(1/3))*COS(('OddsRatio_working_3-way'!Y47+4*PI())/3)</f>
        <v>-0.16546492788748107</v>
      </c>
      <c r="AI47" s="11">
        <f>'OddsRatio_working_3-way'!U47/(3*'OddsRatio_working_3-way'!X47^(1/3))*SIN(('OddsRatio_working_3-way'!Y47)/3)</f>
        <v>-0.11207241619075883</v>
      </c>
      <c r="AJ47" s="11">
        <f>'OddsRatio_working_3-way'!U47/(3*'OddsRatio_working_3-way'!X47^(1/3))*SIN(('OddsRatio_working_3-way'!Y47+2*PI())/3)</f>
        <v>-0.39866607816259692</v>
      </c>
      <c r="AK47" s="11">
        <f>'OddsRatio_working_3-way'!U47/(3*'OddsRatio_working_3-way'!X47^(1/3))*SIN(('OddsRatio_working_3-way'!Y47+4*PI())/3)</f>
        <v>0.51073849435335561</v>
      </c>
      <c r="AL47" s="11">
        <f>'OddsRatio_working_3-way'!Z47+'OddsRatio_working_3-way'!AF47</f>
        <v>1.0500899494887235</v>
      </c>
      <c r="AM47" s="11">
        <f>'OddsRatio_working_3-way'!AA47+'OddsRatio_working_3-way'!AG47</f>
        <v>-0.71916009371376077</v>
      </c>
      <c r="AN47" s="11">
        <f>'OddsRatio_working_3-way'!AB47+'OddsRatio_working_3-way'!AH47</f>
        <v>-0.3309298557749622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1.0500899494887235</v>
      </c>
      <c r="AS47" s="11">
        <f>IF(('OddsRatio_working_3-way'!X47=0),IF(Q47&gt;0,-Q47^(1/3),(-Q47)^(1/3)),'OddsRatio_working_3-way'!AM47-'OddsRatio_working_3-way'!R47/3)</f>
        <v>-0.71916009371376077</v>
      </c>
      <c r="AT47" s="11">
        <f>IF(('OddsRatio_working_3-way'!X47=0),IF(Q47&gt;0,-Q47^(1/3),(-Q47)^(1/3)),'OddsRatio_working_3-way'!AN47-'OddsRatio_working_3-way'!R47/3)</f>
        <v>-0.3309298557749622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5.43</v>
      </c>
      <c r="D48" s="9">
        <f t="shared" si="13"/>
        <v>0.5553470277839585</v>
      </c>
      <c r="E48" s="9">
        <f t="shared" si="14"/>
        <v>0.26819580256532261</v>
      </c>
      <c r="F48" s="9">
        <f t="shared" si="15"/>
        <v>0.17645716965071886</v>
      </c>
      <c r="G48" s="9">
        <f t="shared" si="16"/>
        <v>1.0535208995696097</v>
      </c>
      <c r="H48" s="9">
        <f t="shared" si="17"/>
        <v>1.8006758836729035</v>
      </c>
      <c r="I48" s="9">
        <f t="shared" si="18"/>
        <v>3.7286191298852893</v>
      </c>
      <c r="J48" s="9">
        <f t="shared" si="19"/>
        <v>5.6670975850933702</v>
      </c>
      <c r="K48" s="11">
        <f t="shared" si="20"/>
        <v>0.56818181818181823</v>
      </c>
      <c r="L48" s="11">
        <f t="shared" si="21"/>
        <v>0.2785515320334262</v>
      </c>
      <c r="M48" s="11">
        <f t="shared" si="22"/>
        <v>0.18416206261510129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-0.25416171751526251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0.22676323865938977</v>
      </c>
      <c r="Q48" s="11">
        <f>2*'OddsRatio_working_3-way'!K48*'OddsRatio_working_3-way'!L48*'OddsRatio_working_3-way'!M48</f>
        <v>5.8293891686218451E-2</v>
      </c>
      <c r="R48" s="11">
        <f t="shared" si="23"/>
        <v>0</v>
      </c>
      <c r="S48" s="11">
        <f t="shared" si="24"/>
        <v>-0.892200607063385</v>
      </c>
      <c r="T48" s="11">
        <f t="shared" si="25"/>
        <v>-0.22935748253557453</v>
      </c>
      <c r="U48" s="11">
        <f>'OddsRatio_working_3-way'!S48-'OddsRatio_working_3-way'!R48^2/3</f>
        <v>-0.892200607063385</v>
      </c>
      <c r="V48" s="11">
        <f>'OddsRatio_working_3-way'!S48*'OddsRatio_working_3-way'!R48/3-2*'OddsRatio_working_3-way'!R48^3/27-'OddsRatio_working_3-way'!T48</f>
        <v>0.22935748253557453</v>
      </c>
      <c r="W48" s="11">
        <f>'OddsRatio_working_3-way'!V48^2+4*'OddsRatio_working_3-way'!U48^3/27</f>
        <v>-5.2611625672247836E-2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0.1621854497691641</v>
      </c>
      <c r="Y48" s="11">
        <f>IF('OddsRatio_working_3-way'!W48&gt;=0,IF('OddsRatio_working_3-way'!V48+SQRT('OddsRatio_working_3-way'!W48)&gt;0,0,PI()),ACOS('OddsRatio_working_3-way'!V48/(2*'OddsRatio_working_3-way'!X48)))</f>
        <v>0.7854303393320835</v>
      </c>
      <c r="Z48" s="11">
        <f>'OddsRatio_working_3-way'!X48^(1/3)*COS('OddsRatio_working_3-way'!Y48/3)</f>
        <v>0.52676044978480496</v>
      </c>
      <c r="AA48" s="11">
        <f>'OddsRatio_working_3-way'!X48^(1/3)*COS(('OddsRatio_working_3-way'!Y48+2*PI())/3)</f>
        <v>-0.38562065671726459</v>
      </c>
      <c r="AB48" s="11">
        <f>'OddsRatio_working_3-way'!X48^(1/3)*COS(('OddsRatio_working_3-way'!Y48+4*PI())/3)</f>
        <v>-0.14113979306754049</v>
      </c>
      <c r="AC48" s="11">
        <f>'OddsRatio_working_3-way'!X48^(1/3)*SIN('OddsRatio_working_3-way'!Y48/3)</f>
        <v>0.1411510924398805</v>
      </c>
      <c r="AD48" s="11">
        <f>'OddsRatio_working_3-way'!X48^(1/3)*SIN(('OddsRatio_working_3-way'!Y48+2*PI())/3)</f>
        <v>0.38561238500261802</v>
      </c>
      <c r="AE48" s="11">
        <f>'OddsRatio_working_3-way'!X48^(1/3)*SIN(('OddsRatio_working_3-way'!Y48+4*PI())/3)</f>
        <v>-0.52676347744249852</v>
      </c>
      <c r="AF48" s="11">
        <f>-'OddsRatio_working_3-way'!U48/(3*'OddsRatio_working_3-way'!X48^(1/3))*COS(('OddsRatio_working_3-way'!Y48)/3)</f>
        <v>0.52676044978480485</v>
      </c>
      <c r="AG48" s="11">
        <f>-'OddsRatio_working_3-way'!U48/(3*'OddsRatio_working_3-way'!X48^(1/3))*COS(('OddsRatio_working_3-way'!Y48+2*PI())/3)</f>
        <v>-0.38562065671726453</v>
      </c>
      <c r="AH48" s="11">
        <f>-'OddsRatio_working_3-way'!U48/(3*'OddsRatio_working_3-way'!X48^(1/3))*COS(('OddsRatio_working_3-way'!Y48+4*PI())/3)</f>
        <v>-0.14113979306754046</v>
      </c>
      <c r="AI48" s="11">
        <f>'OddsRatio_working_3-way'!U48/(3*'OddsRatio_working_3-way'!X48^(1/3))*SIN(('OddsRatio_working_3-way'!Y48)/3)</f>
        <v>-0.14115109243988047</v>
      </c>
      <c r="AJ48" s="11">
        <f>'OddsRatio_working_3-way'!U48/(3*'OddsRatio_working_3-way'!X48^(1/3))*SIN(('OddsRatio_working_3-way'!Y48+2*PI())/3)</f>
        <v>-0.38561238500261791</v>
      </c>
      <c r="AK48" s="11">
        <f>'OddsRatio_working_3-way'!U48/(3*'OddsRatio_working_3-way'!X48^(1/3))*SIN(('OddsRatio_working_3-way'!Y48+4*PI())/3)</f>
        <v>0.52676347744249841</v>
      </c>
      <c r="AL48" s="11">
        <f>'OddsRatio_working_3-way'!Z48+'OddsRatio_working_3-way'!AF48</f>
        <v>1.0535208995696097</v>
      </c>
      <c r="AM48" s="11">
        <f>'OddsRatio_working_3-way'!AA48+'OddsRatio_working_3-way'!AG48</f>
        <v>-0.77124131343452906</v>
      </c>
      <c r="AN48" s="11">
        <f>'OddsRatio_working_3-way'!AB48+'OddsRatio_working_3-way'!AH48</f>
        <v>-0.28227958613508097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1.0535208995696097</v>
      </c>
      <c r="AS48" s="11">
        <f>IF(('OddsRatio_working_3-way'!X48=0),IF(Q48&gt;0,-Q48^(1/3),(-Q48)^(1/3)),'OddsRatio_working_3-way'!AM48-'OddsRatio_working_3-way'!R48/3)</f>
        <v>-0.77124131343452906</v>
      </c>
      <c r="AT48" s="11">
        <f>IF(('OddsRatio_working_3-way'!X48=0),IF(Q48&gt;0,-Q48^(1/3),(-Q48)^(1/3)),'OddsRatio_working_3-way'!AN48-'OddsRatio_working_3-way'!R48/3)</f>
        <v>-0.28227958613508097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2.1800000000000002</v>
      </c>
      <c r="B49" s="4">
        <f>IF('True_Odds_Calculator_3-way'!B48="","",'True_Odds_Calculator_3-way'!B48)</f>
        <v>3.06</v>
      </c>
      <c r="C49" s="4">
        <f>IF('True_Odds_Calculator_3-way'!C48="","",'True_Odds_Calculator_3-way'!C48)</f>
        <v>4.13</v>
      </c>
      <c r="D49" s="9">
        <f t="shared" si="13"/>
        <v>0.44813785904529208</v>
      </c>
      <c r="E49" s="9">
        <f t="shared" si="14"/>
        <v>0.31747742096790799</v>
      </c>
      <c r="F49" s="9">
        <f t="shared" si="15"/>
        <v>0.23438471998679983</v>
      </c>
      <c r="G49" s="9">
        <f t="shared" si="16"/>
        <v>1.0436069415479228</v>
      </c>
      <c r="H49" s="9">
        <f t="shared" si="17"/>
        <v>2.2314561910265489</v>
      </c>
      <c r="I49" s="9">
        <f t="shared" si="18"/>
        <v>3.1498302995887206</v>
      </c>
      <c r="J49" s="9">
        <f t="shared" si="19"/>
        <v>4.2664897270449984</v>
      </c>
      <c r="K49" s="11">
        <f t="shared" si="20"/>
        <v>0.4587155963302752</v>
      </c>
      <c r="L49" s="11">
        <f t="shared" si="21"/>
        <v>0.32679738562091504</v>
      </c>
      <c r="M49" s="11">
        <f t="shared" si="22"/>
        <v>0.24213075060532688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-0.27616306461422491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0.23121258040353962</v>
      </c>
      <c r="Q49" s="11">
        <f>2*'OddsRatio_working_3-way'!K49*'OddsRatio_working_3-way'!L49*'OddsRatio_working_3-way'!M49</f>
        <v>7.2594216767202402E-2</v>
      </c>
      <c r="R49" s="11">
        <f t="shared" si="23"/>
        <v>0</v>
      </c>
      <c r="S49" s="11">
        <f t="shared" si="24"/>
        <v>-0.83723209230214368</v>
      </c>
      <c r="T49" s="11">
        <f t="shared" si="25"/>
        <v>-0.26286721893316917</v>
      </c>
      <c r="U49" s="11">
        <f>'OddsRatio_working_3-way'!S49-'OddsRatio_working_3-way'!R49^2/3</f>
        <v>-0.83723209230214368</v>
      </c>
      <c r="V49" s="11">
        <f>'OddsRatio_working_3-way'!S49*'OddsRatio_working_3-way'!R49/3-2*'OddsRatio_working_3-way'!R49^3/27-'OddsRatio_working_3-way'!T49</f>
        <v>0.26286721893316917</v>
      </c>
      <c r="W49" s="11">
        <f>'OddsRatio_working_3-way'!V49^2+4*'OddsRatio_working_3-way'!U49^3/27</f>
        <v>-1.7843666438221398E-2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0.14743035748098157</v>
      </c>
      <c r="Y49" s="11">
        <f>IF('OddsRatio_working_3-way'!W49&gt;=0,IF('OddsRatio_working_3-way'!V49+SQRT('OddsRatio_working_3-way'!W49)&gt;0,0,PI()),ACOS('OddsRatio_working_3-way'!V49/(2*'OddsRatio_working_3-way'!X49)))</f>
        <v>0.47015906016698272</v>
      </c>
      <c r="Z49" s="11">
        <f>'OddsRatio_working_3-way'!X49^(1/3)*COS('OddsRatio_working_3-way'!Y49/3)</f>
        <v>0.52180347077396139</v>
      </c>
      <c r="AA49" s="11">
        <f>'OddsRatio_working_3-way'!X49^(1/3)*COS(('OddsRatio_working_3-way'!Y49+2*PI())/3)</f>
        <v>-0.33230815310781098</v>
      </c>
      <c r="AB49" s="11">
        <f>'OddsRatio_working_3-way'!X49^(1/3)*COS(('OddsRatio_working_3-way'!Y49+4*PI())/3)</f>
        <v>-0.18949531766615055</v>
      </c>
      <c r="AC49" s="11">
        <f>'OddsRatio_working_3-way'!X49^(1/3)*SIN('OddsRatio_working_3-way'!Y49/3)</f>
        <v>8.2453028985976465E-2</v>
      </c>
      <c r="AD49" s="11">
        <f>'OddsRatio_working_3-way'!X49^(1/3)*SIN(('OddsRatio_working_3-way'!Y49+2*PI())/3)</f>
        <v>0.4106685469801532</v>
      </c>
      <c r="AE49" s="11">
        <f>'OddsRatio_working_3-way'!X49^(1/3)*SIN(('OddsRatio_working_3-way'!Y49+4*PI())/3)</f>
        <v>-0.4931215759661296</v>
      </c>
      <c r="AF49" s="11">
        <f>-'OddsRatio_working_3-way'!U49/(3*'OddsRatio_working_3-way'!X49^(1/3))*COS(('OddsRatio_working_3-way'!Y49)/3)</f>
        <v>0.52180347077396128</v>
      </c>
      <c r="AG49" s="11">
        <f>-'OddsRatio_working_3-way'!U49/(3*'OddsRatio_working_3-way'!X49^(1/3))*COS(('OddsRatio_working_3-way'!Y49+2*PI())/3)</f>
        <v>-0.33230815310781092</v>
      </c>
      <c r="AH49" s="11">
        <f>-'OddsRatio_working_3-way'!U49/(3*'OddsRatio_working_3-way'!X49^(1/3))*COS(('OddsRatio_working_3-way'!Y49+4*PI())/3)</f>
        <v>-0.18949531766615052</v>
      </c>
      <c r="AI49" s="11">
        <f>'OddsRatio_working_3-way'!U49/(3*'OddsRatio_working_3-way'!X49^(1/3))*SIN(('OddsRatio_working_3-way'!Y49)/3)</f>
        <v>-8.2453028985976451E-2</v>
      </c>
      <c r="AJ49" s="11">
        <f>'OddsRatio_working_3-way'!U49/(3*'OddsRatio_working_3-way'!X49^(1/3))*SIN(('OddsRatio_working_3-way'!Y49+2*PI())/3)</f>
        <v>-0.41066854698015315</v>
      </c>
      <c r="AK49" s="11">
        <f>'OddsRatio_working_3-way'!U49/(3*'OddsRatio_working_3-way'!X49^(1/3))*SIN(('OddsRatio_working_3-way'!Y49+4*PI())/3)</f>
        <v>0.49312157596612949</v>
      </c>
      <c r="AL49" s="11">
        <f>'OddsRatio_working_3-way'!Z49+'OddsRatio_working_3-way'!AF49</f>
        <v>1.0436069415479228</v>
      </c>
      <c r="AM49" s="11">
        <f>'OddsRatio_working_3-way'!AA49+'OddsRatio_working_3-way'!AG49</f>
        <v>-0.66461630621562184</v>
      </c>
      <c r="AN49" s="11">
        <f>'OddsRatio_working_3-way'!AB49+'OddsRatio_working_3-way'!AH49</f>
        <v>-0.37899063533230104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1.0436069415479228</v>
      </c>
      <c r="AS49" s="11">
        <f>IF(('OddsRatio_working_3-way'!X49=0),IF(Q49&gt;0,-Q49^(1/3),(-Q49)^(1/3)),'OddsRatio_working_3-way'!AM49-'OddsRatio_working_3-way'!R49/3)</f>
        <v>-0.66461630621562184</v>
      </c>
      <c r="AT49" s="11">
        <f>IF(('OddsRatio_working_3-way'!X49=0),IF(Q49&gt;0,-Q49^(1/3),(-Q49)^(1/3)),'OddsRatio_working_3-way'!AN49-'OddsRatio_working_3-way'!R49/3)</f>
        <v>-0.37899063533230104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3.44</v>
      </c>
      <c r="B50" s="4">
        <f>IF('True_Odds_Calculator_3-way'!B49="","",'True_Odds_Calculator_3-way'!B49)</f>
        <v>3.93</v>
      </c>
      <c r="C50" s="4">
        <f>IF('True_Odds_Calculator_3-way'!C49="","",'True_Odds_Calculator_3-way'!C49)</f>
        <v>2.0699999999999998</v>
      </c>
      <c r="D50" s="9">
        <f t="shared" si="13"/>
        <v>0.28170304388795681</v>
      </c>
      <c r="E50" s="9">
        <f t="shared" si="14"/>
        <v>0.24619051524642785</v>
      </c>
      <c r="F50" s="9">
        <f t="shared" si="15"/>
        <v>0.47210644086561537</v>
      </c>
      <c r="G50" s="9">
        <f t="shared" si="16"/>
        <v>1.0450153265779476</v>
      </c>
      <c r="H50" s="9">
        <f t="shared" si="17"/>
        <v>3.549837396850192</v>
      </c>
      <c r="I50" s="9">
        <f t="shared" si="18"/>
        <v>4.0618949068733858</v>
      </c>
      <c r="J50" s="9">
        <f t="shared" si="19"/>
        <v>2.1181663994384032</v>
      </c>
      <c r="K50" s="11">
        <f t="shared" si="20"/>
        <v>0.29069767441860467</v>
      </c>
      <c r="L50" s="11">
        <f t="shared" si="21"/>
        <v>0.2544529262086514</v>
      </c>
      <c r="M50" s="11">
        <f t="shared" si="22"/>
        <v>0.48309178743961356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-0.27335050840557973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0.2301253854600207</v>
      </c>
      <c r="Q50" s="11">
        <f>2*'OddsRatio_working_3-way'!K50*'OddsRatio_working_3-way'!L50*'OddsRatio_working_3-way'!M50</f>
        <v>7.1467511012428792E-2</v>
      </c>
      <c r="R50" s="11">
        <f t="shared" si="23"/>
        <v>0</v>
      </c>
      <c r="S50" s="11">
        <f t="shared" si="24"/>
        <v>-0.84186924254252937</v>
      </c>
      <c r="T50" s="11">
        <f t="shared" si="25"/>
        <v>-0.26145007532376691</v>
      </c>
      <c r="U50" s="11">
        <f>'OddsRatio_working_3-way'!S50-'OddsRatio_working_3-way'!R50^2/3</f>
        <v>-0.84186924254252937</v>
      </c>
      <c r="V50" s="11">
        <f>'OddsRatio_working_3-way'!S50*'OddsRatio_working_3-way'!R50/3-2*'OddsRatio_working_3-way'!R50^3/27-'OddsRatio_working_3-way'!T50</f>
        <v>0.26145007532376691</v>
      </c>
      <c r="W50" s="11">
        <f>'OddsRatio_working_3-way'!V50^2+4*'OddsRatio_working_3-way'!U50^3/27</f>
        <v>-2.0039357994062798E-2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0.1486569035403891</v>
      </c>
      <c r="Y50" s="11">
        <f>IF('OddsRatio_working_3-way'!W50&gt;=0,IF('OddsRatio_working_3-way'!V50+SQRT('OddsRatio_working_3-way'!W50)&gt;0,0,PI()),ACOS('OddsRatio_working_3-way'!V50/(2*'OddsRatio_working_3-way'!X50)))</f>
        <v>0.49625018171547541</v>
      </c>
      <c r="Z50" s="11">
        <f>'OddsRatio_working_3-way'!X50^(1/3)*COS('OddsRatio_working_3-way'!Y50/3)</f>
        <v>0.5225076632889738</v>
      </c>
      <c r="AA50" s="11">
        <f>'OddsRatio_working_3-way'!X50^(1/3)*COS(('OddsRatio_working_3-way'!Y50+2*PI())/3)</f>
        <v>-0.33679598536580058</v>
      </c>
      <c r="AB50" s="11">
        <f>'OddsRatio_working_3-way'!X50^(1/3)*COS(('OddsRatio_working_3-way'!Y50+4*PI())/3)</f>
        <v>-0.18571167792317336</v>
      </c>
      <c r="AC50" s="11">
        <f>'OddsRatio_working_3-way'!X50^(1/3)*SIN('OddsRatio_working_3-way'!Y50/3)</f>
        <v>8.7228565572329039E-2</v>
      </c>
      <c r="AD50" s="11">
        <f>'OddsRatio_working_3-way'!X50^(1/3)*SIN(('OddsRatio_working_3-way'!Y50+2*PI())/3)</f>
        <v>0.40889062729413256</v>
      </c>
      <c r="AE50" s="11">
        <f>'OddsRatio_working_3-way'!X50^(1/3)*SIN(('OddsRatio_working_3-way'!Y50+4*PI())/3)</f>
        <v>-0.49611919286646156</v>
      </c>
      <c r="AF50" s="11">
        <f>-'OddsRatio_working_3-way'!U50/(3*'OddsRatio_working_3-way'!X50^(1/3))*COS(('OddsRatio_working_3-way'!Y50)/3)</f>
        <v>0.5225076632889738</v>
      </c>
      <c r="AG50" s="11">
        <f>-'OddsRatio_working_3-way'!U50/(3*'OddsRatio_working_3-way'!X50^(1/3))*COS(('OddsRatio_working_3-way'!Y50+2*PI())/3)</f>
        <v>-0.33679598536580058</v>
      </c>
      <c r="AH50" s="11">
        <f>-'OddsRatio_working_3-way'!U50/(3*'OddsRatio_working_3-way'!X50^(1/3))*COS(('OddsRatio_working_3-way'!Y50+4*PI())/3)</f>
        <v>-0.18571167792317336</v>
      </c>
      <c r="AI50" s="11">
        <f>'OddsRatio_working_3-way'!U50/(3*'OddsRatio_working_3-way'!X50^(1/3))*SIN(('OddsRatio_working_3-way'!Y50)/3)</f>
        <v>-8.7228565572329039E-2</v>
      </c>
      <c r="AJ50" s="11">
        <f>'OddsRatio_working_3-way'!U50/(3*'OddsRatio_working_3-way'!X50^(1/3))*SIN(('OddsRatio_working_3-way'!Y50+2*PI())/3)</f>
        <v>-0.40889062729413256</v>
      </c>
      <c r="AK50" s="11">
        <f>'OddsRatio_working_3-way'!U50/(3*'OddsRatio_working_3-way'!X50^(1/3))*SIN(('OddsRatio_working_3-way'!Y50+4*PI())/3)</f>
        <v>0.49611919286646156</v>
      </c>
      <c r="AL50" s="11">
        <f>'OddsRatio_working_3-way'!Z50+'OddsRatio_working_3-way'!AF50</f>
        <v>1.0450153265779476</v>
      </c>
      <c r="AM50" s="11">
        <f>'OddsRatio_working_3-way'!AA50+'OddsRatio_working_3-way'!AG50</f>
        <v>-0.67359197073160115</v>
      </c>
      <c r="AN50" s="11">
        <f>'OddsRatio_working_3-way'!AB50+'OddsRatio_working_3-way'!AH50</f>
        <v>-0.37142335584634673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1.0450153265779476</v>
      </c>
      <c r="AS50" s="11">
        <f>IF(('OddsRatio_working_3-way'!X50=0),IF(Q50&gt;0,-Q50^(1/3),(-Q50)^(1/3)),'OddsRatio_working_3-way'!AM50-'OddsRatio_working_3-way'!R50/3)</f>
        <v>-0.67359197073160115</v>
      </c>
      <c r="AT50" s="11">
        <f>IF(('OddsRatio_working_3-way'!X50=0),IF(Q50&gt;0,-Q50^(1/3),(-Q50)^(1/3)),'OddsRatio_working_3-way'!AN50-'OddsRatio_working_3-way'!R50/3)</f>
        <v>-0.37142335584634673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3.34</v>
      </c>
      <c r="C51" s="4">
        <f>IF('True_Odds_Calculator_3-way'!C50="","",'True_Odds_Calculator_3-way'!C50)</f>
        <v>3.2</v>
      </c>
      <c r="D51" s="9">
        <f t="shared" si="13"/>
        <v>0.40733135496615203</v>
      </c>
      <c r="E51" s="9">
        <f t="shared" si="14"/>
        <v>0.28990290584489586</v>
      </c>
      <c r="F51" s="9">
        <f t="shared" si="15"/>
        <v>0.30276573918895211</v>
      </c>
      <c r="G51" s="9">
        <f t="shared" si="16"/>
        <v>1.0467652808207382</v>
      </c>
      <c r="H51" s="9">
        <f t="shared" si="17"/>
        <v>2.455003740340826</v>
      </c>
      <c r="I51" s="9">
        <f t="shared" si="18"/>
        <v>3.4494307571205272</v>
      </c>
      <c r="J51" s="9">
        <f t="shared" si="19"/>
        <v>3.3028836178056236</v>
      </c>
      <c r="K51" s="11">
        <f t="shared" si="20"/>
        <v>0.41841004184100417</v>
      </c>
      <c r="L51" s="11">
        <f t="shared" si="21"/>
        <v>0.29940119760479045</v>
      </c>
      <c r="M51" s="11">
        <f t="shared" si="22"/>
        <v>0.3125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-0.28012959436774987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0.23214554155287748</v>
      </c>
      <c r="Q51" s="11">
        <f>2*'OddsRatio_working_3-way'!K51*'OddsRatio_working_3-way'!L51*'OddsRatio_working_3-way'!M51</f>
        <v>7.8295292260666949E-2</v>
      </c>
      <c r="R51" s="11">
        <f t="shared" si="23"/>
        <v>0</v>
      </c>
      <c r="S51" s="11">
        <f t="shared" si="24"/>
        <v>-0.8287076632400372</v>
      </c>
      <c r="T51" s="11">
        <f t="shared" si="25"/>
        <v>-0.27949668237438019</v>
      </c>
      <c r="U51" s="11">
        <f>'OddsRatio_working_3-way'!S51-'OddsRatio_working_3-way'!R51^2/3</f>
        <v>-0.8287076632400372</v>
      </c>
      <c r="V51" s="11">
        <f>'OddsRatio_working_3-way'!S51*'OddsRatio_working_3-way'!R51/3-2*'OddsRatio_working_3-way'!R51^3/27-'OddsRatio_working_3-way'!T51</f>
        <v>0.27949668237438019</v>
      </c>
      <c r="W51" s="11">
        <f>'OddsRatio_working_3-way'!V51^2+4*'OddsRatio_working_3-way'!U51^3/27</f>
        <v>-6.1957207038213225E-3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0.14518446556201053</v>
      </c>
      <c r="Y51" s="11">
        <f>IF('OddsRatio_working_3-way'!W51&gt;=0,IF('OddsRatio_working_3-way'!V51+SQRT('OddsRatio_working_3-way'!W51)&gt;0,0,PI()),ACOS('OddsRatio_working_3-way'!V51/(2*'OddsRatio_working_3-way'!X51)))</f>
        <v>0.27451375933531019</v>
      </c>
      <c r="Z51" s="11">
        <f>'OddsRatio_working_3-way'!X51^(1/3)*COS('OddsRatio_working_3-way'!Y51/3)</f>
        <v>0.52338264041036908</v>
      </c>
      <c r="AA51" s="11">
        <f>'OddsRatio_working_3-way'!X51^(1/3)*COS(('OddsRatio_working_3-way'!Y51+2*PI())/3)</f>
        <v>-0.30328308138227422</v>
      </c>
      <c r="AB51" s="11">
        <f>'OddsRatio_working_3-way'!X51^(1/3)*COS(('OddsRatio_working_3-way'!Y51+4*PI())/3)</f>
        <v>-0.22009955902809494</v>
      </c>
      <c r="AC51" s="11">
        <f>'OddsRatio_working_3-way'!X51^(1/3)*SIN('OddsRatio_working_3-way'!Y51/3)</f>
        <v>4.8026029023326734E-2</v>
      </c>
      <c r="AD51" s="11">
        <f>'OddsRatio_working_3-way'!X51^(1/3)*SIN(('OddsRatio_working_3-way'!Y51+2*PI())/3)</f>
        <v>0.42924964798349213</v>
      </c>
      <c r="AE51" s="11">
        <f>'OddsRatio_working_3-way'!X51^(1/3)*SIN(('OddsRatio_working_3-way'!Y51+4*PI())/3)</f>
        <v>-0.47727567700681883</v>
      </c>
      <c r="AF51" s="11">
        <f>-'OddsRatio_working_3-way'!U51/(3*'OddsRatio_working_3-way'!X51^(1/3))*COS(('OddsRatio_working_3-way'!Y51)/3)</f>
        <v>0.52338264041036908</v>
      </c>
      <c r="AG51" s="11">
        <f>-'OddsRatio_working_3-way'!U51/(3*'OddsRatio_working_3-way'!X51^(1/3))*COS(('OddsRatio_working_3-way'!Y51+2*PI())/3)</f>
        <v>-0.30328308138227422</v>
      </c>
      <c r="AH51" s="11">
        <f>-'OddsRatio_working_3-way'!U51/(3*'OddsRatio_working_3-way'!X51^(1/3))*COS(('OddsRatio_working_3-way'!Y51+4*PI())/3)</f>
        <v>-0.22009955902809494</v>
      </c>
      <c r="AI51" s="11">
        <f>'OddsRatio_working_3-way'!U51/(3*'OddsRatio_working_3-way'!X51^(1/3))*SIN(('OddsRatio_working_3-way'!Y51)/3)</f>
        <v>-4.8026029023326734E-2</v>
      </c>
      <c r="AJ51" s="11">
        <f>'OddsRatio_working_3-way'!U51/(3*'OddsRatio_working_3-way'!X51^(1/3))*SIN(('OddsRatio_working_3-way'!Y51+2*PI())/3)</f>
        <v>-0.42924964798349213</v>
      </c>
      <c r="AK51" s="11">
        <f>'OddsRatio_working_3-way'!U51/(3*'OddsRatio_working_3-way'!X51^(1/3))*SIN(('OddsRatio_working_3-way'!Y51+4*PI())/3)</f>
        <v>0.47727567700681883</v>
      </c>
      <c r="AL51" s="11">
        <f>'OddsRatio_working_3-way'!Z51+'OddsRatio_working_3-way'!AF51</f>
        <v>1.0467652808207382</v>
      </c>
      <c r="AM51" s="11">
        <f>'OddsRatio_working_3-way'!AA51+'OddsRatio_working_3-way'!AG51</f>
        <v>-0.60656616276454844</v>
      </c>
      <c r="AN51" s="11">
        <f>'OddsRatio_working_3-way'!AB51+'OddsRatio_working_3-way'!AH51</f>
        <v>-0.44019911805618989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1.0467652808207382</v>
      </c>
      <c r="AS51" s="11">
        <f>IF(('OddsRatio_working_3-way'!X51=0),IF(Q51&gt;0,-Q51^(1/3),(-Q51)^(1/3)),'OddsRatio_working_3-way'!AM51-'OddsRatio_working_3-way'!R51/3)</f>
        <v>-0.60656616276454844</v>
      </c>
      <c r="AT51" s="11">
        <f>IF(('OddsRatio_working_3-way'!X51=0),IF(Q51&gt;0,-Q51^(1/3),(-Q51)^(1/3)),'OddsRatio_working_3-way'!AN51-'OddsRatio_working_3-way'!R51/3)</f>
        <v>-0.44019911805618989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1.99</v>
      </c>
      <c r="B52" s="4">
        <f>IF('True_Odds_Calculator_3-way'!B51="","",'True_Odds_Calculator_3-way'!B51)</f>
        <v>3.61</v>
      </c>
      <c r="C52" s="4">
        <f>IF('True_Odds_Calculator_3-way'!C51="","",'True_Odds_Calculator_3-way'!C51)</f>
        <v>4.0199999999999996</v>
      </c>
      <c r="D52" s="9">
        <f t="shared" si="13"/>
        <v>0.49134589716262161</v>
      </c>
      <c r="E52" s="9">
        <f t="shared" si="14"/>
        <v>0.26815169234998942</v>
      </c>
      <c r="F52" s="9">
        <f t="shared" si="15"/>
        <v>0.2405024104873891</v>
      </c>
      <c r="G52" s="9">
        <f t="shared" si="16"/>
        <v>1.0456829415592095</v>
      </c>
      <c r="H52" s="9">
        <f t="shared" si="17"/>
        <v>2.0352261121436173</v>
      </c>
      <c r="I52" s="9">
        <f t="shared" si="18"/>
        <v>3.7292324774695365</v>
      </c>
      <c r="J52" s="9">
        <f t="shared" si="19"/>
        <v>4.1579624835088111</v>
      </c>
      <c r="K52" s="11">
        <f t="shared" si="20"/>
        <v>0.50251256281407031</v>
      </c>
      <c r="L52" s="11">
        <f t="shared" si="21"/>
        <v>0.2770083102493075</v>
      </c>
      <c r="M52" s="11">
        <f t="shared" si="22"/>
        <v>0.24875621890547267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-0.27020682442268817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0.22923010748398903</v>
      </c>
      <c r="Q52" s="11">
        <f>2*'OddsRatio_working_3-way'!K52*'OddsRatio_working_3-way'!L52*'OddsRatio_working_3-way'!M52</f>
        <v>6.9253808907549563E-2</v>
      </c>
      <c r="R52" s="11">
        <f t="shared" si="23"/>
        <v>0</v>
      </c>
      <c r="S52" s="11">
        <f t="shared" si="24"/>
        <v>-0.84835054767307172</v>
      </c>
      <c r="T52" s="11">
        <f t="shared" si="25"/>
        <v>-0.25629925911573165</v>
      </c>
      <c r="U52" s="11">
        <f>'OddsRatio_working_3-way'!S52-'OddsRatio_working_3-way'!R52^2/3</f>
        <v>-0.84835054767307172</v>
      </c>
      <c r="V52" s="11">
        <f>'OddsRatio_working_3-way'!S52*'OddsRatio_working_3-way'!R52/3-2*'OddsRatio_working_3-way'!R52^3/27-'OddsRatio_working_3-way'!T52</f>
        <v>0.25629925911573165</v>
      </c>
      <c r="W52" s="11">
        <f>'OddsRatio_working_3-way'!V52^2+4*'OddsRatio_working_3-way'!U52^3/27</f>
        <v>-2.476354094129378E-2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0.15037690245227717</v>
      </c>
      <c r="Y52" s="11">
        <f>IF('OddsRatio_working_3-way'!W52&gt;=0,IF('OddsRatio_working_3-way'!V52+SQRT('OddsRatio_working_3-way'!W52)&gt;0,0,PI()),ACOS('OddsRatio_working_3-way'!V52/(2*'OddsRatio_working_3-way'!X52)))</f>
        <v>0.55064047058712462</v>
      </c>
      <c r="Z52" s="11">
        <f>'OddsRatio_working_3-way'!X52^(1/3)*COS('OddsRatio_working_3-way'!Y52/3)</f>
        <v>0.52284147077960474</v>
      </c>
      <c r="AA52" s="11">
        <f>'OddsRatio_working_3-way'!X52^(1/3)*COS(('OddsRatio_working_3-way'!Y52+2*PI())/3)</f>
        <v>-0.34547568315037575</v>
      </c>
      <c r="AB52" s="11">
        <f>'OddsRatio_working_3-way'!X52^(1/3)*COS(('OddsRatio_working_3-way'!Y52+4*PI())/3)</f>
        <v>-0.17736578762922897</v>
      </c>
      <c r="AC52" s="11">
        <f>'OddsRatio_working_3-way'!X52^(1/3)*SIN('OddsRatio_working_3-way'!Y52/3)</f>
        <v>9.7058293432573967E-2</v>
      </c>
      <c r="AD52" s="11">
        <f>'OddsRatio_working_3-way'!X52^(1/3)*SIN(('OddsRatio_working_3-way'!Y52+2*PI())/3)</f>
        <v>0.40426484913087013</v>
      </c>
      <c r="AE52" s="11">
        <f>'OddsRatio_working_3-way'!X52^(1/3)*SIN(('OddsRatio_working_3-way'!Y52+4*PI())/3)</f>
        <v>-0.50132314256344401</v>
      </c>
      <c r="AF52" s="11">
        <f>-'OddsRatio_working_3-way'!U52/(3*'OddsRatio_working_3-way'!X52^(1/3))*COS(('OddsRatio_working_3-way'!Y52)/3)</f>
        <v>0.52284147077960463</v>
      </c>
      <c r="AG52" s="11">
        <f>-'OddsRatio_working_3-way'!U52/(3*'OddsRatio_working_3-way'!X52^(1/3))*COS(('OddsRatio_working_3-way'!Y52+2*PI())/3)</f>
        <v>-0.34547568315037569</v>
      </c>
      <c r="AH52" s="11">
        <f>-'OddsRatio_working_3-way'!U52/(3*'OddsRatio_working_3-way'!X52^(1/3))*COS(('OddsRatio_working_3-way'!Y52+4*PI())/3)</f>
        <v>-0.17736578762922892</v>
      </c>
      <c r="AI52" s="11">
        <f>'OddsRatio_working_3-way'!U52/(3*'OddsRatio_working_3-way'!X52^(1/3))*SIN(('OddsRatio_working_3-way'!Y52)/3)</f>
        <v>-9.7058293432573953E-2</v>
      </c>
      <c r="AJ52" s="11">
        <f>'OddsRatio_working_3-way'!U52/(3*'OddsRatio_working_3-way'!X52^(1/3))*SIN(('OddsRatio_working_3-way'!Y52+2*PI())/3)</f>
        <v>-0.40426484913087002</v>
      </c>
      <c r="AK52" s="11">
        <f>'OddsRatio_working_3-way'!U52/(3*'OddsRatio_working_3-way'!X52^(1/3))*SIN(('OddsRatio_working_3-way'!Y52+4*PI())/3)</f>
        <v>0.5013231425634439</v>
      </c>
      <c r="AL52" s="11">
        <f>'OddsRatio_working_3-way'!Z52+'OddsRatio_working_3-way'!AF52</f>
        <v>1.0456829415592095</v>
      </c>
      <c r="AM52" s="11">
        <f>'OddsRatio_working_3-way'!AA52+'OddsRatio_working_3-way'!AG52</f>
        <v>-0.69095136630075138</v>
      </c>
      <c r="AN52" s="11">
        <f>'OddsRatio_working_3-way'!AB52+'OddsRatio_working_3-way'!AH52</f>
        <v>-0.35473157525845789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1.0456829415592095</v>
      </c>
      <c r="AS52" s="11">
        <f>IF(('OddsRatio_working_3-way'!X52=0),IF(Q52&gt;0,-Q52^(1/3),(-Q52)^(1/3)),'OddsRatio_working_3-way'!AM52-'OddsRatio_working_3-way'!R52/3)</f>
        <v>-0.69095136630075138</v>
      </c>
      <c r="AT52" s="11">
        <f>IF(('OddsRatio_working_3-way'!X52=0),IF(Q52&gt;0,-Q52^(1/3),(-Q52)^(1/3)),'OddsRatio_working_3-way'!AN52-'OddsRatio_working_3-way'!R52/3)</f>
        <v>-0.35473157525845789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1.97</v>
      </c>
      <c r="B53" s="4">
        <f>IF('True_Odds_Calculator_3-way'!B52="","",'True_Odds_Calculator_3-way'!B52)</f>
        <v>3.65</v>
      </c>
      <c r="C53" s="4">
        <f>IF('True_Odds_Calculator_3-way'!C52="","",'True_Odds_Calculator_3-way'!C52)</f>
        <v>4.05</v>
      </c>
      <c r="D53" s="9">
        <f t="shared" si="13"/>
        <v>0.49631713798131977</v>
      </c>
      <c r="E53" s="9">
        <f t="shared" si="14"/>
        <v>0.26507599088383688</v>
      </c>
      <c r="F53" s="9">
        <f t="shared" si="15"/>
        <v>0.2386068711348433</v>
      </c>
      <c r="G53" s="9">
        <f t="shared" si="16"/>
        <v>1.0462275886854999</v>
      </c>
      <c r="H53" s="9">
        <f t="shared" si="17"/>
        <v>2.014840761024935</v>
      </c>
      <c r="I53" s="9">
        <f t="shared" si="18"/>
        <v>3.7725031100165753</v>
      </c>
      <c r="J53" s="9">
        <f t="shared" si="19"/>
        <v>4.1909941454907749</v>
      </c>
      <c r="K53" s="11">
        <f t="shared" si="20"/>
        <v>0.50761421319796951</v>
      </c>
      <c r="L53" s="11">
        <f t="shared" si="21"/>
        <v>0.27397260273972601</v>
      </c>
      <c r="M53" s="11">
        <f t="shared" si="22"/>
        <v>0.24691358024691359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-0.26921752895839079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0.22904020308002412</v>
      </c>
      <c r="Q53" s="11">
        <f>2*'OddsRatio_working_3-way'!K53*'OddsRatio_working_3-way'!L53*'OddsRatio_working_3-way'!M53</f>
        <v>6.8677722062975746E-2</v>
      </c>
      <c r="R53" s="11">
        <f t="shared" si="23"/>
        <v>0</v>
      </c>
      <c r="S53" s="11">
        <f t="shared" si="24"/>
        <v>-0.85076259323152648</v>
      </c>
      <c r="T53" s="11">
        <f t="shared" si="25"/>
        <v>-0.25510122735578006</v>
      </c>
      <c r="U53" s="11">
        <f>'OddsRatio_working_3-way'!S53-'OddsRatio_working_3-way'!R53^2/3</f>
        <v>-0.85076259323152648</v>
      </c>
      <c r="V53" s="11">
        <f>'OddsRatio_working_3-way'!S53*'OddsRatio_working_3-way'!R53/3-2*'OddsRatio_working_3-way'!R53^3/27-'OddsRatio_working_3-way'!T53</f>
        <v>0.25510122735578006</v>
      </c>
      <c r="W53" s="11">
        <f>'OddsRatio_working_3-way'!V53^2+4*'OddsRatio_working_3-way'!U53^3/27</f>
        <v>-2.6149942204734961E-2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0.15101868957446984</v>
      </c>
      <c r="Y53" s="11">
        <f>IF('OddsRatio_working_3-way'!W53&gt;=0,IF('OddsRatio_working_3-way'!V53+SQRT('OddsRatio_working_3-way'!W53)&gt;0,0,PI()),ACOS('OddsRatio_working_3-way'!V53/(2*'OddsRatio_working_3-way'!X53)))</f>
        <v>0.56497588297436074</v>
      </c>
      <c r="Z53" s="11">
        <f>'OddsRatio_working_3-way'!X53^(1/3)*COS('OddsRatio_working_3-way'!Y53/3)</f>
        <v>0.52311379434274985</v>
      </c>
      <c r="AA53" s="11">
        <f>'OddsRatio_working_3-way'!X53^(1/3)*COS(('OddsRatio_working_3-way'!Y53+2*PI())/3)</f>
        <v>-0.3478970207184835</v>
      </c>
      <c r="AB53" s="11">
        <f>'OddsRatio_working_3-way'!X53^(1/3)*COS(('OddsRatio_working_3-way'!Y53+4*PI())/3)</f>
        <v>-0.17521677362426624</v>
      </c>
      <c r="AC53" s="11">
        <f>'OddsRatio_working_3-way'!X53^(1/3)*SIN('OddsRatio_working_3-way'!Y53/3)</f>
        <v>9.9696987143577442E-2</v>
      </c>
      <c r="AD53" s="11">
        <f>'OddsRatio_working_3-way'!X53^(1/3)*SIN(('OddsRatio_working_3-way'!Y53+2*PI())/3)</f>
        <v>0.40318134139910106</v>
      </c>
      <c r="AE53" s="11">
        <f>'OddsRatio_working_3-way'!X53^(1/3)*SIN(('OddsRatio_working_3-way'!Y53+4*PI())/3)</f>
        <v>-0.50287832854267844</v>
      </c>
      <c r="AF53" s="11">
        <f>-'OddsRatio_working_3-way'!U53/(3*'OddsRatio_working_3-way'!X53^(1/3))*COS(('OddsRatio_working_3-way'!Y53)/3)</f>
        <v>0.52311379434274996</v>
      </c>
      <c r="AG53" s="11">
        <f>-'OddsRatio_working_3-way'!U53/(3*'OddsRatio_working_3-way'!X53^(1/3))*COS(('OddsRatio_working_3-way'!Y53+2*PI())/3)</f>
        <v>-0.34789702071848361</v>
      </c>
      <c r="AH53" s="11">
        <f>-'OddsRatio_working_3-way'!U53/(3*'OddsRatio_working_3-way'!X53^(1/3))*COS(('OddsRatio_working_3-way'!Y53+4*PI())/3)</f>
        <v>-0.17521677362426627</v>
      </c>
      <c r="AI53" s="11">
        <f>'OddsRatio_working_3-way'!U53/(3*'OddsRatio_working_3-way'!X53^(1/3))*SIN(('OddsRatio_working_3-way'!Y53)/3)</f>
        <v>-9.9696987143577456E-2</v>
      </c>
      <c r="AJ53" s="11">
        <f>'OddsRatio_working_3-way'!U53/(3*'OddsRatio_working_3-way'!X53^(1/3))*SIN(('OddsRatio_working_3-way'!Y53+2*PI())/3)</f>
        <v>-0.40318134139910117</v>
      </c>
      <c r="AK53" s="11">
        <f>'OddsRatio_working_3-way'!U53/(3*'OddsRatio_working_3-way'!X53^(1/3))*SIN(('OddsRatio_working_3-way'!Y53+4*PI())/3)</f>
        <v>0.50287832854267855</v>
      </c>
      <c r="AL53" s="11">
        <f>'OddsRatio_working_3-way'!Z53+'OddsRatio_working_3-way'!AF53</f>
        <v>1.0462275886854999</v>
      </c>
      <c r="AM53" s="11">
        <f>'OddsRatio_working_3-way'!AA53+'OddsRatio_working_3-way'!AG53</f>
        <v>-0.6957940414369671</v>
      </c>
      <c r="AN53" s="11">
        <f>'OddsRatio_working_3-way'!AB53+'OddsRatio_working_3-way'!AH53</f>
        <v>-0.35043354724853248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1.0462275886854999</v>
      </c>
      <c r="AS53" s="11">
        <f>IF(('OddsRatio_working_3-way'!X53=0),IF(Q53&gt;0,-Q53^(1/3),(-Q53)^(1/3)),'OddsRatio_working_3-way'!AM53-'OddsRatio_working_3-way'!R53/3)</f>
        <v>-0.6957940414369671</v>
      </c>
      <c r="AT53" s="11">
        <f>IF(('OddsRatio_working_3-way'!X53=0),IF(Q53&gt;0,-Q53^(1/3),(-Q53)^(1/3)),'OddsRatio_working_3-way'!AN53-'OddsRatio_working_3-way'!R53/3)</f>
        <v>-0.35043354724853248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2.02</v>
      </c>
      <c r="B54" s="4">
        <f>IF('True_Odds_Calculator_3-way'!B53="","",'True_Odds_Calculator_3-way'!B53)</f>
        <v>3.33</v>
      </c>
      <c r="C54" s="4">
        <f>IF('True_Odds_Calculator_3-way'!C53="","",'True_Odds_Calculator_3-way'!C53)</f>
        <v>4.3</v>
      </c>
      <c r="D54" s="9">
        <f t="shared" si="13"/>
        <v>0.48405887922491214</v>
      </c>
      <c r="E54" s="9">
        <f t="shared" si="14"/>
        <v>0.29114042370685062</v>
      </c>
      <c r="F54" s="9">
        <f t="shared" si="15"/>
        <v>0.2248006970682371</v>
      </c>
      <c r="G54" s="9">
        <f t="shared" si="16"/>
        <v>1.0449650856953809</v>
      </c>
      <c r="H54" s="9">
        <f t="shared" si="17"/>
        <v>2.0658643874092886</v>
      </c>
      <c r="I54" s="9">
        <f t="shared" si="18"/>
        <v>3.4347686496702372</v>
      </c>
      <c r="J54" s="9">
        <f t="shared" si="19"/>
        <v>4.4483847827947578</v>
      </c>
      <c r="K54" s="11">
        <f t="shared" si="20"/>
        <v>0.49504950495049505</v>
      </c>
      <c r="L54" s="11">
        <f t="shared" si="21"/>
        <v>0.3003003003003003</v>
      </c>
      <c r="M54" s="11">
        <f t="shared" si="22"/>
        <v>0.23255813953488372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-0.27114773073787557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0.22990985459325314</v>
      </c>
      <c r="Q54" s="11">
        <f>2*'OddsRatio_working_3-way'!K54*'OddsRatio_working_3-way'!L54*'OddsRatio_working_3-way'!M54</f>
        <v>6.9145820930301694E-2</v>
      </c>
      <c r="R54" s="11">
        <f t="shared" si="23"/>
        <v>0</v>
      </c>
      <c r="S54" s="11">
        <f t="shared" si="24"/>
        <v>-0.84791362246550395</v>
      </c>
      <c r="T54" s="11">
        <f t="shared" si="25"/>
        <v>-0.25501161577909892</v>
      </c>
      <c r="U54" s="11">
        <f>'OddsRatio_working_3-way'!S54-'OddsRatio_working_3-way'!R54^2/3</f>
        <v>-0.84791362246550395</v>
      </c>
      <c r="V54" s="11">
        <f>'OddsRatio_working_3-way'!S54*'OddsRatio_working_3-way'!R54/3-2*'OddsRatio_working_3-way'!R54^3/27-'OddsRatio_working_3-way'!T54</f>
        <v>0.25501161577909892</v>
      </c>
      <c r="W54" s="11">
        <f>'OddsRatio_working_3-way'!V54^2+4*'OddsRatio_working_3-way'!U54^3/27</f>
        <v>-2.52822414012355E-2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0.15026074469360109</v>
      </c>
      <c r="Y54" s="11">
        <f>IF('OddsRatio_working_3-way'!W54&gt;=0,IF('OddsRatio_working_3-way'!V54+SQRT('OddsRatio_working_3-way'!W54)&gt;0,0,PI()),ACOS('OddsRatio_working_3-way'!V54/(2*'OddsRatio_working_3-way'!X54)))</f>
        <v>0.55753168646889795</v>
      </c>
      <c r="Z54" s="11">
        <f>'OddsRatio_working_3-way'!X54^(1/3)*COS('OddsRatio_working_3-way'!Y54/3)</f>
        <v>0.52248254284769058</v>
      </c>
      <c r="AA54" s="11">
        <f>'OddsRatio_working_3-way'!X54^(1/3)*COS(('OddsRatio_working_3-way'!Y54+2*PI())/3)</f>
        <v>-0.34631418092466337</v>
      </c>
      <c r="AB54" s="11">
        <f>'OddsRatio_working_3-way'!X54^(1/3)*COS(('OddsRatio_working_3-way'!Y54+4*PI())/3)</f>
        <v>-0.17616836192302734</v>
      </c>
      <c r="AC54" s="11">
        <f>'OddsRatio_working_3-way'!X54^(1/3)*SIN('OddsRatio_working_3-way'!Y54/3)</f>
        <v>9.823373440208398E-2</v>
      </c>
      <c r="AD54" s="11">
        <f>'OddsRatio_working_3-way'!X54^(1/3)*SIN(('OddsRatio_working_3-way'!Y54+2*PI())/3)</f>
        <v>0.40336628793894957</v>
      </c>
      <c r="AE54" s="11">
        <f>'OddsRatio_working_3-way'!X54^(1/3)*SIN(('OddsRatio_working_3-way'!Y54+4*PI())/3)</f>
        <v>-0.50160002234103351</v>
      </c>
      <c r="AF54" s="11">
        <f>-'OddsRatio_working_3-way'!U54/(3*'OddsRatio_working_3-way'!X54^(1/3))*COS(('OddsRatio_working_3-way'!Y54)/3)</f>
        <v>0.52248254284769047</v>
      </c>
      <c r="AG54" s="11">
        <f>-'OddsRatio_working_3-way'!U54/(3*'OddsRatio_working_3-way'!X54^(1/3))*COS(('OddsRatio_working_3-way'!Y54+2*PI())/3)</f>
        <v>-0.34631418092466332</v>
      </c>
      <c r="AH54" s="11">
        <f>-'OddsRatio_working_3-way'!U54/(3*'OddsRatio_working_3-way'!X54^(1/3))*COS(('OddsRatio_working_3-way'!Y54+4*PI())/3)</f>
        <v>-0.17616836192302729</v>
      </c>
      <c r="AI54" s="11">
        <f>'OddsRatio_working_3-way'!U54/(3*'OddsRatio_working_3-way'!X54^(1/3))*SIN(('OddsRatio_working_3-way'!Y54)/3)</f>
        <v>-9.8233734402083966E-2</v>
      </c>
      <c r="AJ54" s="11">
        <f>'OddsRatio_working_3-way'!U54/(3*'OddsRatio_working_3-way'!X54^(1/3))*SIN(('OddsRatio_working_3-way'!Y54+2*PI())/3)</f>
        <v>-0.40336628793894946</v>
      </c>
      <c r="AK54" s="11">
        <f>'OddsRatio_working_3-way'!U54/(3*'OddsRatio_working_3-way'!X54^(1/3))*SIN(('OddsRatio_working_3-way'!Y54+4*PI())/3)</f>
        <v>0.5016000223410334</v>
      </c>
      <c r="AL54" s="11">
        <f>'OddsRatio_working_3-way'!Z54+'OddsRatio_working_3-way'!AF54</f>
        <v>1.0449650856953809</v>
      </c>
      <c r="AM54" s="11">
        <f>'OddsRatio_working_3-way'!AA54+'OddsRatio_working_3-way'!AG54</f>
        <v>-0.69262836184932675</v>
      </c>
      <c r="AN54" s="11">
        <f>'OddsRatio_working_3-way'!AB54+'OddsRatio_working_3-way'!AH54</f>
        <v>-0.35233672384605463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1.0449650856953809</v>
      </c>
      <c r="AS54" s="11">
        <f>IF(('OddsRatio_working_3-way'!X54=0),IF(Q54&gt;0,-Q54^(1/3),(-Q54)^(1/3)),'OddsRatio_working_3-way'!AM54-'OddsRatio_working_3-way'!R54/3)</f>
        <v>-0.69262836184932675</v>
      </c>
      <c r="AT54" s="11">
        <f>IF(('OddsRatio_working_3-way'!X54=0),IF(Q54&gt;0,-Q54^(1/3),(-Q54)^(1/3)),'OddsRatio_working_3-way'!AN54-'OddsRatio_working_3-way'!R54/3)</f>
        <v>-0.35233672384605463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2.54</v>
      </c>
      <c r="B55" s="4">
        <f>IF('True_Odds_Calculator_3-way'!B54="","",'True_Odds_Calculator_3-way'!B54)</f>
        <v>3.28</v>
      </c>
      <c r="C55" s="4">
        <f>IF('True_Odds_Calculator_3-way'!C54="","",'True_Odds_Calculator_3-way'!C54)</f>
        <v>3.05</v>
      </c>
      <c r="D55" s="9">
        <f t="shared" si="13"/>
        <v>0.38427387521806472</v>
      </c>
      <c r="E55" s="9">
        <f t="shared" si="14"/>
        <v>0.29653773170415032</v>
      </c>
      <c r="F55" s="9">
        <f t="shared" si="15"/>
        <v>0.31918839307778524</v>
      </c>
      <c r="G55" s="9">
        <f t="shared" si="16"/>
        <v>1.0404614644240926</v>
      </c>
      <c r="H55" s="9">
        <f t="shared" si="17"/>
        <v>2.6023106552131026</v>
      </c>
      <c r="I55" s="9">
        <f t="shared" si="18"/>
        <v>3.3722521388869318</v>
      </c>
      <c r="J55" s="9">
        <f t="shared" si="19"/>
        <v>3.1329460020693891</v>
      </c>
      <c r="K55" s="11">
        <f t="shared" si="20"/>
        <v>0.39370078740157477</v>
      </c>
      <c r="L55" s="11">
        <f t="shared" si="21"/>
        <v>0.3048780487804878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-0.28327094359106764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0.23100995822143577</v>
      </c>
      <c r="Q55" s="11">
        <f>2*'OddsRatio_working_3-way'!K55*'OddsRatio_working_3-way'!L55*'OddsRatio_working_3-way'!M55</f>
        <v>7.8708674010710675E-2</v>
      </c>
      <c r="R55" s="11">
        <f t="shared" si="23"/>
        <v>0</v>
      </c>
      <c r="S55" s="11">
        <f t="shared" si="24"/>
        <v>-0.81550883861538492</v>
      </c>
      <c r="T55" s="11">
        <f t="shared" si="25"/>
        <v>-0.27785650378718402</v>
      </c>
      <c r="U55" s="11">
        <f>'OddsRatio_working_3-way'!S55-'OddsRatio_working_3-way'!R55^2/3</f>
        <v>-0.81550883861538492</v>
      </c>
      <c r="V55" s="11">
        <f>'OddsRatio_working_3-way'!S55*'OddsRatio_working_3-way'!R55/3-2*'OddsRatio_working_3-way'!R55^3/27-'OddsRatio_working_3-way'!T55</f>
        <v>0.27785650378718402</v>
      </c>
      <c r="W55" s="11">
        <f>'OddsRatio_working_3-way'!V55^2+4*'OddsRatio_working_3-way'!U55^3/27</f>
        <v>-3.1450904396188584E-3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0.14172978439309808</v>
      </c>
      <c r="Y55" s="11">
        <f>IF('OddsRatio_working_3-way'!W55&gt;=0,IF('OddsRatio_working_3-way'!V55+SQRT('OddsRatio_working_3-way'!W55)&gt;0,0,PI()),ACOS('OddsRatio_working_3-way'!V55/(2*'OddsRatio_working_3-way'!X55)))</f>
        <v>0.1991591458813633</v>
      </c>
      <c r="Z55" s="11">
        <f>'OddsRatio_working_3-way'!X55^(1/3)*COS('OddsRatio_working_3-way'!Y55/3)</f>
        <v>0.52023073221204641</v>
      </c>
      <c r="AA55" s="11">
        <f>'OddsRatio_working_3-way'!X55^(1/3)*COS(('OddsRatio_working_3-way'!Y55+2*PI())/3)</f>
        <v>-0.29006863972402402</v>
      </c>
      <c r="AB55" s="11">
        <f>'OddsRatio_working_3-way'!X55^(1/3)*COS(('OddsRatio_working_3-way'!Y55+4*PI())/3)</f>
        <v>-0.23016209248802247</v>
      </c>
      <c r="AC55" s="11">
        <f>'OddsRatio_working_3-way'!X55^(1/3)*SIN('OddsRatio_working_3-way'!Y55/3)</f>
        <v>3.4587061172926488E-2</v>
      </c>
      <c r="AD55" s="11">
        <f>'OddsRatio_working_3-way'!X55^(1/3)*SIN(('OddsRatio_working_3-way'!Y55+2*PI())/3)</f>
        <v>0.43323949933854833</v>
      </c>
      <c r="AE55" s="11">
        <f>'OddsRatio_working_3-way'!X55^(1/3)*SIN(('OddsRatio_working_3-way'!Y55+4*PI())/3)</f>
        <v>-0.46782656051147492</v>
      </c>
      <c r="AF55" s="11">
        <f>-'OddsRatio_working_3-way'!U55/(3*'OddsRatio_working_3-way'!X55^(1/3))*COS(('OddsRatio_working_3-way'!Y55)/3)</f>
        <v>0.5202307322120463</v>
      </c>
      <c r="AG55" s="11">
        <f>-'OddsRatio_working_3-way'!U55/(3*'OddsRatio_working_3-way'!X55^(1/3))*COS(('OddsRatio_working_3-way'!Y55+2*PI())/3)</f>
        <v>-0.29006863972402397</v>
      </c>
      <c r="AH55" s="11">
        <f>-'OddsRatio_working_3-way'!U55/(3*'OddsRatio_working_3-way'!X55^(1/3))*COS(('OddsRatio_working_3-way'!Y55+4*PI())/3)</f>
        <v>-0.23016209248802241</v>
      </c>
      <c r="AI55" s="11">
        <f>'OddsRatio_working_3-way'!U55/(3*'OddsRatio_working_3-way'!X55^(1/3))*SIN(('OddsRatio_working_3-way'!Y55)/3)</f>
        <v>-3.4587061172926481E-2</v>
      </c>
      <c r="AJ55" s="11">
        <f>'OddsRatio_working_3-way'!U55/(3*'OddsRatio_working_3-way'!X55^(1/3))*SIN(('OddsRatio_working_3-way'!Y55+2*PI())/3)</f>
        <v>-0.43323949933854827</v>
      </c>
      <c r="AK55" s="11">
        <f>'OddsRatio_working_3-way'!U55/(3*'OddsRatio_working_3-way'!X55^(1/3))*SIN(('OddsRatio_working_3-way'!Y55+4*PI())/3)</f>
        <v>0.46782656051147481</v>
      </c>
      <c r="AL55" s="11">
        <f>'OddsRatio_working_3-way'!Z55+'OddsRatio_working_3-way'!AF55</f>
        <v>1.0404614644240926</v>
      </c>
      <c r="AM55" s="11">
        <f>'OddsRatio_working_3-way'!AA55+'OddsRatio_working_3-way'!AG55</f>
        <v>-0.58013727944804794</v>
      </c>
      <c r="AN55" s="11">
        <f>'OddsRatio_working_3-way'!AB55+'OddsRatio_working_3-way'!AH55</f>
        <v>-0.46032418497604488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1.0404614644240926</v>
      </c>
      <c r="AS55" s="11">
        <f>IF(('OddsRatio_working_3-way'!X55=0),IF(Q55&gt;0,-Q55^(1/3),(-Q55)^(1/3)),'OddsRatio_working_3-way'!AM55-'OddsRatio_working_3-way'!R55/3)</f>
        <v>-0.58013727944804794</v>
      </c>
      <c r="AT55" s="11">
        <f>IF(('OddsRatio_working_3-way'!X55=0),IF(Q55&gt;0,-Q55^(1/3),(-Q55)^(1/3)),'OddsRatio_working_3-way'!AN55-'OddsRatio_working_3-way'!R55/3)</f>
        <v>-0.46032418497604488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2.34</v>
      </c>
      <c r="B56" s="4">
        <f>IF('True_Odds_Calculator_3-way'!B55="","",'True_Odds_Calculator_3-way'!B55)</f>
        <v>3.33</v>
      </c>
      <c r="C56" s="4">
        <f>IF('True_Odds_Calculator_3-way'!C55="","",'True_Odds_Calculator_3-way'!C55)</f>
        <v>3.34</v>
      </c>
      <c r="D56" s="9">
        <f t="shared" si="13"/>
        <v>0.41735657241568364</v>
      </c>
      <c r="E56" s="9">
        <f t="shared" si="14"/>
        <v>0.29176379852086104</v>
      </c>
      <c r="F56" s="9">
        <f t="shared" si="15"/>
        <v>0.29087962906345521</v>
      </c>
      <c r="G56" s="9">
        <f t="shared" si="16"/>
        <v>1.0418154565802109</v>
      </c>
      <c r="H56" s="9">
        <f t="shared" si="17"/>
        <v>2.3960327118174827</v>
      </c>
      <c r="I56" s="9">
        <f t="shared" si="18"/>
        <v>3.4274300138318918</v>
      </c>
      <c r="J56" s="9">
        <f t="shared" si="19"/>
        <v>3.4378481683976934</v>
      </c>
      <c r="K56" s="11">
        <f t="shared" si="20"/>
        <v>0.42735042735042739</v>
      </c>
      <c r="L56" s="11">
        <f t="shared" si="21"/>
        <v>0.3003003003003003</v>
      </c>
      <c r="M56" s="11">
        <f t="shared" si="22"/>
        <v>0.29940119760479045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-0.28071784359209506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0.23092338461599943</v>
      </c>
      <c r="Q56" s="11">
        <f>2*'OddsRatio_working_3-way'!K56*'OddsRatio_working_3-way'!L56*'OddsRatio_working_3-way'!M56</f>
        <v>7.6846384231613787E-2</v>
      </c>
      <c r="R56" s="11">
        <f t="shared" si="23"/>
        <v>0</v>
      </c>
      <c r="S56" s="11">
        <f t="shared" si="24"/>
        <v>-0.8226174070770832</v>
      </c>
      <c r="T56" s="11">
        <f t="shared" si="25"/>
        <v>-0.27374955310385463</v>
      </c>
      <c r="U56" s="11">
        <f>'OddsRatio_working_3-way'!S56-'OddsRatio_working_3-way'!R56^2/3</f>
        <v>-0.8226174070770832</v>
      </c>
      <c r="V56" s="11">
        <f>'OddsRatio_working_3-way'!S56*'OddsRatio_working_3-way'!R56/3-2*'OddsRatio_working_3-way'!R56^3/27-'OddsRatio_working_3-way'!T56</f>
        <v>0.27374955310385463</v>
      </c>
      <c r="W56" s="11">
        <f>'OddsRatio_working_3-way'!V56^2+4*'OddsRatio_working_3-way'!U56^3/27</f>
        <v>-7.5300272871438867E-3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0.14358694675326863</v>
      </c>
      <c r="Y56" s="11">
        <f>IF('OddsRatio_working_3-way'!W56&gt;=0,IF('OddsRatio_working_3-way'!V56+SQRT('OddsRatio_working_3-way'!W56)&gt;0,0,PI()),ACOS('OddsRatio_working_3-way'!V56/(2*'OddsRatio_working_3-way'!X56)))</f>
        <v>0.30696968916025336</v>
      </c>
      <c r="Z56" s="11">
        <f>'OddsRatio_working_3-way'!X56^(1/3)*COS('OddsRatio_working_3-way'!Y56/3)</f>
        <v>0.52090772829010545</v>
      </c>
      <c r="AA56" s="11">
        <f>'OddsRatio_working_3-way'!X56^(1/3)*COS(('OddsRatio_working_3-way'!Y56+2*PI())/3)</f>
        <v>-0.30677562711886508</v>
      </c>
      <c r="AB56" s="11">
        <f>'OddsRatio_working_3-way'!X56^(1/3)*COS(('OddsRatio_working_3-way'!Y56+4*PI())/3)</f>
        <v>-0.21413210117124032</v>
      </c>
      <c r="AC56" s="11">
        <f>'OddsRatio_working_3-way'!X56^(1/3)*SIN('OddsRatio_working_3-way'!Y56/3)</f>
        <v>5.3487764644537299E-2</v>
      </c>
      <c r="AD56" s="11">
        <f>'OddsRatio_working_3-way'!X56^(1/3)*SIN(('OddsRatio_working_3-way'!Y56+2*PI())/3)</f>
        <v>0.42437544340460465</v>
      </c>
      <c r="AE56" s="11">
        <f>'OddsRatio_working_3-way'!X56^(1/3)*SIN(('OddsRatio_working_3-way'!Y56+4*PI())/3)</f>
        <v>-0.4778632080491419</v>
      </c>
      <c r="AF56" s="11">
        <f>-'OddsRatio_working_3-way'!U56/(3*'OddsRatio_working_3-way'!X56^(1/3))*COS(('OddsRatio_working_3-way'!Y56)/3)</f>
        <v>0.52090772829010545</v>
      </c>
      <c r="AG56" s="11">
        <f>-'OddsRatio_working_3-way'!U56/(3*'OddsRatio_working_3-way'!X56^(1/3))*COS(('OddsRatio_working_3-way'!Y56+2*PI())/3)</f>
        <v>-0.30677562711886508</v>
      </c>
      <c r="AH56" s="11">
        <f>-'OddsRatio_working_3-way'!U56/(3*'OddsRatio_working_3-way'!X56^(1/3))*COS(('OddsRatio_working_3-way'!Y56+4*PI())/3)</f>
        <v>-0.21413210117124032</v>
      </c>
      <c r="AI56" s="11">
        <f>'OddsRatio_working_3-way'!U56/(3*'OddsRatio_working_3-way'!X56^(1/3))*SIN(('OddsRatio_working_3-way'!Y56)/3)</f>
        <v>-5.3487764644537299E-2</v>
      </c>
      <c r="AJ56" s="11">
        <f>'OddsRatio_working_3-way'!U56/(3*'OddsRatio_working_3-way'!X56^(1/3))*SIN(('OddsRatio_working_3-way'!Y56+2*PI())/3)</f>
        <v>-0.42437544340460465</v>
      </c>
      <c r="AK56" s="11">
        <f>'OddsRatio_working_3-way'!U56/(3*'OddsRatio_working_3-way'!X56^(1/3))*SIN(('OddsRatio_working_3-way'!Y56+4*PI())/3)</f>
        <v>0.4778632080491419</v>
      </c>
      <c r="AL56" s="11">
        <f>'OddsRatio_working_3-way'!Z56+'OddsRatio_working_3-way'!AF56</f>
        <v>1.0418154565802109</v>
      </c>
      <c r="AM56" s="11">
        <f>'OddsRatio_working_3-way'!AA56+'OddsRatio_working_3-way'!AG56</f>
        <v>-0.61355125423773016</v>
      </c>
      <c r="AN56" s="11">
        <f>'OddsRatio_working_3-way'!AB56+'OddsRatio_working_3-way'!AH56</f>
        <v>-0.42826420234248064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1.0418154565802109</v>
      </c>
      <c r="AS56" s="11">
        <f>IF(('OddsRatio_working_3-way'!X56=0),IF(Q56&gt;0,-Q56^(1/3),(-Q56)^(1/3)),'OddsRatio_working_3-way'!AM56-'OddsRatio_working_3-way'!R56/3)</f>
        <v>-0.61355125423773016</v>
      </c>
      <c r="AT56" s="11">
        <f>IF(('OddsRatio_working_3-way'!X56=0),IF(Q56&gt;0,-Q56^(1/3),(-Q56)^(1/3)),'OddsRatio_working_3-way'!AN56-'OddsRatio_working_3-way'!R56/3)</f>
        <v>-0.42826420234248064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3.02</v>
      </c>
      <c r="B57" s="4">
        <f>IF('True_Odds_Calculator_3-way'!B56="","",'True_Odds_Calculator_3-way'!B56)</f>
        <v>3.35</v>
      </c>
      <c r="C57" s="4">
        <f>IF('True_Odds_Calculator_3-way'!C56="","",'True_Odds_Calculator_3-way'!C56)</f>
        <v>2.5099999999999998</v>
      </c>
      <c r="D57" s="9">
        <f t="shared" si="13"/>
        <v>0.32186992025257721</v>
      </c>
      <c r="E57" s="9">
        <f t="shared" si="14"/>
        <v>0.28976833332871654</v>
      </c>
      <c r="F57" s="9">
        <f t="shared" si="15"/>
        <v>0.38836174641870619</v>
      </c>
      <c r="G57" s="9">
        <f t="shared" si="16"/>
        <v>1.0429926474880449</v>
      </c>
      <c r="H57" s="9">
        <f t="shared" si="17"/>
        <v>3.1068451479258505</v>
      </c>
      <c r="I57" s="9">
        <f t="shared" si="18"/>
        <v>3.4510327215969059</v>
      </c>
      <c r="J57" s="9">
        <f t="shared" si="19"/>
        <v>2.5749188977069477</v>
      </c>
      <c r="K57" s="11">
        <f t="shared" si="20"/>
        <v>0.33112582781456956</v>
      </c>
      <c r="L57" s="11">
        <f t="shared" si="21"/>
        <v>0.29850746268656714</v>
      </c>
      <c r="M57" s="11">
        <f t="shared" si="22"/>
        <v>0.39840637450199207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-0.28227388951656074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0.2315537691086007</v>
      </c>
      <c r="Q57" s="11">
        <f>2*'OddsRatio_working_3-way'!K57*'OddsRatio_working_3-way'!L57*'OddsRatio_working_3-way'!M57</f>
        <v>7.8759785411088676E-2</v>
      </c>
      <c r="R57" s="11">
        <f t="shared" si="23"/>
        <v>0</v>
      </c>
      <c r="S57" s="11">
        <f t="shared" si="24"/>
        <v>-0.82031593324190788</v>
      </c>
      <c r="T57" s="11">
        <f t="shared" si="25"/>
        <v>-0.27901902491221353</v>
      </c>
      <c r="U57" s="11">
        <f>'OddsRatio_working_3-way'!S57-'OddsRatio_working_3-way'!R57^2/3</f>
        <v>-0.82031593324190788</v>
      </c>
      <c r="V57" s="11">
        <f>'OddsRatio_working_3-way'!S57*'OddsRatio_working_3-way'!R57/3-2*'OddsRatio_working_3-way'!R57^3/27-'OddsRatio_working_3-way'!T57</f>
        <v>0.27901902491221353</v>
      </c>
      <c r="W57" s="11">
        <f>'OddsRatio_working_3-way'!V57^2+4*'OddsRatio_working_3-way'!U57^3/27</f>
        <v>-3.9269831606067174E-3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0.1429847888969043</v>
      </c>
      <c r="Y57" s="11">
        <f>IF('OddsRatio_working_3-way'!W57&gt;=0,IF('OddsRatio_working_3-way'!V57+SQRT('OddsRatio_working_3-way'!W57)&gt;0,0,PI()),ACOS('OddsRatio_working_3-way'!V57/(2*'OddsRatio_working_3-way'!X57)))</f>
        <v>0.22092676736841677</v>
      </c>
      <c r="Z57" s="11">
        <f>'OddsRatio_working_3-way'!X57^(1/3)*COS('OddsRatio_working_3-way'!Y57/3)</f>
        <v>0.52149632374402233</v>
      </c>
      <c r="AA57" s="11">
        <f>'OddsRatio_working_3-way'!X57^(1/3)*COS(('OddsRatio_working_3-way'!Y57+2*PI())/3)</f>
        <v>-0.29406739883175209</v>
      </c>
      <c r="AB57" s="11">
        <f>'OddsRatio_working_3-way'!X57^(1/3)*COS(('OddsRatio_working_3-way'!Y57+4*PI())/3)</f>
        <v>-0.2274289249122701</v>
      </c>
      <c r="AC57" s="11">
        <f>'OddsRatio_working_3-way'!X57^(1/3)*SIN('OddsRatio_working_3-way'!Y57/3)</f>
        <v>3.8473740855798848E-2</v>
      </c>
      <c r="AD57" s="11">
        <f>'OddsRatio_working_3-way'!X57^(1/3)*SIN(('OddsRatio_working_3-way'!Y57+2*PI())/3)</f>
        <v>0.43239219391461786</v>
      </c>
      <c r="AE57" s="11">
        <f>'OddsRatio_working_3-way'!X57^(1/3)*SIN(('OddsRatio_working_3-way'!Y57+4*PI())/3)</f>
        <v>-0.47086593477041666</v>
      </c>
      <c r="AF57" s="11">
        <f>-'OddsRatio_working_3-way'!U57/(3*'OddsRatio_working_3-way'!X57^(1/3))*COS(('OddsRatio_working_3-way'!Y57)/3)</f>
        <v>0.52149632374402244</v>
      </c>
      <c r="AG57" s="11">
        <f>-'OddsRatio_working_3-way'!U57/(3*'OddsRatio_working_3-way'!X57^(1/3))*COS(('OddsRatio_working_3-way'!Y57+2*PI())/3)</f>
        <v>-0.2940673988317522</v>
      </c>
      <c r="AH57" s="11">
        <f>-'OddsRatio_working_3-way'!U57/(3*'OddsRatio_working_3-way'!X57^(1/3))*COS(('OddsRatio_working_3-way'!Y57+4*PI())/3)</f>
        <v>-0.22742892491227015</v>
      </c>
      <c r="AI57" s="11">
        <f>'OddsRatio_working_3-way'!U57/(3*'OddsRatio_working_3-way'!X57^(1/3))*SIN(('OddsRatio_working_3-way'!Y57)/3)</f>
        <v>-3.8473740855798855E-2</v>
      </c>
      <c r="AJ57" s="11">
        <f>'OddsRatio_working_3-way'!U57/(3*'OddsRatio_working_3-way'!X57^(1/3))*SIN(('OddsRatio_working_3-way'!Y57+2*PI())/3)</f>
        <v>-0.43239219391461797</v>
      </c>
      <c r="AK57" s="11">
        <f>'OddsRatio_working_3-way'!U57/(3*'OddsRatio_working_3-way'!X57^(1/3))*SIN(('OddsRatio_working_3-way'!Y57+4*PI())/3)</f>
        <v>0.47086593477041677</v>
      </c>
      <c r="AL57" s="11">
        <f>'OddsRatio_working_3-way'!Z57+'OddsRatio_working_3-way'!AF57</f>
        <v>1.0429926474880449</v>
      </c>
      <c r="AM57" s="11">
        <f>'OddsRatio_working_3-way'!AA57+'OddsRatio_working_3-way'!AG57</f>
        <v>-0.58813479766350429</v>
      </c>
      <c r="AN57" s="11">
        <f>'OddsRatio_working_3-way'!AB57+'OddsRatio_working_3-way'!AH57</f>
        <v>-0.45485784982454025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1.0429926474880449</v>
      </c>
      <c r="AS57" s="11">
        <f>IF(('OddsRatio_working_3-way'!X57=0),IF(Q57&gt;0,-Q57^(1/3),(-Q57)^(1/3)),'OddsRatio_working_3-way'!AM57-'OddsRatio_working_3-way'!R57/3)</f>
        <v>-0.58813479766350429</v>
      </c>
      <c r="AT57" s="11">
        <f>IF(('OddsRatio_working_3-way'!X57=0),IF(Q57&gt;0,-Q57^(1/3),(-Q57)^(1/3)),'OddsRatio_working_3-way'!AN57-'OddsRatio_working_3-way'!R57/3)</f>
        <v>-0.45485784982454025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2.4700000000000002</v>
      </c>
      <c r="B58" s="4">
        <f>IF('True_Odds_Calculator_3-way'!B57="","",'True_Odds_Calculator_3-way'!B57)</f>
        <v>3.35</v>
      </c>
      <c r="C58" s="4">
        <f>IF('True_Odds_Calculator_3-way'!C57="","",'True_Odds_Calculator_3-way'!C57)</f>
        <v>3.09</v>
      </c>
      <c r="D58" s="9">
        <f t="shared" si="13"/>
        <v>0.3951174283038264</v>
      </c>
      <c r="E58" s="9">
        <f t="shared" si="14"/>
        <v>0.29007820385093158</v>
      </c>
      <c r="F58" s="9">
        <f t="shared" si="15"/>
        <v>0.31480436784524191</v>
      </c>
      <c r="G58" s="9">
        <f t="shared" si="16"/>
        <v>1.0414239240645342</v>
      </c>
      <c r="H58" s="9">
        <f t="shared" si="17"/>
        <v>2.5308931683748654</v>
      </c>
      <c r="I58" s="9">
        <f t="shared" si="18"/>
        <v>3.4473462215516562</v>
      </c>
      <c r="J58" s="9">
        <f t="shared" si="19"/>
        <v>3.1765760012948769</v>
      </c>
      <c r="K58" s="11">
        <f t="shared" si="20"/>
        <v>0.40485829959514169</v>
      </c>
      <c r="L58" s="11">
        <f t="shared" si="21"/>
        <v>0.29850746268656714</v>
      </c>
      <c r="M58" s="11">
        <f t="shared" si="22"/>
        <v>0.3236245954692557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-0.28237825064371946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0.23114645709387888</v>
      </c>
      <c r="Q58" s="11">
        <f>2*'OddsRatio_working_3-way'!K58*'OddsRatio_working_3-way'!L58*'OddsRatio_working_3-way'!M58</f>
        <v>7.8222151300805037E-2</v>
      </c>
      <c r="R58" s="11">
        <f t="shared" si="23"/>
        <v>0</v>
      </c>
      <c r="S58" s="11">
        <f t="shared" si="24"/>
        <v>-0.81857032744890668</v>
      </c>
      <c r="T58" s="11">
        <f t="shared" si="25"/>
        <v>-0.27701195514345406</v>
      </c>
      <c r="U58" s="11">
        <f>'OddsRatio_working_3-way'!S58-'OddsRatio_working_3-way'!R58^2/3</f>
        <v>-0.81857032744890668</v>
      </c>
      <c r="V58" s="11">
        <f>'OddsRatio_working_3-way'!S58*'OddsRatio_working_3-way'!R58/3-2*'OddsRatio_working_3-way'!R58^3/27-'OddsRatio_working_3-way'!T58</f>
        <v>0.27701195514345406</v>
      </c>
      <c r="W58" s="11">
        <f>'OddsRatio_working_3-way'!V58^2+4*'OddsRatio_working_3-way'!U58^3/27</f>
        <v>-4.5220196347417613E-3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0.14252863127030019</v>
      </c>
      <c r="Y58" s="11">
        <f>IF('OddsRatio_working_3-way'!W58&gt;=0,IF('OddsRatio_working_3-way'!V58+SQRT('OddsRatio_working_3-way'!W58)&gt;0,0,PI()),ACOS('OddsRatio_working_3-way'!V58/(2*'OddsRatio_working_3-way'!X58)))</f>
        <v>0.23814805143617668</v>
      </c>
      <c r="Z58" s="11">
        <f>'OddsRatio_working_3-way'!X58^(1/3)*COS('OddsRatio_working_3-way'!Y58/3)</f>
        <v>0.52071196203226711</v>
      </c>
      <c r="AA58" s="11">
        <f>'OddsRatio_working_3-way'!X58^(1/3)*COS(('OddsRatio_working_3-way'!Y58+2*PI())/3)</f>
        <v>-0.29622896959538114</v>
      </c>
      <c r="AB58" s="11">
        <f>'OddsRatio_working_3-way'!X58^(1/3)*COS(('OddsRatio_working_3-way'!Y58+4*PI())/3)</f>
        <v>-0.22448299243688605</v>
      </c>
      <c r="AC58" s="11">
        <f>'OddsRatio_working_3-way'!X58^(1/3)*SIN('OddsRatio_working_3-way'!Y58/3)</f>
        <v>4.1422559225729856E-2</v>
      </c>
      <c r="AD58" s="11">
        <f>'OddsRatio_working_3-way'!X58^(1/3)*SIN(('OddsRatio_working_3-way'!Y58+2*PI())/3)</f>
        <v>0.43023850756151644</v>
      </c>
      <c r="AE58" s="11">
        <f>'OddsRatio_working_3-way'!X58^(1/3)*SIN(('OddsRatio_working_3-way'!Y58+4*PI())/3)</f>
        <v>-0.47166106678724629</v>
      </c>
      <c r="AF58" s="11">
        <f>-'OddsRatio_working_3-way'!U58/(3*'OddsRatio_working_3-way'!X58^(1/3))*COS(('OddsRatio_working_3-way'!Y58)/3)</f>
        <v>0.52071196203226711</v>
      </c>
      <c r="AG58" s="11">
        <f>-'OddsRatio_working_3-way'!U58/(3*'OddsRatio_working_3-way'!X58^(1/3))*COS(('OddsRatio_working_3-way'!Y58+2*PI())/3)</f>
        <v>-0.29622896959538114</v>
      </c>
      <c r="AH58" s="11">
        <f>-'OddsRatio_working_3-way'!U58/(3*'OddsRatio_working_3-way'!X58^(1/3))*COS(('OddsRatio_working_3-way'!Y58+4*PI())/3)</f>
        <v>-0.22448299243688605</v>
      </c>
      <c r="AI58" s="11">
        <f>'OddsRatio_working_3-way'!U58/(3*'OddsRatio_working_3-way'!X58^(1/3))*SIN(('OddsRatio_working_3-way'!Y58)/3)</f>
        <v>-4.1422559225729856E-2</v>
      </c>
      <c r="AJ58" s="11">
        <f>'OddsRatio_working_3-way'!U58/(3*'OddsRatio_working_3-way'!X58^(1/3))*SIN(('OddsRatio_working_3-way'!Y58+2*PI())/3)</f>
        <v>-0.43023850756151644</v>
      </c>
      <c r="AK58" s="11">
        <f>'OddsRatio_working_3-way'!U58/(3*'OddsRatio_working_3-way'!X58^(1/3))*SIN(('OddsRatio_working_3-way'!Y58+4*PI())/3)</f>
        <v>0.47166106678724629</v>
      </c>
      <c r="AL58" s="11">
        <f>'OddsRatio_working_3-way'!Z58+'OddsRatio_working_3-way'!AF58</f>
        <v>1.0414239240645342</v>
      </c>
      <c r="AM58" s="11">
        <f>'OddsRatio_working_3-way'!AA58+'OddsRatio_working_3-way'!AG58</f>
        <v>-0.59245793919076228</v>
      </c>
      <c r="AN58" s="11">
        <f>'OddsRatio_working_3-way'!AB58+'OddsRatio_working_3-way'!AH58</f>
        <v>-0.44896598487377209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1.0414239240645342</v>
      </c>
      <c r="AS58" s="11">
        <f>IF(('OddsRatio_working_3-way'!X58=0),IF(Q58&gt;0,-Q58^(1/3),(-Q58)^(1/3)),'OddsRatio_working_3-way'!AM58-'OddsRatio_working_3-way'!R58/3)</f>
        <v>-0.59245793919076228</v>
      </c>
      <c r="AT58" s="11">
        <f>IF(('OddsRatio_working_3-way'!X58=0),IF(Q58&gt;0,-Q58^(1/3),(-Q58)^(1/3)),'OddsRatio_working_3-way'!AN58-'OddsRatio_working_3-way'!R58/3)</f>
        <v>-0.44896598487377209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2.15</v>
      </c>
      <c r="B59" s="4">
        <f>IF('True_Odds_Calculator_3-way'!B58="","",'True_Odds_Calculator_3-way'!B58)</f>
        <v>3.77</v>
      </c>
      <c r="C59" s="4">
        <f>IF('True_Odds_Calculator_3-way'!C58="","",'True_Odds_Calculator_3-way'!C58)</f>
        <v>3.36</v>
      </c>
      <c r="D59" s="9">
        <f t="shared" si="13"/>
        <v>0.45439701033227275</v>
      </c>
      <c r="E59" s="9">
        <f t="shared" si="14"/>
        <v>0.2569263540284436</v>
      </c>
      <c r="F59" s="9">
        <f t="shared" si="15"/>
        <v>0.28867663563928364</v>
      </c>
      <c r="G59" s="9">
        <f t="shared" si="16"/>
        <v>1.0441032214821042</v>
      </c>
      <c r="H59" s="9">
        <f t="shared" si="17"/>
        <v>2.2007187047044194</v>
      </c>
      <c r="I59" s="9">
        <f t="shared" si="18"/>
        <v>3.8921659235054289</v>
      </c>
      <c r="J59" s="9">
        <f t="shared" si="19"/>
        <v>3.4640836026977659</v>
      </c>
      <c r="K59" s="11">
        <f t="shared" si="20"/>
        <v>0.46511627906976744</v>
      </c>
      <c r="L59" s="11">
        <f t="shared" si="21"/>
        <v>0.26525198938992045</v>
      </c>
      <c r="M59" s="11">
        <f t="shared" si="22"/>
        <v>0.29761904761904762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-0.27603905049775135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0.23059004614738376</v>
      </c>
      <c r="Q59" s="11">
        <f>2*'OddsRatio_working_3-way'!K59*'OddsRatio_working_3-way'!L59*'OddsRatio_working_3-way'!M59</f>
        <v>7.3436320429103114E-2</v>
      </c>
      <c r="R59" s="11">
        <f t="shared" si="23"/>
        <v>0</v>
      </c>
      <c r="S59" s="11">
        <f t="shared" si="24"/>
        <v>-0.83535298984540662</v>
      </c>
      <c r="T59" s="11">
        <f t="shared" si="25"/>
        <v>-0.26603598402719958</v>
      </c>
      <c r="U59" s="11">
        <f>'OddsRatio_working_3-way'!S59-'OddsRatio_working_3-way'!R59^2/3</f>
        <v>-0.83535298984540662</v>
      </c>
      <c r="V59" s="11">
        <f>'OddsRatio_working_3-way'!S59*'OddsRatio_working_3-way'!R59/3-2*'OddsRatio_working_3-way'!R59^3/27-'OddsRatio_working_3-way'!T59</f>
        <v>0.26603598402719958</v>
      </c>
      <c r="W59" s="11">
        <f>'OddsRatio_working_3-way'!V59^2+4*'OddsRatio_working_3-way'!U59^3/27</f>
        <v>-1.5583599974007115E-2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0.14693429209286671</v>
      </c>
      <c r="Y59" s="11">
        <f>IF('OddsRatio_working_3-way'!W59&gt;=0,IF('OddsRatio_working_3-way'!V59+SQRT('OddsRatio_working_3-way'!W59)&gt;0,0,PI()),ACOS('OddsRatio_working_3-way'!V59/(2*'OddsRatio_working_3-way'!X59)))</f>
        <v>0.43873687325668276</v>
      </c>
      <c r="Z59" s="11">
        <f>'OddsRatio_working_3-way'!X59^(1/3)*COS('OddsRatio_working_3-way'!Y59/3)</f>
        <v>0.52205161074105211</v>
      </c>
      <c r="AA59" s="11">
        <f>'OddsRatio_working_3-way'!X59^(1/3)*COS(('OddsRatio_working_3-way'!Y59+2*PI())/3)</f>
        <v>-0.32762035659925948</v>
      </c>
      <c r="AB59" s="11">
        <f>'OddsRatio_working_3-way'!X59^(1/3)*COS(('OddsRatio_working_3-way'!Y59+4*PI())/3)</f>
        <v>-0.19443125414179252</v>
      </c>
      <c r="AC59" s="11">
        <f>'OddsRatio_working_3-way'!X59^(1/3)*SIN('OddsRatio_working_3-way'!Y59/3)</f>
        <v>7.6896764156943215E-2</v>
      </c>
      <c r="AD59" s="11">
        <f>'OddsRatio_working_3-way'!X59^(1/3)*SIN(('OddsRatio_working_3-way'!Y59+2*PI())/3)</f>
        <v>0.41366157490986472</v>
      </c>
      <c r="AE59" s="11">
        <f>'OddsRatio_working_3-way'!X59^(1/3)*SIN(('OddsRatio_working_3-way'!Y59+4*PI())/3)</f>
        <v>-0.49055833906680785</v>
      </c>
      <c r="AF59" s="11">
        <f>-'OddsRatio_working_3-way'!U59/(3*'OddsRatio_working_3-way'!X59^(1/3))*COS(('OddsRatio_working_3-way'!Y59)/3)</f>
        <v>0.52205161074105211</v>
      </c>
      <c r="AG59" s="11">
        <f>-'OddsRatio_working_3-way'!U59/(3*'OddsRatio_working_3-way'!X59^(1/3))*COS(('OddsRatio_working_3-way'!Y59+2*PI())/3)</f>
        <v>-0.32762035659925948</v>
      </c>
      <c r="AH59" s="11">
        <f>-'OddsRatio_working_3-way'!U59/(3*'OddsRatio_working_3-way'!X59^(1/3))*COS(('OddsRatio_working_3-way'!Y59+4*PI())/3)</f>
        <v>-0.19443125414179252</v>
      </c>
      <c r="AI59" s="11">
        <f>'OddsRatio_working_3-way'!U59/(3*'OddsRatio_working_3-way'!X59^(1/3))*SIN(('OddsRatio_working_3-way'!Y59)/3)</f>
        <v>-7.6896764156943215E-2</v>
      </c>
      <c r="AJ59" s="11">
        <f>'OddsRatio_working_3-way'!U59/(3*'OddsRatio_working_3-way'!X59^(1/3))*SIN(('OddsRatio_working_3-way'!Y59+2*PI())/3)</f>
        <v>-0.41366157490986472</v>
      </c>
      <c r="AK59" s="11">
        <f>'OddsRatio_working_3-way'!U59/(3*'OddsRatio_working_3-way'!X59^(1/3))*SIN(('OddsRatio_working_3-way'!Y59+4*PI())/3)</f>
        <v>0.49055833906680785</v>
      </c>
      <c r="AL59" s="11">
        <f>'OddsRatio_working_3-way'!Z59+'OddsRatio_working_3-way'!AF59</f>
        <v>1.0441032214821042</v>
      </c>
      <c r="AM59" s="11">
        <f>'OddsRatio_working_3-way'!AA59+'OddsRatio_working_3-way'!AG59</f>
        <v>-0.65524071319851895</v>
      </c>
      <c r="AN59" s="11">
        <f>'OddsRatio_working_3-way'!AB59+'OddsRatio_working_3-way'!AH59</f>
        <v>-0.38886250828358504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1.0441032214821042</v>
      </c>
      <c r="AS59" s="11">
        <f>IF(('OddsRatio_working_3-way'!X59=0),IF(Q59&gt;0,-Q59^(1/3),(-Q59)^(1/3)),'OddsRatio_working_3-way'!AM59-'OddsRatio_working_3-way'!R59/3)</f>
        <v>-0.65524071319851895</v>
      </c>
      <c r="AT59" s="11">
        <f>IF(('OddsRatio_working_3-way'!X59=0),IF(Q59&gt;0,-Q59^(1/3),(-Q59)^(1/3)),'OddsRatio_working_3-way'!AN59-'OddsRatio_working_3-way'!R59/3)</f>
        <v>-0.38886250828358504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1.62</v>
      </c>
      <c r="B60" s="4">
        <f>IF('True_Odds_Calculator_3-way'!B59="","",'True_Odds_Calculator_3-way'!B59)</f>
        <v>4.32</v>
      </c>
      <c r="C60" s="4">
        <f>IF('True_Odds_Calculator_3-way'!C59="","",'True_Odds_Calculator_3-way'!C59)</f>
        <v>5.53</v>
      </c>
      <c r="D60" s="9">
        <f t="shared" si="13"/>
        <v>0.60469272192803059</v>
      </c>
      <c r="E60" s="9">
        <f t="shared" si="14"/>
        <v>0.22219101490860943</v>
      </c>
      <c r="F60" s="9">
        <f t="shared" si="15"/>
        <v>0.17311626316336012</v>
      </c>
      <c r="G60" s="9">
        <f t="shared" si="16"/>
        <v>1.0544072400179021</v>
      </c>
      <c r="H60" s="9">
        <f t="shared" si="17"/>
        <v>1.6537324888110994</v>
      </c>
      <c r="I60" s="9">
        <f t="shared" si="18"/>
        <v>4.500632036859435</v>
      </c>
      <c r="J60" s="9">
        <f t="shared" si="19"/>
        <v>5.776464797281097</v>
      </c>
      <c r="K60" s="11">
        <f t="shared" si="20"/>
        <v>0.61728395061728392</v>
      </c>
      <c r="L60" s="11">
        <f t="shared" si="21"/>
        <v>0.23148148148148145</v>
      </c>
      <c r="M60" s="11">
        <f t="shared" si="22"/>
        <v>0.18083182640144665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-0.24093732403624579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0.21885653429644675</v>
      </c>
      <c r="Q60" s="11">
        <f>2*'OddsRatio_working_3-way'!K60*'OddsRatio_working_3-way'!L60*'OddsRatio_working_3-way'!M60</f>
        <v>5.1678048240011043E-2</v>
      </c>
      <c r="R60" s="11">
        <f t="shared" si="23"/>
        <v>0</v>
      </c>
      <c r="S60" s="11">
        <f t="shared" si="24"/>
        <v>-0.90835463194371124</v>
      </c>
      <c r="T60" s="11">
        <f t="shared" si="25"/>
        <v>-0.21448751639757058</v>
      </c>
      <c r="U60" s="11">
        <f>'OddsRatio_working_3-way'!S60-'OddsRatio_working_3-way'!R60^2/3</f>
        <v>-0.90835463194371124</v>
      </c>
      <c r="V60" s="11">
        <f>'OddsRatio_working_3-way'!S60*'OddsRatio_working_3-way'!R60/3-2*'OddsRatio_working_3-way'!R60^3/27-'OddsRatio_working_3-way'!T60</f>
        <v>0.21448751639757058</v>
      </c>
      <c r="W60" s="11">
        <f>'OddsRatio_working_3-way'!V60^2+4*'OddsRatio_working_3-way'!U60^3/27</f>
        <v>-6.5030779152231988E-2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0.16661007910885081</v>
      </c>
      <c r="Y60" s="11">
        <f>IF('OddsRatio_working_3-way'!W60&gt;=0,IF('OddsRatio_working_3-way'!V60+SQRT('OddsRatio_working_3-way'!W60)&gt;0,0,PI()),ACOS('OddsRatio_working_3-way'!V60/(2*'OddsRatio_working_3-way'!X60)))</f>
        <v>0.87149769186238202</v>
      </c>
      <c r="Z60" s="11">
        <f>'OddsRatio_working_3-way'!X60^(1/3)*COS('OddsRatio_working_3-way'!Y60/3)</f>
        <v>0.52720362000895105</v>
      </c>
      <c r="AA60" s="11">
        <f>'OddsRatio_working_3-way'!X60^(1/3)*COS(('OddsRatio_working_3-way'!Y60+2*PI())/3)</f>
        <v>-0.40009692080710069</v>
      </c>
      <c r="AB60" s="11">
        <f>'OddsRatio_working_3-way'!X60^(1/3)*COS(('OddsRatio_working_3-way'!Y60+4*PI())/3)</f>
        <v>-0.1271066992018505</v>
      </c>
      <c r="AC60" s="11">
        <f>'OddsRatio_working_3-way'!X60^(1/3)*SIN('OddsRatio_working_3-way'!Y60/3)</f>
        <v>0.15761097792992695</v>
      </c>
      <c r="AD60" s="11">
        <f>'OddsRatio_working_3-way'!X60^(1/3)*SIN(('OddsRatio_working_3-way'!Y60+2*PI())/3)</f>
        <v>0.37776623892990618</v>
      </c>
      <c r="AE60" s="11">
        <f>'OddsRatio_working_3-way'!X60^(1/3)*SIN(('OddsRatio_working_3-way'!Y60+4*PI())/3)</f>
        <v>-0.53537721685983297</v>
      </c>
      <c r="AF60" s="11">
        <f>-'OddsRatio_working_3-way'!U60/(3*'OddsRatio_working_3-way'!X60^(1/3))*COS(('OddsRatio_working_3-way'!Y60)/3)</f>
        <v>0.52720362000895105</v>
      </c>
      <c r="AG60" s="11">
        <f>-'OddsRatio_working_3-way'!U60/(3*'OddsRatio_working_3-way'!X60^(1/3))*COS(('OddsRatio_working_3-way'!Y60+2*PI())/3)</f>
        <v>-0.40009692080710069</v>
      </c>
      <c r="AH60" s="11">
        <f>-'OddsRatio_working_3-way'!U60/(3*'OddsRatio_working_3-way'!X60^(1/3))*COS(('OddsRatio_working_3-way'!Y60+4*PI())/3)</f>
        <v>-0.1271066992018505</v>
      </c>
      <c r="AI60" s="11">
        <f>'OddsRatio_working_3-way'!U60/(3*'OddsRatio_working_3-way'!X60^(1/3))*SIN(('OddsRatio_working_3-way'!Y60)/3)</f>
        <v>-0.15761097792992695</v>
      </c>
      <c r="AJ60" s="11">
        <f>'OddsRatio_working_3-way'!U60/(3*'OddsRatio_working_3-way'!X60^(1/3))*SIN(('OddsRatio_working_3-way'!Y60+2*PI())/3)</f>
        <v>-0.37776623892990618</v>
      </c>
      <c r="AK60" s="11">
        <f>'OddsRatio_working_3-way'!U60/(3*'OddsRatio_working_3-way'!X60^(1/3))*SIN(('OddsRatio_working_3-way'!Y60+4*PI())/3)</f>
        <v>0.53537721685983297</v>
      </c>
      <c r="AL60" s="11">
        <f>'OddsRatio_working_3-way'!Z60+'OddsRatio_working_3-way'!AF60</f>
        <v>1.0544072400179021</v>
      </c>
      <c r="AM60" s="11">
        <f>'OddsRatio_working_3-way'!AA60+'OddsRatio_working_3-way'!AG60</f>
        <v>-0.80019384161420137</v>
      </c>
      <c r="AN60" s="11">
        <f>'OddsRatio_working_3-way'!AB60+'OddsRatio_working_3-way'!AH60</f>
        <v>-0.254213398403701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1.0544072400179021</v>
      </c>
      <c r="AS60" s="11">
        <f>IF(('OddsRatio_working_3-way'!X60=0),IF(Q60&gt;0,-Q60^(1/3),(-Q60)^(1/3)),'OddsRatio_working_3-way'!AM60-'OddsRatio_working_3-way'!R60/3)</f>
        <v>-0.80019384161420137</v>
      </c>
      <c r="AT60" s="11">
        <f>IF(('OddsRatio_working_3-way'!X60=0),IF(Q60&gt;0,-Q60^(1/3),(-Q60)^(1/3)),'OddsRatio_working_3-way'!AN60-'OddsRatio_working_3-way'!R60/3)</f>
        <v>-0.254213398403701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1.31</v>
      </c>
      <c r="B61" s="4">
        <f>IF('True_Odds_Calculator_3-way'!B60="","",'True_Odds_Calculator_3-way'!B60)</f>
        <v>6.06</v>
      </c>
      <c r="C61" s="4">
        <f>IF('True_Odds_Calculator_3-way'!C60="","",'True_Odds_Calculator_3-way'!C60)</f>
        <v>9.4</v>
      </c>
      <c r="D61" s="9">
        <f t="shared" si="13"/>
        <v>0.74772410197030914</v>
      </c>
      <c r="E61" s="9">
        <f t="shared" si="14"/>
        <v>0.15367821758657124</v>
      </c>
      <c r="F61" s="9">
        <f t="shared" si="15"/>
        <v>9.8597680443119631E-2</v>
      </c>
      <c r="G61" s="9">
        <f t="shared" si="16"/>
        <v>1.0883602886495287</v>
      </c>
      <c r="H61" s="9">
        <f t="shared" si="17"/>
        <v>1.337391689481354</v>
      </c>
      <c r="I61" s="9">
        <f t="shared" si="18"/>
        <v>6.5071030605666156</v>
      </c>
      <c r="J61" s="9">
        <f t="shared" si="19"/>
        <v>10.142226424656041</v>
      </c>
      <c r="K61" s="11">
        <f t="shared" si="20"/>
        <v>0.76335877862595414</v>
      </c>
      <c r="L61" s="11">
        <f t="shared" si="21"/>
        <v>0.16501650165016502</v>
      </c>
      <c r="M61" s="11">
        <f t="shared" si="22"/>
        <v>0.10638297872340426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-0.17657114095362769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0.18452795417596007</v>
      </c>
      <c r="Q61" s="11">
        <f>2*'OddsRatio_working_3-way'!K61*'OddsRatio_working_3-way'!L61*'OddsRatio_working_3-way'!M61</f>
        <v>2.6801445777191003E-2</v>
      </c>
      <c r="R61" s="11">
        <f t="shared" si="23"/>
        <v>0</v>
      </c>
      <c r="S61" s="11">
        <f t="shared" si="24"/>
        <v>-1.045062931458443</v>
      </c>
      <c r="T61" s="11">
        <f t="shared" si="25"/>
        <v>-0.15178837058219938</v>
      </c>
      <c r="U61" s="11">
        <f>'OddsRatio_working_3-way'!S61-'OddsRatio_working_3-way'!R61^2/3</f>
        <v>-1.045062931458443</v>
      </c>
      <c r="V61" s="11">
        <f>'OddsRatio_working_3-way'!S61*'OddsRatio_working_3-way'!R61/3-2*'OddsRatio_working_3-way'!R61^3/27-'OddsRatio_working_3-way'!T61</f>
        <v>0.15178837058219938</v>
      </c>
      <c r="W61" s="11">
        <f>'OddsRatio_working_3-way'!V61^2+4*'OddsRatio_working_3-way'!U61^3/27</f>
        <v>-0.14605248397729323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0.20560410588148059</v>
      </c>
      <c r="Y61" s="11">
        <f>IF('OddsRatio_working_3-way'!W61&gt;=0,IF('OddsRatio_working_3-way'!V61+SQRT('OddsRatio_working_3-way'!W61)&gt;0,0,PI()),ACOS('OddsRatio_working_3-way'!V61/(2*'OddsRatio_working_3-way'!X61)))</f>
        <v>1.1927259890019162</v>
      </c>
      <c r="Z61" s="11">
        <f>'OddsRatio_working_3-way'!X61^(1/3)*COS('OddsRatio_working_3-way'!Y61/3)</f>
        <v>0.54418014432476436</v>
      </c>
      <c r="AA61" s="11">
        <f>'OddsRatio_working_3-way'!X61^(1/3)*COS(('OddsRatio_working_3-way'!Y61+2*PI())/3)</f>
        <v>-0.46999588500429879</v>
      </c>
      <c r="AB61" s="11">
        <f>'OddsRatio_working_3-way'!X61^(1/3)*COS(('OddsRatio_working_3-way'!Y61+4*PI())/3)</f>
        <v>-7.4184259320465726E-2</v>
      </c>
      <c r="AC61" s="11">
        <f>'OddsRatio_working_3-way'!X61^(1/3)*SIN('OddsRatio_working_3-way'!Y61/3)</f>
        <v>0.22852194863694442</v>
      </c>
      <c r="AD61" s="11">
        <f>'OddsRatio_working_3-way'!X61^(1/3)*SIN(('OddsRatio_working_3-way'!Y61+2*PI())/3)</f>
        <v>0.35701285490185591</v>
      </c>
      <c r="AE61" s="11">
        <f>'OddsRatio_working_3-way'!X61^(1/3)*SIN(('OddsRatio_working_3-way'!Y61+4*PI())/3)</f>
        <v>-0.58553480353880039</v>
      </c>
      <c r="AF61" s="11">
        <f>-'OddsRatio_working_3-way'!U61/(3*'OddsRatio_working_3-way'!X61^(1/3))*COS(('OddsRatio_working_3-way'!Y61)/3)</f>
        <v>0.54418014432476436</v>
      </c>
      <c r="AG61" s="11">
        <f>-'OddsRatio_working_3-way'!U61/(3*'OddsRatio_working_3-way'!X61^(1/3))*COS(('OddsRatio_working_3-way'!Y61+2*PI())/3)</f>
        <v>-0.46999588500429879</v>
      </c>
      <c r="AH61" s="11">
        <f>-'OddsRatio_working_3-way'!U61/(3*'OddsRatio_working_3-way'!X61^(1/3))*COS(('OddsRatio_working_3-way'!Y61+4*PI())/3)</f>
        <v>-7.4184259320465726E-2</v>
      </c>
      <c r="AI61" s="11">
        <f>'OddsRatio_working_3-way'!U61/(3*'OddsRatio_working_3-way'!X61^(1/3))*SIN(('OddsRatio_working_3-way'!Y61)/3)</f>
        <v>-0.22852194863694442</v>
      </c>
      <c r="AJ61" s="11">
        <f>'OddsRatio_working_3-way'!U61/(3*'OddsRatio_working_3-way'!X61^(1/3))*SIN(('OddsRatio_working_3-way'!Y61+2*PI())/3)</f>
        <v>-0.35701285490185591</v>
      </c>
      <c r="AK61" s="11">
        <f>'OddsRatio_working_3-way'!U61/(3*'OddsRatio_working_3-way'!X61^(1/3))*SIN(('OddsRatio_working_3-way'!Y61+4*PI())/3)</f>
        <v>0.58553480353880039</v>
      </c>
      <c r="AL61" s="11">
        <f>'OddsRatio_working_3-way'!Z61+'OddsRatio_working_3-way'!AF61</f>
        <v>1.0883602886495287</v>
      </c>
      <c r="AM61" s="11">
        <f>'OddsRatio_working_3-way'!AA61+'OddsRatio_working_3-way'!AG61</f>
        <v>-0.93999177000859757</v>
      </c>
      <c r="AN61" s="11">
        <f>'OddsRatio_working_3-way'!AB61+'OddsRatio_working_3-way'!AH61</f>
        <v>-0.14836851864093145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1.0883602886495287</v>
      </c>
      <c r="AS61" s="11">
        <f>IF(('OddsRatio_working_3-way'!X61=0),IF(Q61&gt;0,-Q61^(1/3),(-Q61)^(1/3)),'OddsRatio_working_3-way'!AM61-'OddsRatio_working_3-way'!R61/3)</f>
        <v>-0.93999177000859757</v>
      </c>
      <c r="AT61" s="11">
        <f>IF(('OddsRatio_working_3-way'!X61=0),IF(Q61&gt;0,-Q61^(1/3),(-Q61)^(1/3)),'OddsRatio_working_3-way'!AN61-'OddsRatio_working_3-way'!R61/3)</f>
        <v>-0.14836851864093145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2.72</v>
      </c>
      <c r="B62" s="4">
        <f>IF('True_Odds_Calculator_3-way'!B61="","",'True_Odds_Calculator_3-way'!B61)</f>
        <v>3.68</v>
      </c>
      <c r="C62" s="4">
        <f>IF('True_Odds_Calculator_3-way'!C61="","",'True_Odds_Calculator_3-way'!C61)</f>
        <v>2.58</v>
      </c>
      <c r="D62" s="9">
        <f t="shared" si="13"/>
        <v>0.35824453738843665</v>
      </c>
      <c r="E62" s="9">
        <f t="shared" si="14"/>
        <v>0.2637663184006061</v>
      </c>
      <c r="F62" s="9">
        <f t="shared" si="15"/>
        <v>0.37798914421095714</v>
      </c>
      <c r="G62" s="9">
        <f t="shared" si="16"/>
        <v>1.0415054581800238</v>
      </c>
      <c r="H62" s="9">
        <f t="shared" si="17"/>
        <v>2.7913893880696414</v>
      </c>
      <c r="I62" s="9">
        <f t="shared" si="18"/>
        <v>3.791234627922464</v>
      </c>
      <c r="J62" s="9">
        <f t="shared" si="19"/>
        <v>2.6455786239244383</v>
      </c>
      <c r="K62" s="11">
        <f t="shared" si="20"/>
        <v>0.36764705882352938</v>
      </c>
      <c r="L62" s="11">
        <f t="shared" si="21"/>
        <v>0.27173913043478259</v>
      </c>
      <c r="M62" s="11">
        <f t="shared" si="22"/>
        <v>0.38759689922480617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-0.28202259164535382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0.23156064751481989</v>
      </c>
      <c r="Q62" s="11">
        <f>2*'OddsRatio_working_3-way'!K62*'OddsRatio_working_3-way'!L62*'OddsRatio_working_3-way'!M62</f>
        <v>7.7445032613652126E-2</v>
      </c>
      <c r="R62" s="11">
        <f t="shared" si="23"/>
        <v>0</v>
      </c>
      <c r="S62" s="11">
        <f t="shared" si="24"/>
        <v>-0.8210712700846664</v>
      </c>
      <c r="T62" s="11">
        <f t="shared" si="25"/>
        <v>-0.27460577594804891</v>
      </c>
      <c r="U62" s="11">
        <f>'OddsRatio_working_3-way'!S62-'OddsRatio_working_3-way'!R62^2/3</f>
        <v>-0.8210712700846664</v>
      </c>
      <c r="V62" s="11">
        <f>'OddsRatio_working_3-way'!S62*'OddsRatio_working_3-way'!R62/3-2*'OddsRatio_working_3-way'!R62^3/27-'OddsRatio_working_3-way'!T62</f>
        <v>0.27460577594804891</v>
      </c>
      <c r="W62" s="11">
        <f>'OddsRatio_working_3-way'!V62^2+4*'OddsRatio_working_3-way'!U62^3/27</f>
        <v>-6.5963775031405714E-3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0.14318232230898006</v>
      </c>
      <c r="Y62" s="11">
        <f>IF('OddsRatio_working_3-way'!W62&gt;=0,IF('OddsRatio_working_3-way'!V62+SQRT('OddsRatio_working_3-way'!W62)&gt;0,0,PI()),ACOS('OddsRatio_working_3-way'!V62/(2*'OddsRatio_working_3-way'!X62)))</f>
        <v>0.28756464418966798</v>
      </c>
      <c r="Z62" s="11">
        <f>'OddsRatio_working_3-way'!X62^(1/3)*COS('OddsRatio_working_3-way'!Y62/3)</f>
        <v>0.52075272909001191</v>
      </c>
      <c r="AA62" s="11">
        <f>'OddsRatio_working_3-way'!X62^(1/3)*COS(('OddsRatio_working_3-way'!Y62+2*PI())/3)</f>
        <v>-0.30373837418645472</v>
      </c>
      <c r="AB62" s="11">
        <f>'OddsRatio_working_3-way'!X62^(1/3)*COS(('OddsRatio_working_3-way'!Y62+4*PI())/3)</f>
        <v>-0.21701435490355711</v>
      </c>
      <c r="AC62" s="11">
        <f>'OddsRatio_working_3-way'!X62^(1/3)*SIN('OddsRatio_working_3-way'!Y62/3)</f>
        <v>5.0070135878187129E-2</v>
      </c>
      <c r="AD62" s="11">
        <f>'OddsRatio_working_3-way'!X62^(1/3)*SIN(('OddsRatio_working_3-way'!Y62+2*PI())/3)</f>
        <v>0.42595002454293235</v>
      </c>
      <c r="AE62" s="11">
        <f>'OddsRatio_working_3-way'!X62^(1/3)*SIN(('OddsRatio_working_3-way'!Y62+4*PI())/3)</f>
        <v>-0.47602016042111961</v>
      </c>
      <c r="AF62" s="11">
        <f>-'OddsRatio_working_3-way'!U62/(3*'OddsRatio_working_3-way'!X62^(1/3))*COS(('OddsRatio_working_3-way'!Y62)/3)</f>
        <v>0.52075272909001191</v>
      </c>
      <c r="AG62" s="11">
        <f>-'OddsRatio_working_3-way'!U62/(3*'OddsRatio_working_3-way'!X62^(1/3))*COS(('OddsRatio_working_3-way'!Y62+2*PI())/3)</f>
        <v>-0.30373837418645472</v>
      </c>
      <c r="AH62" s="11">
        <f>-'OddsRatio_working_3-way'!U62/(3*'OddsRatio_working_3-way'!X62^(1/3))*COS(('OddsRatio_working_3-way'!Y62+4*PI())/3)</f>
        <v>-0.21701435490355711</v>
      </c>
      <c r="AI62" s="11">
        <f>'OddsRatio_working_3-way'!U62/(3*'OddsRatio_working_3-way'!X62^(1/3))*SIN(('OddsRatio_working_3-way'!Y62)/3)</f>
        <v>-5.0070135878187129E-2</v>
      </c>
      <c r="AJ62" s="11">
        <f>'OddsRatio_working_3-way'!U62/(3*'OddsRatio_working_3-way'!X62^(1/3))*SIN(('OddsRatio_working_3-way'!Y62+2*PI())/3)</f>
        <v>-0.42595002454293235</v>
      </c>
      <c r="AK62" s="11">
        <f>'OddsRatio_working_3-way'!U62/(3*'OddsRatio_working_3-way'!X62^(1/3))*SIN(('OddsRatio_working_3-way'!Y62+4*PI())/3)</f>
        <v>0.47602016042111961</v>
      </c>
      <c r="AL62" s="11">
        <f>'OddsRatio_working_3-way'!Z62+'OddsRatio_working_3-way'!AF62</f>
        <v>1.0415054581800238</v>
      </c>
      <c r="AM62" s="11">
        <f>'OddsRatio_working_3-way'!AA62+'OddsRatio_working_3-way'!AG62</f>
        <v>-0.60747674837290944</v>
      </c>
      <c r="AN62" s="11">
        <f>'OddsRatio_working_3-way'!AB62+'OddsRatio_working_3-way'!AH62</f>
        <v>-0.43402870980711422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1.0415054581800238</v>
      </c>
      <c r="AS62" s="11">
        <f>IF(('OddsRatio_working_3-way'!X62=0),IF(Q62&gt;0,-Q62^(1/3),(-Q62)^(1/3)),'OddsRatio_working_3-way'!AM62-'OddsRatio_working_3-way'!R62/3)</f>
        <v>-0.60747674837290944</v>
      </c>
      <c r="AT62" s="11">
        <f>IF(('OddsRatio_working_3-way'!X62=0),IF(Q62&gt;0,-Q62^(1/3),(-Q62)^(1/3)),'OddsRatio_working_3-way'!AN62-'OddsRatio_working_3-way'!R62/3)</f>
        <v>-0.43402870980711422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</v>
      </c>
      <c r="B63" s="4">
        <f>IF('True_Odds_Calculator_3-way'!B62="","",'True_Odds_Calculator_3-way'!B62)</f>
        <v>4.6399999999999997</v>
      </c>
      <c r="C63" s="4">
        <f>IF('True_Odds_Calculator_3-way'!C62="","",'True_Odds_Calculator_3-way'!C62)</f>
        <v>6.71</v>
      </c>
      <c r="D63" s="9">
        <f t="shared" si="13"/>
        <v>0.65305645631885179</v>
      </c>
      <c r="E63" s="9">
        <f t="shared" si="14"/>
        <v>0.20544083798265747</v>
      </c>
      <c r="F63" s="9">
        <f t="shared" si="15"/>
        <v>0.14150270569849061</v>
      </c>
      <c r="G63" s="9">
        <f t="shared" si="16"/>
        <v>1.0625223602773921</v>
      </c>
      <c r="H63" s="9">
        <f t="shared" si="17"/>
        <v>1.5312611801386964</v>
      </c>
      <c r="I63" s="9">
        <f t="shared" si="18"/>
        <v>4.8675813914097068</v>
      </c>
      <c r="J63" s="9">
        <f t="shared" si="19"/>
        <v>7.0670026771839094</v>
      </c>
      <c r="K63" s="11">
        <f t="shared" si="20"/>
        <v>0.66666666666666663</v>
      </c>
      <c r="L63" s="11">
        <f t="shared" si="21"/>
        <v>0.21551724137931036</v>
      </c>
      <c r="M63" s="11">
        <f t="shared" si="22"/>
        <v>0.14903129657228018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-0.22252342532161629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0.21091354471795393</v>
      </c>
      <c r="Q63" s="11">
        <f>2*'OddsRatio_working_3-way'!K63*'OddsRatio_working_3-way'!L63*'OddsRatio_working_3-way'!M63</f>
        <v>4.2825085221919586E-2</v>
      </c>
      <c r="R63" s="11">
        <f t="shared" si="23"/>
        <v>0</v>
      </c>
      <c r="S63" s="11">
        <f t="shared" si="24"/>
        <v>-0.94782625430611434</v>
      </c>
      <c r="T63" s="11">
        <f t="shared" si="25"/>
        <v>-0.19245203133119076</v>
      </c>
      <c r="U63" s="11">
        <f>'OddsRatio_working_3-way'!S63-'OddsRatio_working_3-way'!R63^2/3</f>
        <v>-0.94782625430611434</v>
      </c>
      <c r="V63" s="11">
        <f>'OddsRatio_working_3-way'!S63*'OddsRatio_working_3-way'!R63/3-2*'OddsRatio_working_3-way'!R63^3/27-'OddsRatio_working_3-way'!T63</f>
        <v>0.19245203133119076</v>
      </c>
      <c r="W63" s="11">
        <f>'OddsRatio_working_3-way'!V63^2+4*'OddsRatio_working_3-way'!U63^3/27</f>
        <v>-8.9110814154714613E-2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0.17758701987914</v>
      </c>
      <c r="Y63" s="11">
        <f>IF('OddsRatio_working_3-way'!W63&gt;=0,IF('OddsRatio_working_3-way'!V63+SQRT('OddsRatio_working_3-way'!W63)&gt;0,0,PI()),ACOS('OddsRatio_working_3-way'!V63/(2*'OddsRatio_working_3-way'!X63)))</f>
        <v>0.99815636362315829</v>
      </c>
      <c r="Z63" s="11">
        <f>'OddsRatio_working_3-way'!X63^(1/3)*COS('OddsRatio_working_3-way'!Y63/3)</f>
        <v>0.53126118013869605</v>
      </c>
      <c r="AA63" s="11">
        <f>'OddsRatio_working_3-way'!X63^(1/3)*COS(('OddsRatio_working_3-way'!Y63+2*PI())/3)</f>
        <v>-0.4246203143749096</v>
      </c>
      <c r="AB63" s="11">
        <f>'OddsRatio_working_3-way'!X63^(1/3)*COS(('OddsRatio_working_3-way'!Y63+4*PI())/3)</f>
        <v>-0.10664086576378665</v>
      </c>
      <c r="AC63" s="11">
        <f>'OddsRatio_working_3-way'!X63^(1/3)*SIN('OddsRatio_working_3-way'!Y63/3)</f>
        <v>0.18358552025240082</v>
      </c>
      <c r="AD63" s="11">
        <f>'OddsRatio_working_3-way'!X63^(1/3)*SIN(('OddsRatio_working_3-way'!Y63+2*PI())/3)</f>
        <v>0.3682929179184114</v>
      </c>
      <c r="AE63" s="11">
        <f>'OddsRatio_working_3-way'!X63^(1/3)*SIN(('OddsRatio_working_3-way'!Y63+4*PI())/3)</f>
        <v>-0.55187843817081195</v>
      </c>
      <c r="AF63" s="11">
        <f>-'OddsRatio_working_3-way'!U63/(3*'OddsRatio_working_3-way'!X63^(1/3))*COS(('OddsRatio_working_3-way'!Y63)/3)</f>
        <v>0.53126118013869605</v>
      </c>
      <c r="AG63" s="11">
        <f>-'OddsRatio_working_3-way'!U63/(3*'OddsRatio_working_3-way'!X63^(1/3))*COS(('OddsRatio_working_3-way'!Y63+2*PI())/3)</f>
        <v>-0.4246203143749096</v>
      </c>
      <c r="AH63" s="11">
        <f>-'OddsRatio_working_3-way'!U63/(3*'OddsRatio_working_3-way'!X63^(1/3))*COS(('OddsRatio_working_3-way'!Y63+4*PI())/3)</f>
        <v>-0.10664086576378665</v>
      </c>
      <c r="AI63" s="11">
        <f>'OddsRatio_working_3-way'!U63/(3*'OddsRatio_working_3-way'!X63^(1/3))*SIN(('OddsRatio_working_3-way'!Y63)/3)</f>
        <v>-0.18358552025240082</v>
      </c>
      <c r="AJ63" s="11">
        <f>'OddsRatio_working_3-way'!U63/(3*'OddsRatio_working_3-way'!X63^(1/3))*SIN(('OddsRatio_working_3-way'!Y63+2*PI())/3)</f>
        <v>-0.3682929179184114</v>
      </c>
      <c r="AK63" s="11">
        <f>'OddsRatio_working_3-way'!U63/(3*'OddsRatio_working_3-way'!X63^(1/3))*SIN(('OddsRatio_working_3-way'!Y63+4*PI())/3)</f>
        <v>0.55187843817081195</v>
      </c>
      <c r="AL63" s="11">
        <f>'OddsRatio_working_3-way'!Z63+'OddsRatio_working_3-way'!AF63</f>
        <v>1.0625223602773921</v>
      </c>
      <c r="AM63" s="11">
        <f>'OddsRatio_working_3-way'!AA63+'OddsRatio_working_3-way'!AG63</f>
        <v>-0.8492406287498192</v>
      </c>
      <c r="AN63" s="11">
        <f>'OddsRatio_working_3-way'!AB63+'OddsRatio_working_3-way'!AH63</f>
        <v>-0.21328173152757329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1.0625223602773921</v>
      </c>
      <c r="AS63" s="11">
        <f>IF(('OddsRatio_working_3-way'!X63=0),IF(Q63&gt;0,-Q63^(1/3),(-Q63)^(1/3)),'OddsRatio_working_3-way'!AM63-'OddsRatio_working_3-way'!R63/3)</f>
        <v>-0.8492406287498192</v>
      </c>
      <c r="AT63" s="11">
        <f>IF(('OddsRatio_working_3-way'!X63=0),IF(Q63&gt;0,-Q63^(1/3),(-Q63)^(1/3)),'OddsRatio_working_3-way'!AN63-'OddsRatio_working_3-way'!R63/3)</f>
        <v>-0.21328173152757329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2.12</v>
      </c>
      <c r="B64" s="4">
        <f>IF('True_Odds_Calculator_3-way'!B63="","",'True_Odds_Calculator_3-way'!B63)</f>
        <v>3.57</v>
      </c>
      <c r="C64" s="4">
        <f>IF('True_Odds_Calculator_3-way'!C63="","",'True_Odds_Calculator_3-way'!C63)</f>
        <v>3.6</v>
      </c>
      <c r="D64" s="9">
        <f t="shared" si="13"/>
        <v>0.46031881317030593</v>
      </c>
      <c r="E64" s="9">
        <f t="shared" si="14"/>
        <v>0.27098388909000398</v>
      </c>
      <c r="F64" s="9">
        <f t="shared" si="15"/>
        <v>0.26869729773969026</v>
      </c>
      <c r="G64" s="9">
        <f t="shared" si="16"/>
        <v>1.0467923290118439</v>
      </c>
      <c r="H64" s="9">
        <f t="shared" si="17"/>
        <v>2.1724074084932656</v>
      </c>
      <c r="I64" s="9">
        <f t="shared" si="18"/>
        <v>3.6902562855604386</v>
      </c>
      <c r="J64" s="9">
        <f t="shared" si="19"/>
        <v>3.7216600554307933</v>
      </c>
      <c r="K64" s="11">
        <f t="shared" si="20"/>
        <v>0.47169811320754712</v>
      </c>
      <c r="L64" s="11">
        <f t="shared" si="21"/>
        <v>0.28011204481792717</v>
      </c>
      <c r="M64" s="11">
        <f t="shared" si="22"/>
        <v>0.27777777777777779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-0.27467423027911386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0.23085754217829688</v>
      </c>
      <c r="Q64" s="11">
        <f>2*'OddsRatio_working_3-way'!K64*'OddsRatio_working_3-way'!L64*'OddsRatio_working_3-way'!M64</f>
        <v>7.3404623904068961E-2</v>
      </c>
      <c r="R64" s="11">
        <f t="shared" si="23"/>
        <v>0</v>
      </c>
      <c r="S64" s="11">
        <f t="shared" si="24"/>
        <v>-0.84047761576944413</v>
      </c>
      <c r="T64" s="11">
        <f t="shared" si="25"/>
        <v>-0.26724248514131771</v>
      </c>
      <c r="U64" s="11">
        <f>'OddsRatio_working_3-way'!S64-'OddsRatio_working_3-way'!R64^2/3</f>
        <v>-0.84047761576944413</v>
      </c>
      <c r="V64" s="11">
        <f>'OddsRatio_working_3-way'!S64*'OddsRatio_working_3-way'!R64/3-2*'OddsRatio_working_3-way'!R64^3/27-'OddsRatio_working_3-way'!T64</f>
        <v>0.26724248514131771</v>
      </c>
      <c r="W64" s="11">
        <f>'OddsRatio_working_3-way'!V64^2+4*'OddsRatio_working_3-way'!U64^3/27</f>
        <v>-1.6539319620545334E-2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0.14828845663524584</v>
      </c>
      <c r="Y64" s="11">
        <f>IF('OddsRatio_working_3-way'!W64&gt;=0,IF('OddsRatio_working_3-way'!V64+SQRT('OddsRatio_working_3-way'!W64)&gt;0,0,PI()),ACOS('OddsRatio_working_3-way'!V64/(2*'OddsRatio_working_3-way'!X64)))</f>
        <v>0.44851973237122644</v>
      </c>
      <c r="Z64" s="11">
        <f>'OddsRatio_working_3-way'!X64^(1/3)*COS('OddsRatio_working_3-way'!Y64/3)</f>
        <v>0.52339616450592197</v>
      </c>
      <c r="AA64" s="11">
        <f>'OddsRatio_working_3-way'!X64^(1/3)*COS(('OddsRatio_working_3-way'!Y64+2*PI())/3)</f>
        <v>-0.32997505624660256</v>
      </c>
      <c r="AB64" s="11">
        <f>'OddsRatio_working_3-way'!X64^(1/3)*COS(('OddsRatio_working_3-way'!Y64+4*PI())/3)</f>
        <v>-0.19342110825931952</v>
      </c>
      <c r="AC64" s="11">
        <f>'OddsRatio_working_3-way'!X64^(1/3)*SIN('OddsRatio_working_3-way'!Y64/3)</f>
        <v>7.8839458629364159E-2</v>
      </c>
      <c r="AD64" s="11">
        <f>'OddsRatio_working_3-way'!X64^(1/3)*SIN(('OddsRatio_working_3-way'!Y64+2*PI())/3)</f>
        <v>0.41385464539078548</v>
      </c>
      <c r="AE64" s="11">
        <f>'OddsRatio_working_3-way'!X64^(1/3)*SIN(('OddsRatio_working_3-way'!Y64+4*PI())/3)</f>
        <v>-0.49269410402014963</v>
      </c>
      <c r="AF64" s="11">
        <f>-'OddsRatio_working_3-way'!U64/(3*'OddsRatio_working_3-way'!X64^(1/3))*COS(('OddsRatio_working_3-way'!Y64)/3)</f>
        <v>0.52339616450592197</v>
      </c>
      <c r="AG64" s="11">
        <f>-'OddsRatio_working_3-way'!U64/(3*'OddsRatio_working_3-way'!X64^(1/3))*COS(('OddsRatio_working_3-way'!Y64+2*PI())/3)</f>
        <v>-0.32997505624660256</v>
      </c>
      <c r="AH64" s="11">
        <f>-'OddsRatio_working_3-way'!U64/(3*'OddsRatio_working_3-way'!X64^(1/3))*COS(('OddsRatio_working_3-way'!Y64+4*PI())/3)</f>
        <v>-0.19342110825931952</v>
      </c>
      <c r="AI64" s="11">
        <f>'OddsRatio_working_3-way'!U64/(3*'OddsRatio_working_3-way'!X64^(1/3))*SIN(('OddsRatio_working_3-way'!Y64)/3)</f>
        <v>-7.8839458629364159E-2</v>
      </c>
      <c r="AJ64" s="11">
        <f>'OddsRatio_working_3-way'!U64/(3*'OddsRatio_working_3-way'!X64^(1/3))*SIN(('OddsRatio_working_3-way'!Y64+2*PI())/3)</f>
        <v>-0.41385464539078548</v>
      </c>
      <c r="AK64" s="11">
        <f>'OddsRatio_working_3-way'!U64/(3*'OddsRatio_working_3-way'!X64^(1/3))*SIN(('OddsRatio_working_3-way'!Y64+4*PI())/3)</f>
        <v>0.49269410402014963</v>
      </c>
      <c r="AL64" s="11">
        <f>'OddsRatio_working_3-way'!Z64+'OddsRatio_working_3-way'!AF64</f>
        <v>1.0467923290118439</v>
      </c>
      <c r="AM64" s="11">
        <f>'OddsRatio_working_3-way'!AA64+'OddsRatio_working_3-way'!AG64</f>
        <v>-0.65995011249320512</v>
      </c>
      <c r="AN64" s="11">
        <f>'OddsRatio_working_3-way'!AB64+'OddsRatio_working_3-way'!AH64</f>
        <v>-0.38684221651863904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1.0467923290118439</v>
      </c>
      <c r="AS64" s="11">
        <f>IF(('OddsRatio_working_3-way'!X64=0),IF(Q64&gt;0,-Q64^(1/3),(-Q64)^(1/3)),'OddsRatio_working_3-way'!AM64-'OddsRatio_working_3-way'!R64/3)</f>
        <v>-0.65995011249320512</v>
      </c>
      <c r="AT64" s="11">
        <f>IF(('OddsRatio_working_3-way'!X64=0),IF(Q64&gt;0,-Q64^(1/3),(-Q64)^(1/3)),'OddsRatio_working_3-way'!AN64-'OddsRatio_working_3-way'!R64/3)</f>
        <v>-0.38684221651863904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2.17</v>
      </c>
      <c r="B65" s="4">
        <f>IF('True_Odds_Calculator_3-way'!B64="","",'True_Odds_Calculator_3-way'!B64)</f>
        <v>3.58</v>
      </c>
      <c r="C65" s="4">
        <f>IF('True_Odds_Calculator_3-way'!C64="","",'True_Odds_Calculator_3-way'!C64)</f>
        <v>3.47</v>
      </c>
      <c r="D65" s="9">
        <f t="shared" si="13"/>
        <v>0.45002494842207352</v>
      </c>
      <c r="E65" s="9">
        <f t="shared" si="14"/>
        <v>0.27064441541346063</v>
      </c>
      <c r="F65" s="9">
        <f t="shared" si="15"/>
        <v>0.27933063616446574</v>
      </c>
      <c r="G65" s="9">
        <f t="shared" si="16"/>
        <v>1.044529082878606</v>
      </c>
      <c r="H65" s="9">
        <f t="shared" si="17"/>
        <v>2.2220990269679688</v>
      </c>
      <c r="I65" s="9">
        <f t="shared" si="18"/>
        <v>3.6948850338268038</v>
      </c>
      <c r="J65" s="9">
        <f t="shared" si="19"/>
        <v>3.5799868347101564</v>
      </c>
      <c r="K65" s="11">
        <f t="shared" si="20"/>
        <v>0.46082949308755761</v>
      </c>
      <c r="L65" s="11">
        <f t="shared" si="21"/>
        <v>0.27932960893854747</v>
      </c>
      <c r="M65" s="11">
        <f t="shared" si="22"/>
        <v>0.28818443804034583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-0.27658605866326125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0.23073748225046353</v>
      </c>
      <c r="Q65" s="11">
        <f>2*'OddsRatio_working_3-way'!K65*'OddsRatio_working_3-way'!L65*'OddsRatio_working_3-way'!M65</f>
        <v>7.4192116479248726E-2</v>
      </c>
      <c r="R65" s="11">
        <f t="shared" si="23"/>
        <v>0</v>
      </c>
      <c r="S65" s="11">
        <f t="shared" si="24"/>
        <v>-0.83423395729205008</v>
      </c>
      <c r="T65" s="11">
        <f t="shared" si="25"/>
        <v>-0.26824242999744374</v>
      </c>
      <c r="U65" s="11">
        <f>'OddsRatio_working_3-way'!S65-'OddsRatio_working_3-way'!R65^2/3</f>
        <v>-0.83423395729205008</v>
      </c>
      <c r="V65" s="11">
        <f>'OddsRatio_working_3-way'!S65*'OddsRatio_working_3-way'!R65/3-2*'OddsRatio_working_3-way'!R65^3/27-'OddsRatio_working_3-way'!T65</f>
        <v>0.26824242999744374</v>
      </c>
      <c r="W65" s="11">
        <f>'OddsRatio_working_3-way'!V65^2+4*'OddsRatio_working_3-way'!U65^3/27</f>
        <v>-1.4058151661214879E-2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0.14663914289178417</v>
      </c>
      <c r="Y65" s="11">
        <f>IF('OddsRatio_working_3-way'!W65&gt;=0,IF('OddsRatio_working_3-way'!V65+SQRT('OddsRatio_working_3-way'!W65)&gt;0,0,PI()),ACOS('OddsRatio_working_3-way'!V65/(2*'OddsRatio_working_3-way'!X65)))</f>
        <v>0.41619347501265591</v>
      </c>
      <c r="Z65" s="11">
        <f>'OddsRatio_working_3-way'!X65^(1/3)*COS('OddsRatio_working_3-way'!Y65/3)</f>
        <v>0.52226454143930301</v>
      </c>
      <c r="AA65" s="11">
        <f>'OddsRatio_working_3-way'!X65^(1/3)*COS(('OddsRatio_working_3-way'!Y65+2*PI())/3)</f>
        <v>-0.3242852666058994</v>
      </c>
      <c r="AB65" s="11">
        <f>'OddsRatio_working_3-way'!X65^(1/3)*COS(('OddsRatio_working_3-way'!Y65+4*PI())/3)</f>
        <v>-0.19797927483340336</v>
      </c>
      <c r="AC65" s="11">
        <f>'OddsRatio_working_3-way'!X65^(1/3)*SIN('OddsRatio_working_3-way'!Y65/3)</f>
        <v>7.2922798350113227E-2</v>
      </c>
      <c r="AD65" s="11">
        <f>'OddsRatio_working_3-way'!X65^(1/3)*SIN(('OddsRatio_working_3-way'!Y65+2*PI())/3)</f>
        <v>0.41583296120721064</v>
      </c>
      <c r="AE65" s="11">
        <f>'OddsRatio_working_3-way'!X65^(1/3)*SIN(('OddsRatio_working_3-way'!Y65+4*PI())/3)</f>
        <v>-0.48875575955732381</v>
      </c>
      <c r="AF65" s="11">
        <f>-'OddsRatio_working_3-way'!U65/(3*'OddsRatio_working_3-way'!X65^(1/3))*COS(('OddsRatio_working_3-way'!Y65)/3)</f>
        <v>0.5222645414393029</v>
      </c>
      <c r="AG65" s="11">
        <f>-'OddsRatio_working_3-way'!U65/(3*'OddsRatio_working_3-way'!X65^(1/3))*COS(('OddsRatio_working_3-way'!Y65+2*PI())/3)</f>
        <v>-0.32428526660589935</v>
      </c>
      <c r="AH65" s="11">
        <f>-'OddsRatio_working_3-way'!U65/(3*'OddsRatio_working_3-way'!X65^(1/3))*COS(('OddsRatio_working_3-way'!Y65+4*PI())/3)</f>
        <v>-0.19797927483340333</v>
      </c>
      <c r="AI65" s="11">
        <f>'OddsRatio_working_3-way'!U65/(3*'OddsRatio_working_3-way'!X65^(1/3))*SIN(('OddsRatio_working_3-way'!Y65)/3)</f>
        <v>-7.2922798350113213E-2</v>
      </c>
      <c r="AJ65" s="11">
        <f>'OddsRatio_working_3-way'!U65/(3*'OddsRatio_working_3-way'!X65^(1/3))*SIN(('OddsRatio_working_3-way'!Y65+2*PI())/3)</f>
        <v>-0.41583296120721053</v>
      </c>
      <c r="AK65" s="11">
        <f>'OddsRatio_working_3-way'!U65/(3*'OddsRatio_working_3-way'!X65^(1/3))*SIN(('OddsRatio_working_3-way'!Y65+4*PI())/3)</f>
        <v>0.4887557595573237</v>
      </c>
      <c r="AL65" s="11">
        <f>'OddsRatio_working_3-way'!Z65+'OddsRatio_working_3-way'!AF65</f>
        <v>1.044529082878606</v>
      </c>
      <c r="AM65" s="11">
        <f>'OddsRatio_working_3-way'!AA65+'OddsRatio_working_3-way'!AG65</f>
        <v>-0.64857053321179881</v>
      </c>
      <c r="AN65" s="11">
        <f>'OddsRatio_working_3-way'!AB65+'OddsRatio_working_3-way'!AH65</f>
        <v>-0.39595854966680666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1.044529082878606</v>
      </c>
      <c r="AS65" s="11">
        <f>IF(('OddsRatio_working_3-way'!X65=0),IF(Q65&gt;0,-Q65^(1/3),(-Q65)^(1/3)),'OddsRatio_working_3-way'!AM65-'OddsRatio_working_3-way'!R65/3)</f>
        <v>-0.64857053321179881</v>
      </c>
      <c r="AT65" s="11">
        <f>IF(('OddsRatio_working_3-way'!X65=0),IF(Q65&gt;0,-Q65^(1/3),(-Q65)^(1/3)),'OddsRatio_working_3-way'!AN65-'OddsRatio_working_3-way'!R65/3)</f>
        <v>-0.39595854966680666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4.0999999999999996</v>
      </c>
      <c r="B66" s="4">
        <f>IF('True_Odds_Calculator_3-way'!B65="","",'True_Odds_Calculator_3-way'!B65)</f>
        <v>3.48</v>
      </c>
      <c r="C66" s="4">
        <f>IF('True_Odds_Calculator_3-way'!C65="","",'True_Odds_Calculator_3-way'!C65)</f>
        <v>2.0099999999999998</v>
      </c>
      <c r="D66" s="9">
        <f t="shared" si="13"/>
        <v>0.23564387185713875</v>
      </c>
      <c r="E66" s="9">
        <f t="shared" si="14"/>
        <v>0.27816771072613744</v>
      </c>
      <c r="F66" s="9">
        <f t="shared" si="15"/>
        <v>0.48618841741672425</v>
      </c>
      <c r="G66" s="9">
        <f t="shared" si="16"/>
        <v>1.0463522391059392</v>
      </c>
      <c r="H66" s="9">
        <f t="shared" si="17"/>
        <v>4.2436919412284109</v>
      </c>
      <c r="I66" s="9">
        <f t="shared" si="18"/>
        <v>3.5949535529827297</v>
      </c>
      <c r="J66" s="9">
        <f t="shared" si="19"/>
        <v>2.0568157614969982</v>
      </c>
      <c r="K66" s="11">
        <f t="shared" si="20"/>
        <v>0.24390243902439027</v>
      </c>
      <c r="L66" s="11">
        <f t="shared" si="21"/>
        <v>0.28735632183908044</v>
      </c>
      <c r="M66" s="11">
        <f t="shared" si="22"/>
        <v>0.49751243781094534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-0.27075444197571175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0.22978742396790927</v>
      </c>
      <c r="Q66" s="11">
        <f>2*'OddsRatio_working_3-way'!K66*'OddsRatio_working_3-way'!L66*'OddsRatio_working_3-way'!M66</f>
        <v>6.9738216682218301E-2</v>
      </c>
      <c r="R66" s="11">
        <f t="shared" si="23"/>
        <v>0</v>
      </c>
      <c r="S66" s="11">
        <f t="shared" si="24"/>
        <v>-0.84869308991252868</v>
      </c>
      <c r="T66" s="11">
        <f t="shared" si="25"/>
        <v>-0.25756998176404516</v>
      </c>
      <c r="U66" s="11">
        <f>'OddsRatio_working_3-way'!S66-'OddsRatio_working_3-way'!R66^2/3</f>
        <v>-0.84869308991252868</v>
      </c>
      <c r="V66" s="11">
        <f>'OddsRatio_working_3-way'!S66*'OddsRatio_working_3-way'!R66/3-2*'OddsRatio_working_3-way'!R66^3/27-'OddsRatio_working_3-way'!T66</f>
        <v>0.25756998176404516</v>
      </c>
      <c r="W66" s="11">
        <f>'OddsRatio_working_3-way'!V66^2+4*'OddsRatio_working_3-way'!U66^3/27</f>
        <v>-2.4220167544265869E-2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0.15046798916231022</v>
      </c>
      <c r="Y66" s="11">
        <f>IF('OddsRatio_working_3-way'!W66&gt;=0,IF('OddsRatio_working_3-way'!V66+SQRT('OddsRatio_working_3-way'!W66)&gt;0,0,PI()),ACOS('OddsRatio_working_3-way'!V66/(2*'OddsRatio_working_3-way'!X66)))</f>
        <v>0.54351485910211372</v>
      </c>
      <c r="Z66" s="11">
        <f>'OddsRatio_working_3-way'!X66^(1/3)*COS('OddsRatio_working_3-way'!Y66/3)</f>
        <v>0.52317611955296972</v>
      </c>
      <c r="AA66" s="11">
        <f>'OddsRatio_working_3-way'!X66^(1/3)*COS(('OddsRatio_working_3-way'!Y66+2*PI())/3)</f>
        <v>-0.34458404416883209</v>
      </c>
      <c r="AB66" s="11">
        <f>'OddsRatio_working_3-way'!X66^(1/3)*COS(('OddsRatio_working_3-way'!Y66+4*PI())/3)</f>
        <v>-0.17859207538413774</v>
      </c>
      <c r="AC66" s="11">
        <f>'OddsRatio_working_3-way'!X66^(1/3)*SIN('OddsRatio_working_3-way'!Y66/3)</f>
        <v>9.5835507861159228E-2</v>
      </c>
      <c r="AD66" s="11">
        <f>'OddsRatio_working_3-way'!X66^(1/3)*SIN(('OddsRatio_working_3-way'!Y66+2*PI())/3)</f>
        <v>0.40516605625565666</v>
      </c>
      <c r="AE66" s="11">
        <f>'OddsRatio_working_3-way'!X66^(1/3)*SIN(('OddsRatio_working_3-way'!Y66+4*PI())/3)</f>
        <v>-0.50100156411681596</v>
      </c>
      <c r="AF66" s="11">
        <f>-'OddsRatio_working_3-way'!U66/(3*'OddsRatio_working_3-way'!X66^(1/3))*COS(('OddsRatio_working_3-way'!Y66)/3)</f>
        <v>0.52317611955296961</v>
      </c>
      <c r="AG66" s="11">
        <f>-'OddsRatio_working_3-way'!U66/(3*'OddsRatio_working_3-way'!X66^(1/3))*COS(('OddsRatio_working_3-way'!Y66+2*PI())/3)</f>
        <v>-0.34458404416883198</v>
      </c>
      <c r="AH66" s="11">
        <f>-'OddsRatio_working_3-way'!U66/(3*'OddsRatio_working_3-way'!X66^(1/3))*COS(('OddsRatio_working_3-way'!Y66+4*PI())/3)</f>
        <v>-0.17859207538413771</v>
      </c>
      <c r="AI66" s="11">
        <f>'OddsRatio_working_3-way'!U66/(3*'OddsRatio_working_3-way'!X66^(1/3))*SIN(('OddsRatio_working_3-way'!Y66)/3)</f>
        <v>-9.5835507861159214E-2</v>
      </c>
      <c r="AJ66" s="11">
        <f>'OddsRatio_working_3-way'!U66/(3*'OddsRatio_working_3-way'!X66^(1/3))*SIN(('OddsRatio_working_3-way'!Y66+2*PI())/3)</f>
        <v>-0.4051660562556566</v>
      </c>
      <c r="AK66" s="11">
        <f>'OddsRatio_working_3-way'!U66/(3*'OddsRatio_working_3-way'!X66^(1/3))*SIN(('OddsRatio_working_3-way'!Y66+4*PI())/3)</f>
        <v>0.50100156411681585</v>
      </c>
      <c r="AL66" s="11">
        <f>'OddsRatio_working_3-way'!Z66+'OddsRatio_working_3-way'!AF66</f>
        <v>1.0463522391059392</v>
      </c>
      <c r="AM66" s="11">
        <f>'OddsRatio_working_3-way'!AA66+'OddsRatio_working_3-way'!AG66</f>
        <v>-0.68916808833766408</v>
      </c>
      <c r="AN66" s="11">
        <f>'OddsRatio_working_3-way'!AB66+'OddsRatio_working_3-way'!AH66</f>
        <v>-0.35718415076827548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1.0463522391059392</v>
      </c>
      <c r="AS66" s="11">
        <f>IF(('OddsRatio_working_3-way'!X66=0),IF(Q66&gt;0,-Q66^(1/3),(-Q66)^(1/3)),'OddsRatio_working_3-way'!AM66-'OddsRatio_working_3-way'!R66/3)</f>
        <v>-0.68916808833766408</v>
      </c>
      <c r="AT66" s="11">
        <f>IF(('OddsRatio_working_3-way'!X66=0),IF(Q66&gt;0,-Q66^(1/3),(-Q66)^(1/3)),'OddsRatio_working_3-way'!AN66-'OddsRatio_working_3-way'!R66/3)</f>
        <v>-0.35718415076827548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1.7</v>
      </c>
      <c r="B67" s="4">
        <f>IF('True_Odds_Calculator_3-way'!B66="","",'True_Odds_Calculator_3-way'!B66)</f>
        <v>3.91</v>
      </c>
      <c r="C67" s="4">
        <f>IF('True_Odds_Calculator_3-way'!C66="","",'True_Odds_Calculator_3-way'!C66)</f>
        <v>5.33</v>
      </c>
      <c r="D67" s="9">
        <f t="shared" si="13"/>
        <v>0.57499733526047103</v>
      </c>
      <c r="E67" s="9">
        <f t="shared" si="14"/>
        <v>0.24553709848778349</v>
      </c>
      <c r="F67" s="9">
        <f t="shared" si="15"/>
        <v>0.17946556625174528</v>
      </c>
      <c r="G67" s="9">
        <f t="shared" si="16"/>
        <v>1.0559121350337701</v>
      </c>
      <c r="H67" s="9">
        <f t="shared" si="17"/>
        <v>1.7391384945236394</v>
      </c>
      <c r="I67" s="9">
        <f t="shared" si="18"/>
        <v>4.0727043129482698</v>
      </c>
      <c r="J67" s="9">
        <f t="shared" si="19"/>
        <v>5.5720995446962247</v>
      </c>
      <c r="K67" s="11">
        <f t="shared" si="20"/>
        <v>0.58823529411764708</v>
      </c>
      <c r="L67" s="11">
        <f t="shared" si="21"/>
        <v>0.25575447570332482</v>
      </c>
      <c r="M67" s="11">
        <f t="shared" si="22"/>
        <v>0.18761726078799248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-0.24895797198358038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0.22411329180933665</v>
      </c>
      <c r="Q67" s="11">
        <f>2*'OddsRatio_working_3-way'!K67*'OddsRatio_working_3-way'!L67*'OddsRatio_working_3-way'!M67</f>
        <v>5.6451710783208216E-2</v>
      </c>
      <c r="R67" s="11">
        <f t="shared" si="23"/>
        <v>0</v>
      </c>
      <c r="S67" s="11">
        <f t="shared" si="24"/>
        <v>-0.9002053239095219</v>
      </c>
      <c r="T67" s="11">
        <f t="shared" si="25"/>
        <v>-0.22675197075806594</v>
      </c>
      <c r="U67" s="11">
        <f>'OddsRatio_working_3-way'!S67-'OddsRatio_working_3-way'!R67^2/3</f>
        <v>-0.9002053239095219</v>
      </c>
      <c r="V67" s="11">
        <f>'OddsRatio_working_3-way'!S67*'OddsRatio_working_3-way'!R67/3-2*'OddsRatio_working_3-way'!R67^3/27-'OddsRatio_working_3-way'!T67</f>
        <v>0.22675197075806594</v>
      </c>
      <c r="W67" s="11">
        <f>'OddsRatio_working_3-way'!V67^2+4*'OddsRatio_working_3-way'!U67^3/27</f>
        <v>-5.665747722920661E-2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0.16437300072690877</v>
      </c>
      <c r="Y67" s="11">
        <f>IF('OddsRatio_working_3-way'!W67&gt;=0,IF('OddsRatio_working_3-way'!V67+SQRT('OddsRatio_working_3-way'!W67)&gt;0,0,PI()),ACOS('OddsRatio_working_3-way'!V67/(2*'OddsRatio_working_3-way'!X67)))</f>
        <v>0.80965506444183188</v>
      </c>
      <c r="Z67" s="11">
        <f>'OddsRatio_working_3-way'!X67^(1/3)*COS('OddsRatio_working_3-way'!Y67/3)</f>
        <v>0.52795606751688506</v>
      </c>
      <c r="AA67" s="11">
        <f>'OddsRatio_working_3-way'!X67^(1/3)*COS(('OddsRatio_working_3-way'!Y67+2*PI())/3)</f>
        <v>-0.39046172462987538</v>
      </c>
      <c r="AB67" s="11">
        <f>'OddsRatio_working_3-way'!X67^(1/3)*COS(('OddsRatio_working_3-way'!Y67+4*PI())/3)</f>
        <v>-0.13749434288700946</v>
      </c>
      <c r="AC67" s="11">
        <f>'OddsRatio_working_3-way'!X67^(1/3)*SIN('OddsRatio_working_3-way'!Y67/3)</f>
        <v>0.14605078594543836</v>
      </c>
      <c r="AD67" s="11">
        <f>'OddsRatio_working_3-way'!X67^(1/3)*SIN(('OddsRatio_working_3-way'!Y67+2*PI())/3)</f>
        <v>0.38419797357903573</v>
      </c>
      <c r="AE67" s="11">
        <f>'OddsRatio_working_3-way'!X67^(1/3)*SIN(('OddsRatio_working_3-way'!Y67+4*PI())/3)</f>
        <v>-0.53024875952447403</v>
      </c>
      <c r="AF67" s="11">
        <f>-'OddsRatio_working_3-way'!U67/(3*'OddsRatio_working_3-way'!X67^(1/3))*COS(('OddsRatio_working_3-way'!Y67)/3)</f>
        <v>0.52795606751688495</v>
      </c>
      <c r="AG67" s="11">
        <f>-'OddsRatio_working_3-way'!U67/(3*'OddsRatio_working_3-way'!X67^(1/3))*COS(('OddsRatio_working_3-way'!Y67+2*PI())/3)</f>
        <v>-0.39046172462987527</v>
      </c>
      <c r="AH67" s="11">
        <f>-'OddsRatio_working_3-way'!U67/(3*'OddsRatio_working_3-way'!X67^(1/3))*COS(('OddsRatio_working_3-way'!Y67+4*PI())/3)</f>
        <v>-0.13749434288700943</v>
      </c>
      <c r="AI67" s="11">
        <f>'OddsRatio_working_3-way'!U67/(3*'OddsRatio_working_3-way'!X67^(1/3))*SIN(('OddsRatio_working_3-way'!Y67)/3)</f>
        <v>-0.14605078594543833</v>
      </c>
      <c r="AJ67" s="11">
        <f>'OddsRatio_working_3-way'!U67/(3*'OddsRatio_working_3-way'!X67^(1/3))*SIN(('OddsRatio_working_3-way'!Y67+2*PI())/3)</f>
        <v>-0.38419797357903562</v>
      </c>
      <c r="AK67" s="11">
        <f>'OddsRatio_working_3-way'!U67/(3*'OddsRatio_working_3-way'!X67^(1/3))*SIN(('OddsRatio_working_3-way'!Y67+4*PI())/3)</f>
        <v>0.53024875952447392</v>
      </c>
      <c r="AL67" s="11">
        <f>'OddsRatio_working_3-way'!Z67+'OddsRatio_working_3-way'!AF67</f>
        <v>1.0559121350337701</v>
      </c>
      <c r="AM67" s="11">
        <f>'OddsRatio_working_3-way'!AA67+'OddsRatio_working_3-way'!AG67</f>
        <v>-0.78092344925975066</v>
      </c>
      <c r="AN67" s="11">
        <f>'OddsRatio_working_3-way'!AB67+'OddsRatio_working_3-way'!AH67</f>
        <v>-0.27498868577401891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1.0559121350337701</v>
      </c>
      <c r="AS67" s="11">
        <f>IF(('OddsRatio_working_3-way'!X67=0),IF(Q67&gt;0,-Q67^(1/3),(-Q67)^(1/3)),'OddsRatio_working_3-way'!AM67-'OddsRatio_working_3-way'!R67/3)</f>
        <v>-0.78092344925975066</v>
      </c>
      <c r="AT67" s="11">
        <f>IF(('OddsRatio_working_3-way'!X67=0),IF(Q67&gt;0,-Q67^(1/3),(-Q67)^(1/3)),'OddsRatio_working_3-way'!AN67-'OddsRatio_working_3-way'!R67/3)</f>
        <v>-0.27498868577401891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1.85</v>
      </c>
      <c r="B68" s="4">
        <f>IF('True_Odds_Calculator_3-way'!B67="","",'True_Odds_Calculator_3-way'!B67)</f>
        <v>4.25</v>
      </c>
      <c r="C68" s="4">
        <f>IF('True_Odds_Calculator_3-way'!C67="","",'True_Odds_Calculator_3-way'!C67)</f>
        <v>3.95</v>
      </c>
      <c r="D68" s="9">
        <f t="shared" ref="D68:D131" si="26">(K68/(AR68+K68-(AR68*K68)))</f>
        <v>0.52877725826900857</v>
      </c>
      <c r="E68" s="9">
        <f t="shared" ref="E68:E131" si="27">(L68/(AR68+L68-(AR68*L68)))</f>
        <v>0.2268932422259142</v>
      </c>
      <c r="F68" s="9">
        <f t="shared" ref="F68:F131" si="28">(M68/(AR68+M68-(AR68*M68)))</f>
        <v>0.24432949950507743</v>
      </c>
      <c r="G68" s="9">
        <f t="shared" ref="G68:G131" si="29">AR68</f>
        <v>1.0484181902393277</v>
      </c>
      <c r="H68" s="9">
        <f t="shared" ref="H68:H131" si="30">IF(A68="","",1/D68)</f>
        <v>1.8911554617034285</v>
      </c>
      <c r="I68" s="9">
        <f t="shared" ref="I68:I131" si="31">IF(B68="","",1/E68)</f>
        <v>4.4073591182778156</v>
      </c>
      <c r="J68" s="9">
        <f t="shared" ref="J68:J131" si="32">IF(C68="","",1/F68)</f>
        <v>4.0928336612060177</v>
      </c>
      <c r="K68" s="11">
        <f t="shared" ref="K68:K131" si="33">1/A68</f>
        <v>0.54054054054054046</v>
      </c>
      <c r="L68" s="11">
        <f t="shared" ref="L68:L131" si="34">1/B68</f>
        <v>0.23529411764705882</v>
      </c>
      <c r="M68" s="11">
        <f t="shared" ref="M68:M131" si="35">1/C68</f>
        <v>0.25316455696202528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-0.26240164214847783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0.22700287778470943</v>
      </c>
      <c r="Q68" s="11">
        <f>2*'OddsRatio_working_3-way'!K68*'OddsRatio_working_3-way'!L68*'OddsRatio_working_3-way'!M68</f>
        <v>6.4397979513392753E-2</v>
      </c>
      <c r="R68" s="11">
        <f t="shared" ref="R68:R131" si="36">O68/N68</f>
        <v>0</v>
      </c>
      <c r="S68" s="11">
        <f t="shared" ref="S68:S131" si="37">P68/N68</f>
        <v>-0.86509701664237948</v>
      </c>
      <c r="T68" s="11">
        <f t="shared" ref="T68:T131" si="38">Q68/N68</f>
        <v>-0.24541759337372471</v>
      </c>
      <c r="U68" s="11">
        <f>'OddsRatio_working_3-way'!S68-'OddsRatio_working_3-way'!R68^2/3</f>
        <v>-0.86509701664237948</v>
      </c>
      <c r="V68" s="11">
        <f>'OddsRatio_working_3-way'!S68*'OddsRatio_working_3-way'!R68/3-2*'OddsRatio_working_3-way'!R68^3/27-'OddsRatio_working_3-way'!T68</f>
        <v>0.24541759337372471</v>
      </c>
      <c r="W68" s="11">
        <f>'OddsRatio_working_3-way'!V68^2+4*'OddsRatio_working_3-way'!U68^3/27</f>
        <v>-3.568611897485359E-2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0.15485147247621225</v>
      </c>
      <c r="Y68" s="11">
        <f>IF('OddsRatio_working_3-way'!W68&gt;=0,IF('OddsRatio_working_3-way'!V68+SQRT('OddsRatio_working_3-way'!W68)&gt;0,0,PI()),ACOS('OddsRatio_working_3-way'!V68/(2*'OddsRatio_working_3-way'!X68)))</f>
        <v>0.6560153741324336</v>
      </c>
      <c r="Z68" s="11">
        <f>'OddsRatio_working_3-way'!X68^(1/3)*COS('OddsRatio_working_3-way'!Y68/3)</f>
        <v>0.52420909511966385</v>
      </c>
      <c r="AA68" s="11">
        <f>'OddsRatio_working_3-way'!X68^(1/3)*COS(('OddsRatio_working_3-way'!Y68+2*PI())/3)</f>
        <v>-0.36298999054325881</v>
      </c>
      <c r="AB68" s="11">
        <f>'OddsRatio_working_3-way'!X68^(1/3)*COS(('OddsRatio_working_3-way'!Y68+4*PI())/3)</f>
        <v>-0.16121910457640515</v>
      </c>
      <c r="AC68" s="11">
        <f>'OddsRatio_working_3-way'!X68^(1/3)*SIN('OddsRatio_working_3-way'!Y68/3)</f>
        <v>0.11649247532759245</v>
      </c>
      <c r="AD68" s="11">
        <f>'OddsRatio_working_3-way'!X68^(1/3)*SIN(('OddsRatio_working_3-way'!Y68+2*PI())/3)</f>
        <v>0.39573215560468594</v>
      </c>
      <c r="AE68" s="11">
        <f>'OddsRatio_working_3-way'!X68^(1/3)*SIN(('OddsRatio_working_3-way'!Y68+4*PI())/3)</f>
        <v>-0.51222463093227821</v>
      </c>
      <c r="AF68" s="11">
        <f>-'OddsRatio_working_3-way'!U68/(3*'OddsRatio_working_3-way'!X68^(1/3))*COS(('OddsRatio_working_3-way'!Y68)/3)</f>
        <v>0.52420909511966385</v>
      </c>
      <c r="AG68" s="11">
        <f>-'OddsRatio_working_3-way'!U68/(3*'OddsRatio_working_3-way'!X68^(1/3))*COS(('OddsRatio_working_3-way'!Y68+2*PI())/3)</f>
        <v>-0.36298999054325881</v>
      </c>
      <c r="AH68" s="11">
        <f>-'OddsRatio_working_3-way'!U68/(3*'OddsRatio_working_3-way'!X68^(1/3))*COS(('OddsRatio_working_3-way'!Y68+4*PI())/3)</f>
        <v>-0.16121910457640515</v>
      </c>
      <c r="AI68" s="11">
        <f>'OddsRatio_working_3-way'!U68/(3*'OddsRatio_working_3-way'!X68^(1/3))*SIN(('OddsRatio_working_3-way'!Y68)/3)</f>
        <v>-0.11649247532759245</v>
      </c>
      <c r="AJ68" s="11">
        <f>'OddsRatio_working_3-way'!U68/(3*'OddsRatio_working_3-way'!X68^(1/3))*SIN(('OddsRatio_working_3-way'!Y68+2*PI())/3)</f>
        <v>-0.39573215560468594</v>
      </c>
      <c r="AK68" s="11">
        <f>'OddsRatio_working_3-way'!U68/(3*'OddsRatio_working_3-way'!X68^(1/3))*SIN(('OddsRatio_working_3-way'!Y68+4*PI())/3)</f>
        <v>0.51222463093227821</v>
      </c>
      <c r="AL68" s="11">
        <f>'OddsRatio_working_3-way'!Z68+'OddsRatio_working_3-way'!AF68</f>
        <v>1.0484181902393277</v>
      </c>
      <c r="AM68" s="11">
        <f>'OddsRatio_working_3-way'!AA68+'OddsRatio_working_3-way'!AG68</f>
        <v>-0.72597998108651762</v>
      </c>
      <c r="AN68" s="11">
        <f>'OddsRatio_working_3-way'!AB68+'OddsRatio_working_3-way'!AH68</f>
        <v>-0.3224382091528103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1.0484181902393277</v>
      </c>
      <c r="AS68" s="11">
        <f>IF(('OddsRatio_working_3-way'!X68=0),IF(Q68&gt;0,-Q68^(1/3),(-Q68)^(1/3)),'OddsRatio_working_3-way'!AM68-'OddsRatio_working_3-way'!R68/3)</f>
        <v>-0.72597998108651762</v>
      </c>
      <c r="AT68" s="11">
        <f>IF(('OddsRatio_working_3-way'!X68=0),IF(Q68&gt;0,-Q68^(1/3),(-Q68)^(1/3)),'OddsRatio_working_3-way'!AN68-'OddsRatio_working_3-way'!R68/3)</f>
        <v>-0.3224382091528103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2.31</v>
      </c>
      <c r="B69" s="4">
        <f>IF('True_Odds_Calculator_3-way'!B68="","",'True_Odds_Calculator_3-way'!B68)</f>
        <v>3.31</v>
      </c>
      <c r="C69" s="4">
        <f>IF('True_Odds_Calculator_3-way'!C68="","",'True_Odds_Calculator_3-way'!C68)</f>
        <v>3.41</v>
      </c>
      <c r="D69" s="9">
        <f t="shared" si="26"/>
        <v>0.42240378774563442</v>
      </c>
      <c r="E69" s="9">
        <f t="shared" si="27"/>
        <v>0.29315007010207633</v>
      </c>
      <c r="F69" s="9">
        <f t="shared" si="28"/>
        <v>0.28444614215228931</v>
      </c>
      <c r="G69" s="9">
        <f t="shared" si="29"/>
        <v>1.0438190942335526</v>
      </c>
      <c r="H69" s="9">
        <f t="shared" si="30"/>
        <v>2.3674030134459541</v>
      </c>
      <c r="I69" s="9">
        <f t="shared" si="31"/>
        <v>3.4112221076795066</v>
      </c>
      <c r="J69" s="9">
        <f t="shared" si="32"/>
        <v>3.515604017102862</v>
      </c>
      <c r="K69" s="11">
        <f t="shared" si="33"/>
        <v>0.4329004329004329</v>
      </c>
      <c r="L69" s="11">
        <f t="shared" si="34"/>
        <v>0.30211480362537763</v>
      </c>
      <c r="M69" s="11">
        <f t="shared" si="35"/>
        <v>0.29325513196480935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-0.27970869399580056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0.23127194854210653</v>
      </c>
      <c r="Q69" s="11">
        <f>2*'OddsRatio_working_3-way'!K69*'OddsRatio_working_3-way'!L69*'OddsRatio_working_3-way'!M69</f>
        <v>7.6707113944313912E-2</v>
      </c>
      <c r="R69" s="11">
        <f t="shared" si="36"/>
        <v>0</v>
      </c>
      <c r="S69" s="11">
        <f t="shared" si="37"/>
        <v>-0.82683146254144946</v>
      </c>
      <c r="T69" s="11">
        <f t="shared" si="38"/>
        <v>-0.27423929105852379</v>
      </c>
      <c r="U69" s="11">
        <f>'OddsRatio_working_3-way'!S69-'OddsRatio_working_3-way'!R69^2/3</f>
        <v>-0.82683146254144946</v>
      </c>
      <c r="V69" s="11">
        <f>'OddsRatio_working_3-way'!S69*'OddsRatio_working_3-way'!R69/3-2*'OddsRatio_working_3-way'!R69^3/27-'OddsRatio_working_3-way'!T69</f>
        <v>0.27423929105852379</v>
      </c>
      <c r="W69" s="11">
        <f>'OddsRatio_working_3-way'!V69^2+4*'OddsRatio_working_3-way'!U69^3/27</f>
        <v>-8.5355594621242536E-3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0.14469169656756914</v>
      </c>
      <c r="Y69" s="11">
        <f>IF('OddsRatio_working_3-way'!W69&gt;=0,IF('OddsRatio_working_3-way'!V69+SQRT('OddsRatio_working_3-way'!W69)&gt;0,0,PI()),ACOS('OddsRatio_working_3-way'!V69/(2*'OddsRatio_working_3-way'!X69)))</f>
        <v>0.3249468767610324</v>
      </c>
      <c r="Z69" s="11">
        <f>'OddsRatio_working_3-way'!X69^(1/3)*COS('OddsRatio_working_3-way'!Y69/3)</f>
        <v>0.5219095471167764</v>
      </c>
      <c r="AA69" s="11">
        <f>'OddsRatio_working_3-way'!X69^(1/3)*COS(('OddsRatio_working_3-way'!Y69+2*PI())/3)</f>
        <v>-0.31010438298342258</v>
      </c>
      <c r="AB69" s="11">
        <f>'OddsRatio_working_3-way'!X69^(1/3)*COS(('OddsRatio_working_3-way'!Y69+4*PI())/3)</f>
        <v>-0.21180516413335393</v>
      </c>
      <c r="AC69" s="11">
        <f>'OddsRatio_working_3-way'!X69^(1/3)*SIN('OddsRatio_working_3-way'!Y69/3)</f>
        <v>5.6753080464217259E-2</v>
      </c>
      <c r="AD69" s="11">
        <f>'OddsRatio_working_3-way'!X69^(1/3)*SIN(('OddsRatio_working_3-way'!Y69+2*PI())/3)</f>
        <v>0.4236103860486512</v>
      </c>
      <c r="AE69" s="11">
        <f>'OddsRatio_working_3-way'!X69^(1/3)*SIN(('OddsRatio_working_3-way'!Y69+4*PI())/3)</f>
        <v>-0.48036346651286832</v>
      </c>
      <c r="AF69" s="11">
        <f>-'OddsRatio_working_3-way'!U69/(3*'OddsRatio_working_3-way'!X69^(1/3))*COS(('OddsRatio_working_3-way'!Y69)/3)</f>
        <v>0.52190954711677628</v>
      </c>
      <c r="AG69" s="11">
        <f>-'OddsRatio_working_3-way'!U69/(3*'OddsRatio_working_3-way'!X69^(1/3))*COS(('OddsRatio_working_3-way'!Y69+2*PI())/3)</f>
        <v>-0.31010438298342252</v>
      </c>
      <c r="AH69" s="11">
        <f>-'OddsRatio_working_3-way'!U69/(3*'OddsRatio_working_3-way'!X69^(1/3))*COS(('OddsRatio_working_3-way'!Y69+4*PI())/3)</f>
        <v>-0.21180516413335387</v>
      </c>
      <c r="AI69" s="11">
        <f>'OddsRatio_working_3-way'!U69/(3*'OddsRatio_working_3-way'!X69^(1/3))*SIN(('OddsRatio_working_3-way'!Y69)/3)</f>
        <v>-5.6753080464217245E-2</v>
      </c>
      <c r="AJ69" s="11">
        <f>'OddsRatio_working_3-way'!U69/(3*'OddsRatio_working_3-way'!X69^(1/3))*SIN(('OddsRatio_working_3-way'!Y69+2*PI())/3)</f>
        <v>-0.42361038604865109</v>
      </c>
      <c r="AK69" s="11">
        <f>'OddsRatio_working_3-way'!U69/(3*'OddsRatio_working_3-way'!X69^(1/3))*SIN(('OddsRatio_working_3-way'!Y69+4*PI())/3)</f>
        <v>0.48036346651286821</v>
      </c>
      <c r="AL69" s="11">
        <f>'OddsRatio_working_3-way'!Z69+'OddsRatio_working_3-way'!AF69</f>
        <v>1.0438190942335526</v>
      </c>
      <c r="AM69" s="11">
        <f>'OddsRatio_working_3-way'!AA69+'OddsRatio_working_3-way'!AG69</f>
        <v>-0.62020876596684515</v>
      </c>
      <c r="AN69" s="11">
        <f>'OddsRatio_working_3-way'!AB69+'OddsRatio_working_3-way'!AH69</f>
        <v>-0.4236103282667078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1.0438190942335526</v>
      </c>
      <c r="AS69" s="11">
        <f>IF(('OddsRatio_working_3-way'!X69=0),IF(Q69&gt;0,-Q69^(1/3),(-Q69)^(1/3)),'OddsRatio_working_3-way'!AM69-'OddsRatio_working_3-way'!R69/3)</f>
        <v>-0.62020876596684515</v>
      </c>
      <c r="AT69" s="11">
        <f>IF(('OddsRatio_working_3-way'!X69=0),IF(Q69&gt;0,-Q69^(1/3),(-Q69)^(1/3)),'OddsRatio_working_3-way'!AN69-'OddsRatio_working_3-way'!R69/3)</f>
        <v>-0.4236103282667078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1.85</v>
      </c>
      <c r="B70" s="4">
        <f>IF('True_Odds_Calculator_3-way'!B69="","",'True_Odds_Calculator_3-way'!B69)</f>
        <v>3.95</v>
      </c>
      <c r="C70" s="4">
        <f>IF('True_Odds_Calculator_3-way'!C69="","",'True_Odds_Calculator_3-way'!C69)</f>
        <v>4.26</v>
      </c>
      <c r="D70" s="9">
        <f t="shared" si="26"/>
        <v>0.52899755907025792</v>
      </c>
      <c r="E70" s="9">
        <f t="shared" si="27"/>
        <v>0.2444927801377586</v>
      </c>
      <c r="F70" s="9">
        <f t="shared" si="28"/>
        <v>0.22650966079198367</v>
      </c>
      <c r="G70" s="9">
        <f t="shared" si="29"/>
        <v>1.047491636284239</v>
      </c>
      <c r="H70" s="9">
        <f t="shared" si="30"/>
        <v>1.8903678908416035</v>
      </c>
      <c r="I70" s="9">
        <f t="shared" si="31"/>
        <v>4.0901003270385061</v>
      </c>
      <c r="J70" s="9">
        <f t="shared" si="32"/>
        <v>4.4148227342866191</v>
      </c>
      <c r="K70" s="11">
        <f t="shared" si="33"/>
        <v>0.54054054054054046</v>
      </c>
      <c r="L70" s="11">
        <f t="shared" si="34"/>
        <v>0.25316455696202528</v>
      </c>
      <c r="M70" s="11">
        <f t="shared" si="35"/>
        <v>0.23474178403755869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-0.26259117023959255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0.226791241232318</v>
      </c>
      <c r="Q70" s="11">
        <f>2*'OddsRatio_working_3-way'!K70*'OddsRatio_working_3-way'!L70*'OddsRatio_working_3-way'!M70</f>
        <v>6.4246810547398864E-2</v>
      </c>
      <c r="R70" s="11">
        <f t="shared" si="36"/>
        <v>0</v>
      </c>
      <c r="S70" s="11">
        <f t="shared" si="37"/>
        <v>-0.8636666687055391</v>
      </c>
      <c r="T70" s="11">
        <f t="shared" si="38"/>
        <v>-0.24466477867012437</v>
      </c>
      <c r="U70" s="11">
        <f>'OddsRatio_working_3-way'!S70-'OddsRatio_working_3-way'!R70^2/3</f>
        <v>-0.8636666687055391</v>
      </c>
      <c r="V70" s="11">
        <f>'OddsRatio_working_3-way'!S70*'OddsRatio_working_3-way'!R70/3-2*'OddsRatio_working_3-way'!R70^3/27-'OddsRatio_working_3-way'!T70</f>
        <v>0.24466477867012437</v>
      </c>
      <c r="W70" s="11">
        <f>'OddsRatio_working_3-way'!V70^2+4*'OddsRatio_working_3-way'!U70^3/27</f>
        <v>-3.5580085415405846E-2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0.15446758506002706</v>
      </c>
      <c r="Y70" s="11">
        <f>IF('OddsRatio_working_3-way'!W70&gt;=0,IF('OddsRatio_working_3-way'!V70+SQRT('OddsRatio_working_3-way'!W70)&gt;0,0,PI()),ACOS('OddsRatio_working_3-way'!V70/(2*'OddsRatio_working_3-way'!X70)))</f>
        <v>0.65678132795069888</v>
      </c>
      <c r="Z70" s="11">
        <f>'OddsRatio_working_3-way'!X70^(1/3)*COS('OddsRatio_working_3-way'!Y70/3)</f>
        <v>0.52374581814211962</v>
      </c>
      <c r="AA70" s="11">
        <f>'OddsRatio_working_3-way'!X70^(1/3)*COS(('OddsRatio_working_3-way'!Y70+2*PI())/3)</f>
        <v>-0.36279072543846902</v>
      </c>
      <c r="AB70" s="11">
        <f>'OddsRatio_working_3-way'!X70^(1/3)*COS(('OddsRatio_working_3-way'!Y70+4*PI())/3)</f>
        <v>-0.16095509270365102</v>
      </c>
      <c r="AC70" s="11">
        <f>'OddsRatio_working_3-way'!X70^(1/3)*SIN('OddsRatio_working_3-way'!Y70/3)</f>
        <v>0.1165298568915058</v>
      </c>
      <c r="AD70" s="11">
        <f>'OddsRatio_working_3-way'!X70^(1/3)*SIN(('OddsRatio_working_3-way'!Y70+2*PI())/3)</f>
        <v>0.39531225519118746</v>
      </c>
      <c r="AE70" s="11">
        <f>'OddsRatio_working_3-way'!X70^(1/3)*SIN(('OddsRatio_working_3-way'!Y70+4*PI())/3)</f>
        <v>-0.51184211208269315</v>
      </c>
      <c r="AF70" s="11">
        <f>-'OddsRatio_working_3-way'!U70/(3*'OddsRatio_working_3-way'!X70^(1/3))*COS(('OddsRatio_working_3-way'!Y70)/3)</f>
        <v>0.52374581814211951</v>
      </c>
      <c r="AG70" s="11">
        <f>-'OddsRatio_working_3-way'!U70/(3*'OddsRatio_working_3-way'!X70^(1/3))*COS(('OddsRatio_working_3-way'!Y70+2*PI())/3)</f>
        <v>-0.36279072543846896</v>
      </c>
      <c r="AH70" s="11">
        <f>-'OddsRatio_working_3-way'!U70/(3*'OddsRatio_working_3-way'!X70^(1/3))*COS(('OddsRatio_working_3-way'!Y70+4*PI())/3)</f>
        <v>-0.16095509270365099</v>
      </c>
      <c r="AI70" s="11">
        <f>'OddsRatio_working_3-way'!U70/(3*'OddsRatio_working_3-way'!X70^(1/3))*SIN(('OddsRatio_working_3-way'!Y70)/3)</f>
        <v>-0.11652985689150579</v>
      </c>
      <c r="AJ70" s="11">
        <f>'OddsRatio_working_3-way'!U70/(3*'OddsRatio_working_3-way'!X70^(1/3))*SIN(('OddsRatio_working_3-way'!Y70+2*PI())/3)</f>
        <v>-0.39531225519118735</v>
      </c>
      <c r="AK70" s="11">
        <f>'OddsRatio_working_3-way'!U70/(3*'OddsRatio_working_3-way'!X70^(1/3))*SIN(('OddsRatio_working_3-way'!Y70+4*PI())/3)</f>
        <v>0.51184211208269303</v>
      </c>
      <c r="AL70" s="11">
        <f>'OddsRatio_working_3-way'!Z70+'OddsRatio_working_3-way'!AF70</f>
        <v>1.047491636284239</v>
      </c>
      <c r="AM70" s="11">
        <f>'OddsRatio_working_3-way'!AA70+'OddsRatio_working_3-way'!AG70</f>
        <v>-0.72558145087693804</v>
      </c>
      <c r="AN70" s="11">
        <f>'OddsRatio_working_3-way'!AB70+'OddsRatio_working_3-way'!AH70</f>
        <v>-0.32191018540730199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1.047491636284239</v>
      </c>
      <c r="AS70" s="11">
        <f>IF(('OddsRatio_working_3-way'!X70=0),IF(Q70&gt;0,-Q70^(1/3),(-Q70)^(1/3)),'OddsRatio_working_3-way'!AM70-'OddsRatio_working_3-way'!R70/3)</f>
        <v>-0.72558145087693804</v>
      </c>
      <c r="AT70" s="11">
        <f>IF(('OddsRatio_working_3-way'!X70=0),IF(Q70&gt;0,-Q70^(1/3),(-Q70)^(1/3)),'OddsRatio_working_3-way'!AN70-'OddsRatio_working_3-way'!R70/3)</f>
        <v>-0.32191018540730199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2.73</v>
      </c>
      <c r="B71" s="4">
        <f>IF('True_Odds_Calculator_3-way'!B70="","",'True_Odds_Calculator_3-way'!B70)</f>
        <v>3.6</v>
      </c>
      <c r="C71" s="4">
        <f>IF('True_Odds_Calculator_3-way'!C70="","",'True_Odds_Calculator_3-way'!C70)</f>
        <v>2.6</v>
      </c>
      <c r="D71" s="9">
        <f t="shared" si="26"/>
        <v>0.35634235419169363</v>
      </c>
      <c r="E71" s="9">
        <f t="shared" si="27"/>
        <v>0.26920396399279101</v>
      </c>
      <c r="F71" s="9">
        <f t="shared" si="28"/>
        <v>0.3744536818155153</v>
      </c>
      <c r="G71" s="9">
        <f t="shared" si="29"/>
        <v>1.0440982899933748</v>
      </c>
      <c r="H71" s="9">
        <f t="shared" si="30"/>
        <v>2.806290041688539</v>
      </c>
      <c r="I71" s="9">
        <f t="shared" si="31"/>
        <v>3.7146555539827748</v>
      </c>
      <c r="J71" s="9">
        <f t="shared" si="32"/>
        <v>2.6705572639894002</v>
      </c>
      <c r="K71" s="11">
        <f t="shared" si="33"/>
        <v>0.36630036630036628</v>
      </c>
      <c r="L71" s="11">
        <f t="shared" si="34"/>
        <v>0.27777777777777779</v>
      </c>
      <c r="M71" s="11">
        <f t="shared" si="35"/>
        <v>0.38461538461538458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-0.28164428164428179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0.23206850129927054</v>
      </c>
      <c r="Q71" s="11">
        <f>2*'OddsRatio_working_3-way'!K71*'OddsRatio_working_3-way'!L71*'OddsRatio_working_3-way'!M71</f>
        <v>7.8269309038539805E-2</v>
      </c>
      <c r="R71" s="11">
        <f t="shared" si="36"/>
        <v>0</v>
      </c>
      <c r="S71" s="11">
        <f t="shared" si="37"/>
        <v>-0.82397732325477946</v>
      </c>
      <c r="T71" s="11">
        <f t="shared" si="38"/>
        <v>-0.27790128946198295</v>
      </c>
      <c r="U71" s="11">
        <f>'OddsRatio_working_3-way'!S71-'OddsRatio_working_3-way'!R71^2/3</f>
        <v>-0.82397732325477946</v>
      </c>
      <c r="V71" s="11">
        <f>'OddsRatio_working_3-way'!S71*'OddsRatio_working_3-way'!R71/3-2*'OddsRatio_working_3-way'!R71^3/27-'OddsRatio_working_3-way'!T71</f>
        <v>0.27790128946198295</v>
      </c>
      <c r="W71" s="11">
        <f>'OddsRatio_working_3-way'!V71^2+4*'OddsRatio_working_3-way'!U71^3/27</f>
        <v>-5.6493969263135685E-3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0.14394315163541682</v>
      </c>
      <c r="Y71" s="11">
        <f>IF('OddsRatio_working_3-way'!W71&gt;=0,IF('OddsRatio_working_3-way'!V71+SQRT('OddsRatio_working_3-way'!W71)&gt;0,0,PI()),ACOS('OddsRatio_working_3-way'!V71/(2*'OddsRatio_working_3-way'!X71)))</f>
        <v>0.26414484630950108</v>
      </c>
      <c r="Z71" s="11">
        <f>'OddsRatio_working_3-way'!X71^(1/3)*COS('OddsRatio_working_3-way'!Y71/3)</f>
        <v>0.52204914499668742</v>
      </c>
      <c r="AA71" s="11">
        <f>'OddsRatio_working_3-way'!X71^(1/3)*COS(('OddsRatio_working_3-way'!Y71+2*PI())/3)</f>
        <v>-0.30093507825642257</v>
      </c>
      <c r="AB71" s="11">
        <f>'OddsRatio_working_3-way'!X71^(1/3)*COS(('OddsRatio_working_3-way'!Y71+4*PI())/3)</f>
        <v>-0.22111406674026493</v>
      </c>
      <c r="AC71" s="11">
        <f>'OddsRatio_working_3-way'!X71^(1/3)*SIN('OddsRatio_working_3-way'!Y71/3)</f>
        <v>4.6084682485841917E-2</v>
      </c>
      <c r="AD71" s="11">
        <f>'OddsRatio_working_3-way'!X71^(1/3)*SIN(('OddsRatio_working_3-way'!Y71+2*PI())/3)</f>
        <v>0.42906548034815623</v>
      </c>
      <c r="AE71" s="11">
        <f>'OddsRatio_working_3-way'!X71^(1/3)*SIN(('OddsRatio_working_3-way'!Y71+4*PI())/3)</f>
        <v>-0.47515016283399797</v>
      </c>
      <c r="AF71" s="11">
        <f>-'OddsRatio_working_3-way'!U71/(3*'OddsRatio_working_3-way'!X71^(1/3))*COS(('OddsRatio_working_3-way'!Y71)/3)</f>
        <v>0.52204914499668742</v>
      </c>
      <c r="AG71" s="11">
        <f>-'OddsRatio_working_3-way'!U71/(3*'OddsRatio_working_3-way'!X71^(1/3))*COS(('OddsRatio_working_3-way'!Y71+2*PI())/3)</f>
        <v>-0.30093507825642257</v>
      </c>
      <c r="AH71" s="11">
        <f>-'OddsRatio_working_3-way'!U71/(3*'OddsRatio_working_3-way'!X71^(1/3))*COS(('OddsRatio_working_3-way'!Y71+4*PI())/3)</f>
        <v>-0.22111406674026493</v>
      </c>
      <c r="AI71" s="11">
        <f>'OddsRatio_working_3-way'!U71/(3*'OddsRatio_working_3-way'!X71^(1/3))*SIN(('OddsRatio_working_3-way'!Y71)/3)</f>
        <v>-4.6084682485841917E-2</v>
      </c>
      <c r="AJ71" s="11">
        <f>'OddsRatio_working_3-way'!U71/(3*'OddsRatio_working_3-way'!X71^(1/3))*SIN(('OddsRatio_working_3-way'!Y71+2*PI())/3)</f>
        <v>-0.42906548034815623</v>
      </c>
      <c r="AK71" s="11">
        <f>'OddsRatio_working_3-way'!U71/(3*'OddsRatio_working_3-way'!X71^(1/3))*SIN(('OddsRatio_working_3-way'!Y71+4*PI())/3)</f>
        <v>0.47515016283399797</v>
      </c>
      <c r="AL71" s="11">
        <f>'OddsRatio_working_3-way'!Z71+'OddsRatio_working_3-way'!AF71</f>
        <v>1.0440982899933748</v>
      </c>
      <c r="AM71" s="11">
        <f>'OddsRatio_working_3-way'!AA71+'OddsRatio_working_3-way'!AG71</f>
        <v>-0.60187015651284514</v>
      </c>
      <c r="AN71" s="11">
        <f>'OddsRatio_working_3-way'!AB71+'OddsRatio_working_3-way'!AH71</f>
        <v>-0.44222813348052986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1.0440982899933748</v>
      </c>
      <c r="AS71" s="11">
        <f>IF(('OddsRatio_working_3-way'!X71=0),IF(Q71&gt;0,-Q71^(1/3),(-Q71)^(1/3)),'OddsRatio_working_3-way'!AM71-'OddsRatio_working_3-way'!R71/3)</f>
        <v>-0.60187015651284514</v>
      </c>
      <c r="AT71" s="11">
        <f>IF(('OddsRatio_working_3-way'!X71=0),IF(Q71&gt;0,-Q71^(1/3),(-Q71)^(1/3)),'OddsRatio_working_3-way'!AN71-'OddsRatio_working_3-way'!R71/3)</f>
        <v>-0.44222813348052986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2.2200000000000002</v>
      </c>
      <c r="B72" s="4">
        <f>IF('True_Odds_Calculator_3-way'!B71="","",'True_Odds_Calculator_3-way'!B71)</f>
        <v>3.97</v>
      </c>
      <c r="C72" s="4">
        <f>IF('True_Odds_Calculator_3-way'!C71="","",'True_Odds_Calculator_3-way'!C71)</f>
        <v>3.06</v>
      </c>
      <c r="D72" s="9">
        <f t="shared" si="26"/>
        <v>0.43940706173050764</v>
      </c>
      <c r="E72" s="9">
        <f t="shared" si="27"/>
        <v>0.2435563141169276</v>
      </c>
      <c r="F72" s="9">
        <f t="shared" si="28"/>
        <v>0.31703662415256467</v>
      </c>
      <c r="G72" s="9">
        <f t="shared" si="29"/>
        <v>1.0457328714927059</v>
      </c>
      <c r="H72" s="9">
        <f t="shared" si="30"/>
        <v>2.2757941032211018</v>
      </c>
      <c r="I72" s="9">
        <f t="shared" si="31"/>
        <v>4.1058266283333369</v>
      </c>
      <c r="J72" s="9">
        <f t="shared" si="32"/>
        <v>3.1542097152749742</v>
      </c>
      <c r="K72" s="11">
        <f t="shared" si="33"/>
        <v>0.4504504504504504</v>
      </c>
      <c r="L72" s="11">
        <f t="shared" si="34"/>
        <v>0.25188916876574308</v>
      </c>
      <c r="M72" s="11">
        <f t="shared" si="35"/>
        <v>0.32679738562091504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-0.27676973165193652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0.23174752764321588</v>
      </c>
      <c r="Q72" s="11">
        <f>2*'OddsRatio_working_3-way'!K72*'OddsRatio_working_3-way'!L72*'OddsRatio_working_3-way'!M72</f>
        <v>7.4159208845829078E-2</v>
      </c>
      <c r="R72" s="11">
        <f t="shared" si="36"/>
        <v>0</v>
      </c>
      <c r="S72" s="11">
        <f t="shared" si="37"/>
        <v>-0.83732974071984068</v>
      </c>
      <c r="T72" s="11">
        <f t="shared" si="38"/>
        <v>-0.26794551703034897</v>
      </c>
      <c r="U72" s="11">
        <f>'OddsRatio_working_3-way'!S72-'OddsRatio_working_3-way'!R72^2/3</f>
        <v>-0.83732974071984068</v>
      </c>
      <c r="V72" s="11">
        <f>'OddsRatio_working_3-way'!S72*'OddsRatio_working_3-way'!R72/3-2*'OddsRatio_working_3-way'!R72^3/27-'OddsRatio_working_3-way'!T72</f>
        <v>0.26794551703034897</v>
      </c>
      <c r="W72" s="11">
        <f>'OddsRatio_working_3-way'!V72^2+4*'OddsRatio_working_3-way'!U72^3/27</f>
        <v>-1.5178465745309427E-2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0.14745615097544293</v>
      </c>
      <c r="Y72" s="11">
        <f>IF('OddsRatio_working_3-way'!W72&gt;=0,IF('OddsRatio_working_3-way'!V72+SQRT('OddsRatio_working_3-way'!W72)&gt;0,0,PI()),ACOS('OddsRatio_working_3-way'!V72/(2*'OddsRatio_working_3-way'!X72)))</f>
        <v>0.43097232458362433</v>
      </c>
      <c r="Z72" s="11">
        <f>'OddsRatio_working_3-way'!X72^(1/3)*COS('OddsRatio_working_3-way'!Y72/3)</f>
        <v>0.52286643574635294</v>
      </c>
      <c r="AA72" s="11">
        <f>'OddsRatio_working_3-way'!X72^(1/3)*COS(('OddsRatio_working_3-way'!Y72+2*PI())/3)</f>
        <v>-0.32693476714789904</v>
      </c>
      <c r="AB72" s="11">
        <f>'OddsRatio_working_3-way'!X72^(1/3)*COS(('OddsRatio_working_3-way'!Y72+4*PI())/3)</f>
        <v>-0.19593166859845401</v>
      </c>
      <c r="AC72" s="11">
        <f>'OddsRatio_working_3-way'!X72^(1/3)*SIN('OddsRatio_working_3-way'!Y72/3)</f>
        <v>7.5634674212197273E-2</v>
      </c>
      <c r="AD72" s="11">
        <f>'OddsRatio_working_3-way'!X72^(1/3)*SIN(('OddsRatio_working_3-way'!Y72+2*PI())/3)</f>
        <v>0.41499827903646691</v>
      </c>
      <c r="AE72" s="11">
        <f>'OddsRatio_working_3-way'!X72^(1/3)*SIN(('OddsRatio_working_3-way'!Y72+4*PI())/3)</f>
        <v>-0.49063295324866407</v>
      </c>
      <c r="AF72" s="11">
        <f>-'OddsRatio_working_3-way'!U72/(3*'OddsRatio_working_3-way'!X72^(1/3))*COS(('OddsRatio_working_3-way'!Y72)/3)</f>
        <v>0.52286643574635294</v>
      </c>
      <c r="AG72" s="11">
        <f>-'OddsRatio_working_3-way'!U72/(3*'OddsRatio_working_3-way'!X72^(1/3))*COS(('OddsRatio_working_3-way'!Y72+2*PI())/3)</f>
        <v>-0.32693476714789904</v>
      </c>
      <c r="AH72" s="11">
        <f>-'OddsRatio_working_3-way'!U72/(3*'OddsRatio_working_3-way'!X72^(1/3))*COS(('OddsRatio_working_3-way'!Y72+4*PI())/3)</f>
        <v>-0.19593166859845401</v>
      </c>
      <c r="AI72" s="11">
        <f>'OddsRatio_working_3-way'!U72/(3*'OddsRatio_working_3-way'!X72^(1/3))*SIN(('OddsRatio_working_3-way'!Y72)/3)</f>
        <v>-7.5634674212197273E-2</v>
      </c>
      <c r="AJ72" s="11">
        <f>'OddsRatio_working_3-way'!U72/(3*'OddsRatio_working_3-way'!X72^(1/3))*SIN(('OddsRatio_working_3-way'!Y72+2*PI())/3)</f>
        <v>-0.41499827903646691</v>
      </c>
      <c r="AK72" s="11">
        <f>'OddsRatio_working_3-way'!U72/(3*'OddsRatio_working_3-way'!X72^(1/3))*SIN(('OddsRatio_working_3-way'!Y72+4*PI())/3)</f>
        <v>0.49063295324866407</v>
      </c>
      <c r="AL72" s="11">
        <f>'OddsRatio_working_3-way'!Z72+'OddsRatio_working_3-way'!AF72</f>
        <v>1.0457328714927059</v>
      </c>
      <c r="AM72" s="11">
        <f>'OddsRatio_working_3-way'!AA72+'OddsRatio_working_3-way'!AG72</f>
        <v>-0.65386953429579808</v>
      </c>
      <c r="AN72" s="11">
        <f>'OddsRatio_working_3-way'!AB72+'OddsRatio_working_3-way'!AH72</f>
        <v>-0.39186333719690802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1.0457328714927059</v>
      </c>
      <c r="AS72" s="11">
        <f>IF(('OddsRatio_working_3-way'!X72=0),IF(Q72&gt;0,-Q72^(1/3),(-Q72)^(1/3)),'OddsRatio_working_3-way'!AM72-'OddsRatio_working_3-way'!R72/3)</f>
        <v>-0.65386953429579808</v>
      </c>
      <c r="AT72" s="11">
        <f>IF(('OddsRatio_working_3-way'!X72=0),IF(Q72&gt;0,-Q72^(1/3),(-Q72)^(1/3)),'OddsRatio_working_3-way'!AN72-'OddsRatio_working_3-way'!R72/3)</f>
        <v>-0.39186333719690802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2.1</v>
      </c>
      <c r="B73" s="4">
        <f>IF('True_Odds_Calculator_3-way'!B72="","",'True_Odds_Calculator_3-way'!B72)</f>
        <v>3.52</v>
      </c>
      <c r="C73" s="4">
        <f>IF('True_Odds_Calculator_3-way'!C72="","",'True_Odds_Calculator_3-way'!C72)</f>
        <v>3.74</v>
      </c>
      <c r="D73" s="9">
        <f t="shared" si="26"/>
        <v>0.46549850613071225</v>
      </c>
      <c r="E73" s="9">
        <f t="shared" si="27"/>
        <v>0.27544407040695362</v>
      </c>
      <c r="F73" s="9">
        <f t="shared" si="28"/>
        <v>0.25905742346233418</v>
      </c>
      <c r="G73" s="9">
        <f t="shared" si="29"/>
        <v>1.0438496419914087</v>
      </c>
      <c r="H73" s="9">
        <f t="shared" si="30"/>
        <v>2.1482346061905502</v>
      </c>
      <c r="I73" s="9">
        <f t="shared" si="31"/>
        <v>3.6305010978183501</v>
      </c>
      <c r="J73" s="9">
        <f t="shared" si="32"/>
        <v>3.860148019056461</v>
      </c>
      <c r="K73" s="11">
        <f t="shared" si="33"/>
        <v>0.47619047619047616</v>
      </c>
      <c r="L73" s="11">
        <f t="shared" si="34"/>
        <v>0.28409090909090912</v>
      </c>
      <c r="M73" s="11">
        <f t="shared" si="35"/>
        <v>0.26737967914438499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-0.27473262032085566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0.23005069796513641</v>
      </c>
      <c r="Q73" s="11">
        <f>2*'OddsRatio_working_3-way'!K73*'OddsRatio_working_3-way'!L73*'OddsRatio_working_3-way'!M73</f>
        <v>7.2342986781489441E-2</v>
      </c>
      <c r="R73" s="11">
        <f t="shared" si="36"/>
        <v>0</v>
      </c>
      <c r="S73" s="11">
        <f t="shared" si="37"/>
        <v>-0.83736215123076407</v>
      </c>
      <c r="T73" s="11">
        <f t="shared" si="38"/>
        <v>-0.2633214312046428</v>
      </c>
      <c r="U73" s="11">
        <f>'OddsRatio_working_3-way'!S73-'OddsRatio_working_3-way'!R73^2/3</f>
        <v>-0.83736215123076407</v>
      </c>
      <c r="V73" s="11">
        <f>'OddsRatio_working_3-way'!S73*'OddsRatio_working_3-way'!R73/3-2*'OddsRatio_working_3-way'!R73^3/27-'OddsRatio_working_3-way'!T73</f>
        <v>0.2633214312046428</v>
      </c>
      <c r="W73" s="11">
        <f>'OddsRatio_working_3-way'!V73^2+4*'OddsRatio_working_3-way'!U73^3/27</f>
        <v>-1.7645189520298032E-2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0.14746471243314405</v>
      </c>
      <c r="Y73" s="11">
        <f>IF('OddsRatio_working_3-way'!W73&gt;=0,IF('OddsRatio_working_3-way'!V73+SQRT('OddsRatio_working_3-way'!W73)&gt;0,0,PI()),ACOS('OddsRatio_working_3-way'!V73/(2*'OddsRatio_working_3-way'!X73)))</f>
        <v>0.4672094447809847</v>
      </c>
      <c r="Z73" s="11">
        <f>'OddsRatio_working_3-way'!X73^(1/3)*COS('OddsRatio_working_3-way'!Y73/3)</f>
        <v>0.52192482099570436</v>
      </c>
      <c r="AA73" s="11">
        <f>'OddsRatio_working_3-way'!X73^(1/3)*COS(('OddsRatio_working_3-way'!Y73+2*PI())/3)</f>
        <v>-0.33192999978438792</v>
      </c>
      <c r="AB73" s="11">
        <f>'OddsRatio_working_3-way'!X73^(1/3)*COS(('OddsRatio_working_3-way'!Y73+4*PI())/3)</f>
        <v>-0.18999482121131656</v>
      </c>
      <c r="AC73" s="11">
        <f>'OddsRatio_working_3-way'!X73^(1/3)*SIN('OddsRatio_working_3-way'!Y73/3)</f>
        <v>8.1946313556640366E-2</v>
      </c>
      <c r="AD73" s="11">
        <f>'OddsRatio_working_3-way'!X73^(1/3)*SIN(('OddsRatio_working_3-way'!Y73+2*PI())/3)</f>
        <v>0.41102699706960555</v>
      </c>
      <c r="AE73" s="11">
        <f>'OddsRatio_working_3-way'!X73^(1/3)*SIN(('OddsRatio_working_3-way'!Y73+4*PI())/3)</f>
        <v>-0.49297331062624594</v>
      </c>
      <c r="AF73" s="11">
        <f>-'OddsRatio_working_3-way'!U73/(3*'OddsRatio_working_3-way'!X73^(1/3))*COS(('OddsRatio_working_3-way'!Y73)/3)</f>
        <v>0.52192482099570447</v>
      </c>
      <c r="AG73" s="11">
        <f>-'OddsRatio_working_3-way'!U73/(3*'OddsRatio_working_3-way'!X73^(1/3))*COS(('OddsRatio_working_3-way'!Y73+2*PI())/3)</f>
        <v>-0.33192999978438803</v>
      </c>
      <c r="AH73" s="11">
        <f>-'OddsRatio_working_3-way'!U73/(3*'OddsRatio_working_3-way'!X73^(1/3))*COS(('OddsRatio_working_3-way'!Y73+4*PI())/3)</f>
        <v>-0.18999482121131661</v>
      </c>
      <c r="AI73" s="11">
        <f>'OddsRatio_working_3-way'!U73/(3*'OddsRatio_working_3-way'!X73^(1/3))*SIN(('OddsRatio_working_3-way'!Y73)/3)</f>
        <v>-8.1946313556640379E-2</v>
      </c>
      <c r="AJ73" s="11">
        <f>'OddsRatio_working_3-way'!U73/(3*'OddsRatio_working_3-way'!X73^(1/3))*SIN(('OddsRatio_working_3-way'!Y73+2*PI())/3)</f>
        <v>-0.4110269970696056</v>
      </c>
      <c r="AK73" s="11">
        <f>'OddsRatio_working_3-way'!U73/(3*'OddsRatio_working_3-way'!X73^(1/3))*SIN(('OddsRatio_working_3-way'!Y73+4*PI())/3)</f>
        <v>0.49297331062624605</v>
      </c>
      <c r="AL73" s="11">
        <f>'OddsRatio_working_3-way'!Z73+'OddsRatio_working_3-way'!AF73</f>
        <v>1.0438496419914087</v>
      </c>
      <c r="AM73" s="11">
        <f>'OddsRatio_working_3-way'!AA73+'OddsRatio_working_3-way'!AG73</f>
        <v>-0.66385999956877595</v>
      </c>
      <c r="AN73" s="11">
        <f>'OddsRatio_working_3-way'!AB73+'OddsRatio_working_3-way'!AH73</f>
        <v>-0.37998964242263317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1.0438496419914087</v>
      </c>
      <c r="AS73" s="11">
        <f>IF(('OddsRatio_working_3-way'!X73=0),IF(Q73&gt;0,-Q73^(1/3),(-Q73)^(1/3)),'OddsRatio_working_3-way'!AM73-'OddsRatio_working_3-way'!R73/3)</f>
        <v>-0.66385999956877595</v>
      </c>
      <c r="AT73" s="11">
        <f>IF(('OddsRatio_working_3-way'!X73=0),IF(Q73&gt;0,-Q73^(1/3),(-Q73)^(1/3)),'OddsRatio_working_3-way'!AN73-'OddsRatio_working_3-way'!R73/3)</f>
        <v>-0.37998964242263317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1.78</v>
      </c>
      <c r="B74" s="4">
        <f>IF('True_Odds_Calculator_3-way'!B73="","",'True_Odds_Calculator_3-way'!B73)</f>
        <v>3.92</v>
      </c>
      <c r="C74" s="4">
        <f>IF('True_Odds_Calculator_3-way'!C73="","",'True_Odds_Calculator_3-way'!C73)</f>
        <v>4.72</v>
      </c>
      <c r="D74" s="9">
        <f t="shared" si="26"/>
        <v>0.54994942786599221</v>
      </c>
      <c r="E74" s="9">
        <f t="shared" si="27"/>
        <v>0.24608945545610258</v>
      </c>
      <c r="F74" s="9">
        <f t="shared" si="28"/>
        <v>0.20396111667790512</v>
      </c>
      <c r="G74" s="9">
        <f t="shared" si="29"/>
        <v>1.0491654027739328</v>
      </c>
      <c r="H74" s="9">
        <f t="shared" si="30"/>
        <v>1.8183490141636676</v>
      </c>
      <c r="I74" s="9">
        <f t="shared" si="31"/>
        <v>4.0635629760998837</v>
      </c>
      <c r="J74" s="9">
        <f t="shared" si="32"/>
        <v>4.9028952983190299</v>
      </c>
      <c r="K74" s="11">
        <f t="shared" si="33"/>
        <v>0.5617977528089888</v>
      </c>
      <c r="L74" s="11">
        <f t="shared" si="34"/>
        <v>0.25510204081632654</v>
      </c>
      <c r="M74" s="11">
        <f t="shared" si="35"/>
        <v>0.21186440677966104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-0.25726003598925751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0.22529722229779361</v>
      </c>
      <c r="Q74" s="11">
        <f>2*'OddsRatio_working_3-way'!K74*'OddsRatio_working_3-way'!L74*'OddsRatio_working_3-way'!M74</f>
        <v>6.0727014096440338E-2</v>
      </c>
      <c r="R74" s="11">
        <f t="shared" si="36"/>
        <v>0</v>
      </c>
      <c r="S74" s="11">
        <f t="shared" si="37"/>
        <v>-0.87575678605285368</v>
      </c>
      <c r="T74" s="11">
        <f t="shared" si="38"/>
        <v>-0.23605304206276381</v>
      </c>
      <c r="U74" s="11">
        <f>'OddsRatio_working_3-way'!S74-'OddsRatio_working_3-way'!R74^2/3</f>
        <v>-0.87575678605285368</v>
      </c>
      <c r="V74" s="11">
        <f>'OddsRatio_working_3-way'!S74*'OddsRatio_working_3-way'!R74/3-2*'OddsRatio_working_3-way'!R74^3/27-'OddsRatio_working_3-way'!T74</f>
        <v>0.23605304206276381</v>
      </c>
      <c r="W74" s="11">
        <f>'OddsRatio_working_3-way'!V74^2+4*'OddsRatio_working_3-way'!U74^3/27</f>
        <v>-4.3784386785069782E-2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0.15772240285716763</v>
      </c>
      <c r="Y74" s="11">
        <f>IF('OddsRatio_working_3-way'!W74&gt;=0,IF('OddsRatio_working_3-way'!V74+SQRT('OddsRatio_working_3-way'!W74)&gt;0,0,PI()),ACOS('OddsRatio_working_3-way'!V74/(2*'OddsRatio_working_3-way'!X74)))</f>
        <v>0.7252734636651077</v>
      </c>
      <c r="Z74" s="11">
        <f>'OddsRatio_working_3-way'!X74^(1/3)*COS('OddsRatio_working_3-way'!Y74/3)</f>
        <v>0.52458270138696639</v>
      </c>
      <c r="AA74" s="11">
        <f>'OddsRatio_working_3-way'!X74^(1/3)*COS(('OddsRatio_working_3-way'!Y74+2*PI())/3)</f>
        <v>-0.374313395699714</v>
      </c>
      <c r="AB74" s="11">
        <f>'OddsRatio_working_3-way'!X74^(1/3)*COS(('OddsRatio_working_3-way'!Y74+4*PI())/3)</f>
        <v>-0.15026930568725247</v>
      </c>
      <c r="AC74" s="11">
        <f>'OddsRatio_working_3-way'!X74^(1/3)*SIN('OddsRatio_working_3-way'!Y74/3)</f>
        <v>0.12935191567903945</v>
      </c>
      <c r="AD74" s="11">
        <f>'OddsRatio_working_3-way'!X74^(1/3)*SIN(('OddsRatio_working_3-way'!Y74+2*PI())/3)</f>
        <v>0.38962598794745945</v>
      </c>
      <c r="AE74" s="11">
        <f>'OddsRatio_working_3-way'!X74^(1/3)*SIN(('OddsRatio_working_3-way'!Y74+4*PI())/3)</f>
        <v>-0.51897790362649887</v>
      </c>
      <c r="AF74" s="11">
        <f>-'OddsRatio_working_3-way'!U74/(3*'OddsRatio_working_3-way'!X74^(1/3))*COS(('OddsRatio_working_3-way'!Y74)/3)</f>
        <v>0.5245827013869665</v>
      </c>
      <c r="AG74" s="11">
        <f>-'OddsRatio_working_3-way'!U74/(3*'OddsRatio_working_3-way'!X74^(1/3))*COS(('OddsRatio_working_3-way'!Y74+2*PI())/3)</f>
        <v>-0.37431339569971411</v>
      </c>
      <c r="AH74" s="11">
        <f>-'OddsRatio_working_3-way'!U74/(3*'OddsRatio_working_3-way'!X74^(1/3))*COS(('OddsRatio_working_3-way'!Y74+4*PI())/3)</f>
        <v>-0.1502693056872525</v>
      </c>
      <c r="AI74" s="11">
        <f>'OddsRatio_working_3-way'!U74/(3*'OddsRatio_working_3-way'!X74^(1/3))*SIN(('OddsRatio_working_3-way'!Y74)/3)</f>
        <v>-0.12935191567903948</v>
      </c>
      <c r="AJ74" s="11">
        <f>'OddsRatio_working_3-way'!U74/(3*'OddsRatio_working_3-way'!X74^(1/3))*SIN(('OddsRatio_working_3-way'!Y74+2*PI())/3)</f>
        <v>-0.38962598794745951</v>
      </c>
      <c r="AK74" s="11">
        <f>'OddsRatio_working_3-way'!U74/(3*'OddsRatio_working_3-way'!X74^(1/3))*SIN(('OddsRatio_working_3-way'!Y74+4*PI())/3)</f>
        <v>0.51897790362649898</v>
      </c>
      <c r="AL74" s="11">
        <f>'OddsRatio_working_3-way'!Z74+'OddsRatio_working_3-way'!AF74</f>
        <v>1.0491654027739328</v>
      </c>
      <c r="AM74" s="11">
        <f>'OddsRatio_working_3-way'!AA74+'OddsRatio_working_3-way'!AG74</f>
        <v>-0.74862679139942812</v>
      </c>
      <c r="AN74" s="11">
        <f>'OddsRatio_working_3-way'!AB74+'OddsRatio_working_3-way'!AH74</f>
        <v>-0.30053861137450499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1.0491654027739328</v>
      </c>
      <c r="AS74" s="11">
        <f>IF(('OddsRatio_working_3-way'!X74=0),IF(Q74&gt;0,-Q74^(1/3),(-Q74)^(1/3)),'OddsRatio_working_3-way'!AM74-'OddsRatio_working_3-way'!R74/3)</f>
        <v>-0.74862679139942812</v>
      </c>
      <c r="AT74" s="11">
        <f>IF(('OddsRatio_working_3-way'!X74=0),IF(Q74&gt;0,-Q74^(1/3),(-Q74)^(1/3)),'OddsRatio_working_3-way'!AN74-'OddsRatio_working_3-way'!R74/3)</f>
        <v>-0.30053861137450499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2.4</v>
      </c>
      <c r="B75" s="4">
        <f>IF('True_Odds_Calculator_3-way'!B74="","",'True_Odds_Calculator_3-way'!B74)</f>
        <v>3.53</v>
      </c>
      <c r="C75" s="4">
        <f>IF('True_Odds_Calculator_3-way'!C74="","",'True_Odds_Calculator_3-way'!C74)</f>
        <v>3.05</v>
      </c>
      <c r="D75" s="9">
        <f t="shared" si="26"/>
        <v>0.40649055984269039</v>
      </c>
      <c r="E75" s="9">
        <f t="shared" si="27"/>
        <v>0.274832771289652</v>
      </c>
      <c r="F75" s="9">
        <f t="shared" si="28"/>
        <v>0.31867666886765772</v>
      </c>
      <c r="G75" s="9">
        <f t="shared" si="29"/>
        <v>1.042915521979499</v>
      </c>
      <c r="H75" s="9">
        <f t="shared" si="30"/>
        <v>2.4600817307712988</v>
      </c>
      <c r="I75" s="9">
        <f t="shared" si="31"/>
        <v>3.6385762706081333</v>
      </c>
      <c r="J75" s="9">
        <f t="shared" si="32"/>
        <v>3.1379768200579723</v>
      </c>
      <c r="K75" s="11">
        <f t="shared" si="33"/>
        <v>0.41666666666666669</v>
      </c>
      <c r="L75" s="11">
        <f t="shared" si="34"/>
        <v>0.28328611898016998</v>
      </c>
      <c r="M75" s="11">
        <f t="shared" si="35"/>
        <v>0.32786885245901642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-0.28100667192990625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0.23142773107942854</v>
      </c>
      <c r="Q75" s="11">
        <f>2*'OddsRatio_working_3-way'!K75*'OddsRatio_working_3-way'!L75*'OddsRatio_working_3-way'!M75</f>
        <v>7.740057895633061E-2</v>
      </c>
      <c r="R75" s="11">
        <f t="shared" si="36"/>
        <v>0</v>
      </c>
      <c r="S75" s="11">
        <f t="shared" si="37"/>
        <v>-0.82356667722521348</v>
      </c>
      <c r="T75" s="11">
        <f t="shared" si="38"/>
        <v>-0.27544036027599111</v>
      </c>
      <c r="U75" s="11">
        <f>'OddsRatio_working_3-way'!S75-'OddsRatio_working_3-way'!R75^2/3</f>
        <v>-0.82356667722521348</v>
      </c>
      <c r="V75" s="11">
        <f>'OddsRatio_working_3-way'!S75*'OddsRatio_working_3-way'!R75/3-2*'OddsRatio_working_3-way'!R75^3/27-'OddsRatio_working_3-way'!T75</f>
        <v>0.27544036027599111</v>
      </c>
      <c r="W75" s="11">
        <f>'OddsRatio_working_3-way'!V75^2+4*'OddsRatio_working_3-way'!U75^3/27</f>
        <v>-6.887280640614668E-3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0.14383555950249441</v>
      </c>
      <c r="Y75" s="11">
        <f>IF('OddsRatio_working_3-way'!W75&gt;=0,IF('OddsRatio_working_3-way'!V75+SQRT('OddsRatio_working_3-way'!W75)&gt;0,0,PI()),ACOS('OddsRatio_working_3-way'!V75/(2*'OddsRatio_working_3-way'!X75)))</f>
        <v>0.29264723459799025</v>
      </c>
      <c r="Z75" s="11">
        <f>'OddsRatio_working_3-way'!X75^(1/3)*COS('OddsRatio_working_3-way'!Y75/3)</f>
        <v>0.5214577609897495</v>
      </c>
      <c r="AA75" s="11">
        <f>'OddsRatio_working_3-way'!X75^(1/3)*COS(('OddsRatio_working_3-way'!Y75+2*PI())/3)</f>
        <v>-0.30492188824464578</v>
      </c>
      <c r="AB75" s="11">
        <f>'OddsRatio_working_3-way'!X75^(1/3)*COS(('OddsRatio_working_3-way'!Y75+4*PI())/3)</f>
        <v>-0.2165358727451038</v>
      </c>
      <c r="AC75" s="11">
        <f>'OddsRatio_working_3-way'!X75^(1/3)*SIN('OddsRatio_working_3-way'!Y75/3)</f>
        <v>5.1029689841258975E-2</v>
      </c>
      <c r="AD75" s="11">
        <f>'OddsRatio_working_3-way'!X75^(1/3)*SIN(('OddsRatio_working_3-way'!Y75+2*PI())/3)</f>
        <v>0.42608082309704759</v>
      </c>
      <c r="AE75" s="11">
        <f>'OddsRatio_working_3-way'!X75^(1/3)*SIN(('OddsRatio_working_3-way'!Y75+4*PI())/3)</f>
        <v>-0.47711051293830653</v>
      </c>
      <c r="AF75" s="11">
        <f>-'OddsRatio_working_3-way'!U75/(3*'OddsRatio_working_3-way'!X75^(1/3))*COS(('OddsRatio_working_3-way'!Y75)/3)</f>
        <v>0.52145776098974961</v>
      </c>
      <c r="AG75" s="11">
        <f>-'OddsRatio_working_3-way'!U75/(3*'OddsRatio_working_3-way'!X75^(1/3))*COS(('OddsRatio_working_3-way'!Y75+2*PI())/3)</f>
        <v>-0.30492188824464583</v>
      </c>
      <c r="AH75" s="11">
        <f>-'OddsRatio_working_3-way'!U75/(3*'OddsRatio_working_3-way'!X75^(1/3))*COS(('OddsRatio_working_3-way'!Y75+4*PI())/3)</f>
        <v>-0.21653587274510386</v>
      </c>
      <c r="AI75" s="11">
        <f>'OddsRatio_working_3-way'!U75/(3*'OddsRatio_working_3-way'!X75^(1/3))*SIN(('OddsRatio_working_3-way'!Y75)/3)</f>
        <v>-5.1029689841258982E-2</v>
      </c>
      <c r="AJ75" s="11">
        <f>'OddsRatio_working_3-way'!U75/(3*'OddsRatio_working_3-way'!X75^(1/3))*SIN(('OddsRatio_working_3-way'!Y75+2*PI())/3)</f>
        <v>-0.42608082309704765</v>
      </c>
      <c r="AK75" s="11">
        <f>'OddsRatio_working_3-way'!U75/(3*'OddsRatio_working_3-way'!X75^(1/3))*SIN(('OddsRatio_working_3-way'!Y75+4*PI())/3)</f>
        <v>0.47711051293830664</v>
      </c>
      <c r="AL75" s="11">
        <f>'OddsRatio_working_3-way'!Z75+'OddsRatio_working_3-way'!AF75</f>
        <v>1.042915521979499</v>
      </c>
      <c r="AM75" s="11">
        <f>'OddsRatio_working_3-way'!AA75+'OddsRatio_working_3-way'!AG75</f>
        <v>-0.60984377648929167</v>
      </c>
      <c r="AN75" s="11">
        <f>'OddsRatio_working_3-way'!AB75+'OddsRatio_working_3-way'!AH75</f>
        <v>-0.43307174549020766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1.042915521979499</v>
      </c>
      <c r="AS75" s="11">
        <f>IF(('OddsRatio_working_3-way'!X75=0),IF(Q75&gt;0,-Q75^(1/3),(-Q75)^(1/3)),'OddsRatio_working_3-way'!AM75-'OddsRatio_working_3-way'!R75/3)</f>
        <v>-0.60984377648929167</v>
      </c>
      <c r="AT75" s="11">
        <f>IF(('OddsRatio_working_3-way'!X75=0),IF(Q75&gt;0,-Q75^(1/3),(-Q75)^(1/3)),'OddsRatio_working_3-way'!AN75-'OddsRatio_working_3-way'!R75/3)</f>
        <v>-0.43307174549020766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2.0099999999999998</v>
      </c>
      <c r="B76" s="4">
        <f>IF('True_Odds_Calculator_3-way'!B75="","",'True_Odds_Calculator_3-way'!B75)</f>
        <v>3.7</v>
      </c>
      <c r="C76" s="4">
        <f>IF('True_Odds_Calculator_3-way'!C75="","",'True_Odds_Calculator_3-way'!C75)</f>
        <v>3.84</v>
      </c>
      <c r="D76" s="9">
        <f t="shared" si="26"/>
        <v>0.48642536702591799</v>
      </c>
      <c r="E76" s="9">
        <f t="shared" si="27"/>
        <v>0.26161076772827607</v>
      </c>
      <c r="F76" s="9">
        <f t="shared" si="28"/>
        <v>0.25196386524580594</v>
      </c>
      <c r="G76" s="9">
        <f t="shared" si="29"/>
        <v>1.0453602342470139</v>
      </c>
      <c r="H76" s="9">
        <f t="shared" si="30"/>
        <v>2.0558138365894831</v>
      </c>
      <c r="I76" s="9">
        <f t="shared" si="31"/>
        <v>3.8224726324669378</v>
      </c>
      <c r="J76" s="9">
        <f t="shared" si="32"/>
        <v>3.9688230652615197</v>
      </c>
      <c r="K76" s="11">
        <f t="shared" si="33"/>
        <v>0.49751243781094534</v>
      </c>
      <c r="L76" s="11">
        <f t="shared" si="34"/>
        <v>0.27027027027027023</v>
      </c>
      <c r="M76" s="11">
        <f t="shared" si="35"/>
        <v>0.26041666666666669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-0.271190500201694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0.22935715566312581</v>
      </c>
      <c r="Q76" s="11">
        <f>2*'OddsRatio_working_3-way'!K76*'OddsRatio_working_3-way'!L76*'OddsRatio_working_3-way'!M76</f>
        <v>7.0032719286450634E-2</v>
      </c>
      <c r="R76" s="11">
        <f t="shared" si="36"/>
        <v>0</v>
      </c>
      <c r="S76" s="11">
        <f t="shared" si="37"/>
        <v>-0.84574185118042389</v>
      </c>
      <c r="T76" s="11">
        <f t="shared" si="38"/>
        <v>-0.25824178661997677</v>
      </c>
      <c r="U76" s="11">
        <f>'OddsRatio_working_3-way'!S76-'OddsRatio_working_3-way'!R76^2/3</f>
        <v>-0.84574185118042389</v>
      </c>
      <c r="V76" s="11">
        <f>'OddsRatio_working_3-way'!S76*'OddsRatio_working_3-way'!R76/3-2*'OddsRatio_working_3-way'!R76^3/27-'OddsRatio_working_3-way'!T76</f>
        <v>0.25824178661997677</v>
      </c>
      <c r="W76" s="11">
        <f>'OddsRatio_working_3-way'!V76^2+4*'OddsRatio_working_3-way'!U76^3/27</f>
        <v>-2.293216059080759E-2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0.1496838175517691</v>
      </c>
      <c r="Y76" s="11">
        <f>IF('OddsRatio_working_3-way'!W76&gt;=0,IF('OddsRatio_working_3-way'!V76+SQRT('OddsRatio_working_3-way'!W76)&gt;0,0,PI()),ACOS('OddsRatio_working_3-way'!V76/(2*'OddsRatio_working_3-way'!X76)))</f>
        <v>0.53036149490515405</v>
      </c>
      <c r="Z76" s="11">
        <f>'OddsRatio_working_3-way'!X76^(1/3)*COS('OddsRatio_working_3-way'!Y76/3)</f>
        <v>0.52268011712350704</v>
      </c>
      <c r="AA76" s="11">
        <f>'OddsRatio_working_3-way'!X76^(1/3)*COS(('OddsRatio_working_3-way'!Y76+2*PI())/3)</f>
        <v>-0.34220775401502895</v>
      </c>
      <c r="AB76" s="11">
        <f>'OddsRatio_working_3-way'!X76^(1/3)*COS(('OddsRatio_working_3-way'!Y76+4*PI())/3)</f>
        <v>-0.18047236310847817</v>
      </c>
      <c r="AC76" s="11">
        <f>'OddsRatio_working_3-way'!X76^(1/3)*SIN('OddsRatio_working_3-way'!Y76/3)</f>
        <v>9.3377971477386607E-2</v>
      </c>
      <c r="AD76" s="11">
        <f>'OddsRatio_working_3-way'!X76^(1/3)*SIN(('OddsRatio_working_3-way'!Y76+2*PI())/3)</f>
        <v>0.40596527374328961</v>
      </c>
      <c r="AE76" s="11">
        <f>'OddsRatio_working_3-way'!X76^(1/3)*SIN(('OddsRatio_working_3-way'!Y76+4*PI())/3)</f>
        <v>-0.49934324522067608</v>
      </c>
      <c r="AF76" s="11">
        <f>-'OddsRatio_working_3-way'!U76/(3*'OddsRatio_working_3-way'!X76^(1/3))*COS(('OddsRatio_working_3-way'!Y76)/3)</f>
        <v>0.52268011712350693</v>
      </c>
      <c r="AG76" s="11">
        <f>-'OddsRatio_working_3-way'!U76/(3*'OddsRatio_working_3-way'!X76^(1/3))*COS(('OddsRatio_working_3-way'!Y76+2*PI())/3)</f>
        <v>-0.3422077540150289</v>
      </c>
      <c r="AH76" s="11">
        <f>-'OddsRatio_working_3-way'!U76/(3*'OddsRatio_working_3-way'!X76^(1/3))*COS(('OddsRatio_working_3-way'!Y76+4*PI())/3)</f>
        <v>-0.18047236310847814</v>
      </c>
      <c r="AI76" s="11">
        <f>'OddsRatio_working_3-way'!U76/(3*'OddsRatio_working_3-way'!X76^(1/3))*SIN(('OddsRatio_working_3-way'!Y76)/3)</f>
        <v>-9.3377971477386593E-2</v>
      </c>
      <c r="AJ76" s="11">
        <f>'OddsRatio_working_3-way'!U76/(3*'OddsRatio_working_3-way'!X76^(1/3))*SIN(('OddsRatio_working_3-way'!Y76+2*PI())/3)</f>
        <v>-0.4059652737432895</v>
      </c>
      <c r="AK76" s="11">
        <f>'OddsRatio_working_3-way'!U76/(3*'OddsRatio_working_3-way'!X76^(1/3))*SIN(('OddsRatio_working_3-way'!Y76+4*PI())/3)</f>
        <v>0.49934324522067597</v>
      </c>
      <c r="AL76" s="11">
        <f>'OddsRatio_working_3-way'!Z76+'OddsRatio_working_3-way'!AF76</f>
        <v>1.0453602342470139</v>
      </c>
      <c r="AM76" s="11">
        <f>'OddsRatio_working_3-way'!AA76+'OddsRatio_working_3-way'!AG76</f>
        <v>-0.6844155080300578</v>
      </c>
      <c r="AN76" s="11">
        <f>'OddsRatio_working_3-way'!AB76+'OddsRatio_working_3-way'!AH76</f>
        <v>-0.36094472621695628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1.0453602342470139</v>
      </c>
      <c r="AS76" s="11">
        <f>IF(('OddsRatio_working_3-way'!X76=0),IF(Q76&gt;0,-Q76^(1/3),(-Q76)^(1/3)),'OddsRatio_working_3-way'!AM76-'OddsRatio_working_3-way'!R76/3)</f>
        <v>-0.6844155080300578</v>
      </c>
      <c r="AT76" s="11">
        <f>IF(('OddsRatio_working_3-way'!X76=0),IF(Q76&gt;0,-Q76^(1/3),(-Q76)^(1/3)),'OddsRatio_working_3-way'!AN76-'OddsRatio_working_3-way'!R76/3)</f>
        <v>-0.36094472621695628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1.52</v>
      </c>
      <c r="B77" s="4">
        <f>IF('True_Odds_Calculator_3-way'!B76="","",'True_Odds_Calculator_3-way'!B76)</f>
        <v>4.24</v>
      </c>
      <c r="C77" s="4">
        <f>IF('True_Odds_Calculator_3-way'!C76="","",'True_Odds_Calculator_3-way'!C76)</f>
        <v>6.42</v>
      </c>
      <c r="D77" s="9">
        <f t="shared" si="26"/>
        <v>0.63662740297406162</v>
      </c>
      <c r="E77" s="9">
        <f t="shared" si="27"/>
        <v>0.21947233723421106</v>
      </c>
      <c r="F77" s="9">
        <f t="shared" si="28"/>
        <v>0.14390025979172752</v>
      </c>
      <c r="G77" s="9">
        <f t="shared" si="29"/>
        <v>1.0976490370264251</v>
      </c>
      <c r="H77" s="9">
        <f t="shared" si="30"/>
        <v>1.5707774992537409</v>
      </c>
      <c r="I77" s="9">
        <f t="shared" si="31"/>
        <v>4.5563828799656187</v>
      </c>
      <c r="J77" s="9">
        <f t="shared" si="32"/>
        <v>6.9492577806832259</v>
      </c>
      <c r="K77" s="11">
        <f t="shared" si="33"/>
        <v>0.65789473684210531</v>
      </c>
      <c r="L77" s="11">
        <f t="shared" si="34"/>
        <v>0.23584905660377356</v>
      </c>
      <c r="M77" s="11">
        <f t="shared" si="35"/>
        <v>0.1557632398753894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-0.22070042413386681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0.22186980853650606</v>
      </c>
      <c r="Q77" s="11">
        <f>2*'OddsRatio_working_3-way'!K77*'OddsRatio_working_3-way'!L77*'OddsRatio_working_3-way'!M77</f>
        <v>4.8337648918628781E-2</v>
      </c>
      <c r="R77" s="11">
        <f t="shared" si="36"/>
        <v>0</v>
      </c>
      <c r="S77" s="11">
        <f t="shared" si="37"/>
        <v>-1.0052985145236057</v>
      </c>
      <c r="T77" s="11">
        <f t="shared" si="38"/>
        <v>-0.21901928420993594</v>
      </c>
      <c r="U77" s="11">
        <f>'OddsRatio_working_3-way'!S77-'OddsRatio_working_3-way'!R77^2/3</f>
        <v>-1.0052985145236057</v>
      </c>
      <c r="V77" s="11">
        <f>'OddsRatio_working_3-way'!S77*'OddsRatio_working_3-way'!R77/3-2*'OddsRatio_working_3-way'!R77^3/27-'OddsRatio_working_3-way'!T77</f>
        <v>0.21901928420993594</v>
      </c>
      <c r="W77" s="11">
        <f>'OddsRatio_working_3-way'!V77^2+4*'OddsRatio_working_3-way'!U77^3/27</f>
        <v>-0.10254609612063277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0.19398166342238735</v>
      </c>
      <c r="Y77" s="11">
        <f>IF('OddsRatio_working_3-way'!W77&gt;=0,IF('OddsRatio_working_3-way'!V77+SQRT('OddsRatio_working_3-way'!W77)&gt;0,0,PI()),ACOS('OddsRatio_working_3-way'!V77/(2*'OddsRatio_working_3-way'!X77)))</f>
        <v>0.9709252663068324</v>
      </c>
      <c r="Z77" s="11">
        <f>'OddsRatio_working_3-way'!X77^(1/3)*COS('OddsRatio_working_3-way'!Y77/3)</f>
        <v>0.54882451851321246</v>
      </c>
      <c r="AA77" s="11">
        <f>'OddsRatio_working_3-way'!X77^(1/3)*COS(('OddsRatio_working_3-way'!Y77+2*PI())/3)</f>
        <v>-0.43384363803743708</v>
      </c>
      <c r="AB77" s="11">
        <f>'OddsRatio_working_3-way'!X77^(1/3)*COS(('OddsRatio_working_3-way'!Y77+4*PI())/3)</f>
        <v>-0.11498088047577523</v>
      </c>
      <c r="AC77" s="11">
        <f>'OddsRatio_working_3-way'!X77^(1/3)*SIN('OddsRatio_working_3-way'!Y77/3)</f>
        <v>0.18409549891277191</v>
      </c>
      <c r="AD77" s="11">
        <f>'OddsRatio_working_3-way'!X77^(1/3)*SIN(('OddsRatio_working_3-way'!Y77+2*PI())/3)</f>
        <v>0.38324822579581908</v>
      </c>
      <c r="AE77" s="11">
        <f>'OddsRatio_working_3-way'!X77^(1/3)*SIN(('OddsRatio_working_3-way'!Y77+4*PI())/3)</f>
        <v>-0.56734372470859085</v>
      </c>
      <c r="AF77" s="11">
        <f>-'OddsRatio_working_3-way'!U77/(3*'OddsRatio_working_3-way'!X77^(1/3))*COS(('OddsRatio_working_3-way'!Y77)/3)</f>
        <v>0.54882451851321257</v>
      </c>
      <c r="AG77" s="11">
        <f>-'OddsRatio_working_3-way'!U77/(3*'OddsRatio_working_3-way'!X77^(1/3))*COS(('OddsRatio_working_3-way'!Y77+2*PI())/3)</f>
        <v>-0.43384363803743714</v>
      </c>
      <c r="AH77" s="11">
        <f>-'OddsRatio_working_3-way'!U77/(3*'OddsRatio_working_3-way'!X77^(1/3))*COS(('OddsRatio_working_3-way'!Y77+4*PI())/3)</f>
        <v>-0.11498088047577525</v>
      </c>
      <c r="AI77" s="11">
        <f>'OddsRatio_working_3-way'!U77/(3*'OddsRatio_working_3-way'!X77^(1/3))*SIN(('OddsRatio_working_3-way'!Y77)/3)</f>
        <v>-0.18409549891277197</v>
      </c>
      <c r="AJ77" s="11">
        <f>'OddsRatio_working_3-way'!U77/(3*'OddsRatio_working_3-way'!X77^(1/3))*SIN(('OddsRatio_working_3-way'!Y77+2*PI())/3)</f>
        <v>-0.38324822579581913</v>
      </c>
      <c r="AK77" s="11">
        <f>'OddsRatio_working_3-way'!U77/(3*'OddsRatio_working_3-way'!X77^(1/3))*SIN(('OddsRatio_working_3-way'!Y77+4*PI())/3)</f>
        <v>0.56734372470859096</v>
      </c>
      <c r="AL77" s="11">
        <f>'OddsRatio_working_3-way'!Z77+'OddsRatio_working_3-way'!AF77</f>
        <v>1.0976490370264251</v>
      </c>
      <c r="AM77" s="11">
        <f>'OddsRatio_working_3-way'!AA77+'OddsRatio_working_3-way'!AG77</f>
        <v>-0.86768727607487417</v>
      </c>
      <c r="AN77" s="11">
        <f>'OddsRatio_working_3-way'!AB77+'OddsRatio_working_3-way'!AH77</f>
        <v>-0.22996176095155046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1.0976490370264251</v>
      </c>
      <c r="AS77" s="11">
        <f>IF(('OddsRatio_working_3-way'!X77=0),IF(Q77&gt;0,-Q77^(1/3),(-Q77)^(1/3)),'OddsRatio_working_3-way'!AM77-'OddsRatio_working_3-way'!R77/3)</f>
        <v>-0.86768727607487417</v>
      </c>
      <c r="AT77" s="11">
        <f>IF(('OddsRatio_working_3-way'!X77=0),IF(Q77&gt;0,-Q77^(1/3),(-Q77)^(1/3)),'OddsRatio_working_3-way'!AN77-'OddsRatio_working_3-way'!R77/3)</f>
        <v>-0.22996176095155046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2.79</v>
      </c>
      <c r="B78" s="4">
        <f>IF('True_Odds_Calculator_3-way'!B77="","",'True_Odds_Calculator_3-way'!B77)</f>
        <v>3.22</v>
      </c>
      <c r="C78" s="4">
        <f>IF('True_Odds_Calculator_3-way'!C77="","",'True_Odds_Calculator_3-way'!C77)</f>
        <v>2.67</v>
      </c>
      <c r="D78" s="9">
        <f t="shared" si="26"/>
        <v>0.34366254931448864</v>
      </c>
      <c r="E78" s="9">
        <f t="shared" si="27"/>
        <v>0.29685769279912111</v>
      </c>
      <c r="F78" s="9">
        <f t="shared" si="28"/>
        <v>0.35947975788639031</v>
      </c>
      <c r="G78" s="9">
        <f t="shared" si="29"/>
        <v>1.0669447910306691</v>
      </c>
      <c r="H78" s="9">
        <f t="shared" si="30"/>
        <v>2.9098311759448983</v>
      </c>
      <c r="I78" s="9">
        <f t="shared" si="31"/>
        <v>3.3686174360880861</v>
      </c>
      <c r="J78" s="9">
        <f t="shared" si="32"/>
        <v>2.781797801021217</v>
      </c>
      <c r="K78" s="11">
        <f t="shared" si="33"/>
        <v>0.35842293906810035</v>
      </c>
      <c r="L78" s="11">
        <f t="shared" si="34"/>
        <v>0.3105590062111801</v>
      </c>
      <c r="M78" s="11">
        <f t="shared" si="35"/>
        <v>0.37453183520599254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-0.27666303716227292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0.23679743805183079</v>
      </c>
      <c r="Q78" s="11">
        <f>2*'OddsRatio_working_3-way'!K78*'OddsRatio_working_3-way'!L78*'OddsRatio_working_3-way'!M78</f>
        <v>8.3379379595715064E-2</v>
      </c>
      <c r="R78" s="11">
        <f t="shared" si="36"/>
        <v>0</v>
      </c>
      <c r="S78" s="11">
        <f t="shared" si="37"/>
        <v>-0.85590558276471351</v>
      </c>
      <c r="T78" s="11">
        <f t="shared" si="38"/>
        <v>-0.30137520519884275</v>
      </c>
      <c r="U78" s="11">
        <f>'OddsRatio_working_3-way'!S78-'OddsRatio_working_3-way'!R78^2/3</f>
        <v>-0.85590558276471351</v>
      </c>
      <c r="V78" s="11">
        <f>'OddsRatio_working_3-way'!S78*'OddsRatio_working_3-way'!R78/3-2*'OddsRatio_working_3-way'!R78^3/27-'OddsRatio_working_3-way'!T78</f>
        <v>0.30137520519884275</v>
      </c>
      <c r="W78" s="11">
        <f>'OddsRatio_working_3-way'!V78^2+4*'OddsRatio_working_3-way'!U78^3/27</f>
        <v>-2.0640212720877543E-3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0.15239015353750085</v>
      </c>
      <c r="Y78" s="11">
        <f>IF('OddsRatio_working_3-way'!W78&gt;=0,IF('OddsRatio_working_3-way'!V78+SQRT('OddsRatio_working_3-way'!W78)&gt;0,0,PI()),ACOS('OddsRatio_working_3-way'!V78/(2*'OddsRatio_working_3-way'!X78)))</f>
        <v>0.14962073092386508</v>
      </c>
      <c r="Z78" s="11">
        <f>'OddsRatio_working_3-way'!X78^(1/3)*COS('OddsRatio_working_3-way'!Y78/3)</f>
        <v>0.53347239551533454</v>
      </c>
      <c r="AA78" s="11">
        <f>'OddsRatio_working_3-way'!X78^(1/3)*COS(('OddsRatio_working_3-way'!Y78+2*PI())/3)</f>
        <v>-0.28979694597896766</v>
      </c>
      <c r="AB78" s="11">
        <f>'OddsRatio_working_3-way'!X78^(1/3)*COS(('OddsRatio_working_3-way'!Y78+4*PI())/3)</f>
        <v>-0.24367544953636705</v>
      </c>
      <c r="AC78" s="11">
        <f>'OddsRatio_working_3-way'!X78^(1/3)*SIN('OddsRatio_working_3-way'!Y78/3)</f>
        <v>2.6628258386563981E-2</v>
      </c>
      <c r="AD78" s="11">
        <f>'OddsRatio_working_3-way'!X78^(1/3)*SIN(('OddsRatio_working_3-way'!Y78+2*PI())/3)</f>
        <v>0.44868651754073746</v>
      </c>
      <c r="AE78" s="11">
        <f>'OddsRatio_working_3-way'!X78^(1/3)*SIN(('OddsRatio_working_3-way'!Y78+4*PI())/3)</f>
        <v>-0.4753147759273012</v>
      </c>
      <c r="AF78" s="11">
        <f>-'OddsRatio_working_3-way'!U78/(3*'OddsRatio_working_3-way'!X78^(1/3))*COS(('OddsRatio_working_3-way'!Y78)/3)</f>
        <v>0.53347239551533454</v>
      </c>
      <c r="AG78" s="11">
        <f>-'OddsRatio_working_3-way'!U78/(3*'OddsRatio_working_3-way'!X78^(1/3))*COS(('OddsRatio_working_3-way'!Y78+2*PI())/3)</f>
        <v>-0.28979694597896766</v>
      </c>
      <c r="AH78" s="11">
        <f>-'OddsRatio_working_3-way'!U78/(3*'OddsRatio_working_3-way'!X78^(1/3))*COS(('OddsRatio_working_3-way'!Y78+4*PI())/3)</f>
        <v>-0.24367544953636705</v>
      </c>
      <c r="AI78" s="11">
        <f>'OddsRatio_working_3-way'!U78/(3*'OddsRatio_working_3-way'!X78^(1/3))*SIN(('OddsRatio_working_3-way'!Y78)/3)</f>
        <v>-2.6628258386563981E-2</v>
      </c>
      <c r="AJ78" s="11">
        <f>'OddsRatio_working_3-way'!U78/(3*'OddsRatio_working_3-way'!X78^(1/3))*SIN(('OddsRatio_working_3-way'!Y78+2*PI())/3)</f>
        <v>-0.44868651754073746</v>
      </c>
      <c r="AK78" s="11">
        <f>'OddsRatio_working_3-way'!U78/(3*'OddsRatio_working_3-way'!X78^(1/3))*SIN(('OddsRatio_working_3-way'!Y78+4*PI())/3)</f>
        <v>0.4753147759273012</v>
      </c>
      <c r="AL78" s="11">
        <f>'OddsRatio_working_3-way'!Z78+'OddsRatio_working_3-way'!AF78</f>
        <v>1.0669447910306691</v>
      </c>
      <c r="AM78" s="11">
        <f>'OddsRatio_working_3-way'!AA78+'OddsRatio_working_3-way'!AG78</f>
        <v>-0.57959389195793531</v>
      </c>
      <c r="AN78" s="11">
        <f>'OddsRatio_working_3-way'!AB78+'OddsRatio_working_3-way'!AH78</f>
        <v>-0.4873508990727341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1.0669447910306691</v>
      </c>
      <c r="AS78" s="11">
        <f>IF(('OddsRatio_working_3-way'!X78=0),IF(Q78&gt;0,-Q78^(1/3),(-Q78)^(1/3)),'OddsRatio_working_3-way'!AM78-'OddsRatio_working_3-way'!R78/3)</f>
        <v>-0.57959389195793531</v>
      </c>
      <c r="AT78" s="11">
        <f>IF(('OddsRatio_working_3-way'!X78=0),IF(Q78&gt;0,-Q78^(1/3),(-Q78)^(1/3)),'OddsRatio_working_3-way'!AN78-'OddsRatio_working_3-way'!R78/3)</f>
        <v>-0.4873508990727341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1.63</v>
      </c>
      <c r="B79" s="4">
        <f>IF('True_Odds_Calculator_3-way'!B78="","",'True_Odds_Calculator_3-way'!B78)</f>
        <v>4.05</v>
      </c>
      <c r="C79" s="4">
        <f>IF('True_Odds_Calculator_3-way'!C78="","",'True_Odds_Calculator_3-way'!C78)</f>
        <v>5.27</v>
      </c>
      <c r="D79" s="9">
        <f t="shared" si="26"/>
        <v>0.59245855234347189</v>
      </c>
      <c r="E79" s="9">
        <f t="shared" si="27"/>
        <v>0.23093507683039635</v>
      </c>
      <c r="F79" s="9">
        <f t="shared" si="28"/>
        <v>0.17660637082613173</v>
      </c>
      <c r="G79" s="9">
        <f t="shared" si="29"/>
        <v>1.091875852239137</v>
      </c>
      <c r="H79" s="9">
        <f t="shared" si="30"/>
        <v>1.6878817869106564</v>
      </c>
      <c r="I79" s="9">
        <f t="shared" si="31"/>
        <v>4.3302213493293671</v>
      </c>
      <c r="J79" s="9">
        <f t="shared" si="32"/>
        <v>5.6623098890611141</v>
      </c>
      <c r="K79" s="11">
        <f t="shared" si="33"/>
        <v>0.61349693251533743</v>
      </c>
      <c r="L79" s="11">
        <f t="shared" si="34"/>
        <v>0.24691358024691359</v>
      </c>
      <c r="M79" s="11">
        <f t="shared" si="35"/>
        <v>0.18975332068311196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-0.23583867216653798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0.22851456478538817</v>
      </c>
      <c r="Q79" s="11">
        <f>2*'OddsRatio_working_3-way'!K79*'OddsRatio_working_3-way'!L79*'OddsRatio_working_3-way'!M79</f>
        <v>5.7487940826512748E-2</v>
      </c>
      <c r="R79" s="11">
        <f t="shared" si="36"/>
        <v>0</v>
      </c>
      <c r="S79" s="11">
        <f t="shared" si="37"/>
        <v>-0.96894441732618874</v>
      </c>
      <c r="T79" s="11">
        <f t="shared" si="38"/>
        <v>-0.24375960184306633</v>
      </c>
      <c r="U79" s="11">
        <f>'OddsRatio_working_3-way'!S79-'OddsRatio_working_3-way'!R79^2/3</f>
        <v>-0.96894441732618874</v>
      </c>
      <c r="V79" s="11">
        <f>'OddsRatio_working_3-way'!S79*'OddsRatio_working_3-way'!R79/3-2*'OddsRatio_working_3-way'!R79^3/27-'OddsRatio_working_3-way'!T79</f>
        <v>0.24375960184306633</v>
      </c>
      <c r="W79" s="11">
        <f>'OddsRatio_working_3-way'!V79^2+4*'OddsRatio_working_3-way'!U79^3/27</f>
        <v>-7.5351130300696179E-2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0.1835550828711823</v>
      </c>
      <c r="Y79" s="11">
        <f>IF('OddsRatio_working_3-way'!W79&gt;=0,IF('OddsRatio_working_3-way'!V79+SQRT('OddsRatio_working_3-way'!W79)&gt;0,0,PI()),ACOS('OddsRatio_working_3-way'!V79/(2*'OddsRatio_working_3-way'!X79)))</f>
        <v>0.84464632091068781</v>
      </c>
      <c r="Z79" s="11">
        <f>'OddsRatio_working_3-way'!X79^(1/3)*COS('OddsRatio_working_3-way'!Y79/3)</f>
        <v>0.5459379261195686</v>
      </c>
      <c r="AA79" s="11">
        <f>'OddsRatio_working_3-way'!X79^(1/3)*COS(('OddsRatio_working_3-way'!Y79+2*PI())/3)</f>
        <v>-0.40971668680590589</v>
      </c>
      <c r="AB79" s="11">
        <f>'OddsRatio_working_3-way'!X79^(1/3)*COS(('OddsRatio_working_3-way'!Y79+4*PI())/3)</f>
        <v>-0.13622123931366281</v>
      </c>
      <c r="AC79" s="11">
        <f>'OddsRatio_working_3-way'!X79^(1/3)*SIN('OddsRatio_working_3-way'!Y79/3)</f>
        <v>0.157902670231784</v>
      </c>
      <c r="AD79" s="11">
        <f>'OddsRatio_working_3-way'!X79^(1/3)*SIN(('OddsRatio_working_3-way'!Y79+2*PI())/3)</f>
        <v>0.39384477779304655</v>
      </c>
      <c r="AE79" s="11">
        <f>'OddsRatio_working_3-way'!X79^(1/3)*SIN(('OddsRatio_working_3-way'!Y79+4*PI())/3)</f>
        <v>-0.55174744802483022</v>
      </c>
      <c r="AF79" s="11">
        <f>-'OddsRatio_working_3-way'!U79/(3*'OddsRatio_working_3-way'!X79^(1/3))*COS(('OddsRatio_working_3-way'!Y79)/3)</f>
        <v>0.54593792611956848</v>
      </c>
      <c r="AG79" s="11">
        <f>-'OddsRatio_working_3-way'!U79/(3*'OddsRatio_working_3-way'!X79^(1/3))*COS(('OddsRatio_working_3-way'!Y79+2*PI())/3)</f>
        <v>-0.40971668680590584</v>
      </c>
      <c r="AH79" s="11">
        <f>-'OddsRatio_working_3-way'!U79/(3*'OddsRatio_working_3-way'!X79^(1/3))*COS(('OddsRatio_working_3-way'!Y79+4*PI())/3)</f>
        <v>-0.13622123931366278</v>
      </c>
      <c r="AI79" s="11">
        <f>'OddsRatio_working_3-way'!U79/(3*'OddsRatio_working_3-way'!X79^(1/3))*SIN(('OddsRatio_working_3-way'!Y79)/3)</f>
        <v>-0.15790267023178398</v>
      </c>
      <c r="AJ79" s="11">
        <f>'OddsRatio_working_3-way'!U79/(3*'OddsRatio_working_3-way'!X79^(1/3))*SIN(('OddsRatio_working_3-way'!Y79+2*PI())/3)</f>
        <v>-0.39384477779304644</v>
      </c>
      <c r="AK79" s="11">
        <f>'OddsRatio_working_3-way'!U79/(3*'OddsRatio_working_3-way'!X79^(1/3))*SIN(('OddsRatio_working_3-way'!Y79+4*PI())/3)</f>
        <v>0.55174744802483022</v>
      </c>
      <c r="AL79" s="11">
        <f>'OddsRatio_working_3-way'!Z79+'OddsRatio_working_3-way'!AF79</f>
        <v>1.091875852239137</v>
      </c>
      <c r="AM79" s="11">
        <f>'OddsRatio_working_3-way'!AA79+'OddsRatio_working_3-way'!AG79</f>
        <v>-0.81943337361181179</v>
      </c>
      <c r="AN79" s="11">
        <f>'OddsRatio_working_3-way'!AB79+'OddsRatio_working_3-way'!AH79</f>
        <v>-0.27244247862732562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1.091875852239137</v>
      </c>
      <c r="AS79" s="11">
        <f>IF(('OddsRatio_working_3-way'!X79=0),IF(Q79&gt;0,-Q79^(1/3),(-Q79)^(1/3)),'OddsRatio_working_3-way'!AM79-'OddsRatio_working_3-way'!R79/3)</f>
        <v>-0.81943337361181179</v>
      </c>
      <c r="AT79" s="11">
        <f>IF(('OddsRatio_working_3-way'!X79=0),IF(Q79&gt;0,-Q79^(1/3),(-Q79)^(1/3)),'OddsRatio_working_3-way'!AN79-'OddsRatio_working_3-way'!R79/3)</f>
        <v>-0.27244247862732562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1.78</v>
      </c>
      <c r="B80" s="4">
        <f>IF('True_Odds_Calculator_3-way'!B79="","",'True_Odds_Calculator_3-way'!B79)</f>
        <v>3.84</v>
      </c>
      <c r="C80" s="4">
        <f>IF('True_Odds_Calculator_3-way'!C79="","",'True_Odds_Calculator_3-way'!C79)</f>
        <v>4.66</v>
      </c>
      <c r="D80" s="9">
        <f t="shared" si="26"/>
        <v>0.54670384709378095</v>
      </c>
      <c r="E80" s="9">
        <f t="shared" si="27"/>
        <v>0.24882219062707014</v>
      </c>
      <c r="F80" s="9">
        <f t="shared" si="28"/>
        <v>0.20447396227914882</v>
      </c>
      <c r="G80" s="9">
        <f t="shared" si="29"/>
        <v>1.0630049835421087</v>
      </c>
      <c r="H80" s="9">
        <f t="shared" si="30"/>
        <v>1.8291438871628447</v>
      </c>
      <c r="I80" s="9">
        <f t="shared" si="31"/>
        <v>4.0189341532595879</v>
      </c>
      <c r="J80" s="9">
        <f t="shared" si="32"/>
        <v>4.8905982397641186</v>
      </c>
      <c r="K80" s="11">
        <f t="shared" si="33"/>
        <v>0.5617977528089888</v>
      </c>
      <c r="L80" s="11">
        <f t="shared" si="34"/>
        <v>0.26041666666666669</v>
      </c>
      <c r="M80" s="11">
        <f t="shared" si="35"/>
        <v>0.21459227467811159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-0.25454049525003597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0.22855684685988004</v>
      </c>
      <c r="Q80" s="11">
        <f>2*'OddsRatio_working_3-way'!K80*'OddsRatio_working_3-way'!L80*'OddsRatio_working_3-way'!M80</f>
        <v>6.27903425439231E-2</v>
      </c>
      <c r="R80" s="11">
        <f t="shared" si="36"/>
        <v>0</v>
      </c>
      <c r="S80" s="11">
        <f t="shared" si="37"/>
        <v>-0.89791939249339436</v>
      </c>
      <c r="T80" s="11">
        <f t="shared" si="38"/>
        <v>-0.2466811517838996</v>
      </c>
      <c r="U80" s="11">
        <f>'OddsRatio_working_3-way'!S80-'OddsRatio_working_3-way'!R80^2/3</f>
        <v>-0.89791939249339436</v>
      </c>
      <c r="V80" s="11">
        <f>'OddsRatio_working_3-way'!S80*'OddsRatio_working_3-way'!R80/3-2*'OddsRatio_working_3-way'!R80^3/27-'OddsRatio_working_3-way'!T80</f>
        <v>0.2466811517838996</v>
      </c>
      <c r="W80" s="11">
        <f>'OddsRatio_working_3-way'!V80^2+4*'OddsRatio_working_3-way'!U80^3/27</f>
        <v>-4.6401120888888654E-2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0.16374729885888192</v>
      </c>
      <c r="Y80" s="11">
        <f>IF('OddsRatio_working_3-way'!W80&gt;=0,IF('OddsRatio_working_3-way'!V80+SQRT('OddsRatio_working_3-way'!W80)&gt;0,0,PI()),ACOS('OddsRatio_working_3-way'!V80/(2*'OddsRatio_working_3-way'!X80)))</f>
        <v>0.7178262093283545</v>
      </c>
      <c r="Z80" s="11">
        <f>'OddsRatio_working_3-way'!X80^(1/3)*COS('OddsRatio_working_3-way'!Y80/3)</f>
        <v>0.53150249177105446</v>
      </c>
      <c r="AA80" s="11">
        <f>'OddsRatio_working_3-way'!X80^(1/3)*COS(('OddsRatio_working_3-way'!Y80+2*PI())/3)</f>
        <v>-0.37803959814977051</v>
      </c>
      <c r="AB80" s="11">
        <f>'OddsRatio_working_3-way'!X80^(1/3)*COS(('OddsRatio_working_3-way'!Y80+4*PI())/3)</f>
        <v>-0.15346289362128415</v>
      </c>
      <c r="AC80" s="11">
        <f>'OddsRatio_working_3-way'!X80^(1/3)*SIN('OddsRatio_working_3-way'!Y80/3)</f>
        <v>0.12965942081324072</v>
      </c>
      <c r="AD80" s="11">
        <f>'OddsRatio_working_3-way'!X80^(1/3)*SIN(('OddsRatio_working_3-way'!Y80+2*PI())/3)</f>
        <v>0.39546494964184242</v>
      </c>
      <c r="AE80" s="11">
        <f>'OddsRatio_working_3-way'!X80^(1/3)*SIN(('OddsRatio_working_3-way'!Y80+4*PI())/3)</f>
        <v>-0.52512437045508309</v>
      </c>
      <c r="AF80" s="11">
        <f>-'OddsRatio_working_3-way'!U80/(3*'OddsRatio_working_3-way'!X80^(1/3))*COS(('OddsRatio_working_3-way'!Y80)/3)</f>
        <v>0.53150249177105424</v>
      </c>
      <c r="AG80" s="11">
        <f>-'OddsRatio_working_3-way'!U80/(3*'OddsRatio_working_3-way'!X80^(1/3))*COS(('OddsRatio_working_3-way'!Y80+2*PI())/3)</f>
        <v>-0.37803959814977034</v>
      </c>
      <c r="AH80" s="11">
        <f>-'OddsRatio_working_3-way'!U80/(3*'OddsRatio_working_3-way'!X80^(1/3))*COS(('OddsRatio_working_3-way'!Y80+4*PI())/3)</f>
        <v>-0.15346289362128407</v>
      </c>
      <c r="AI80" s="11">
        <f>'OddsRatio_working_3-way'!U80/(3*'OddsRatio_working_3-way'!X80^(1/3))*SIN(('OddsRatio_working_3-way'!Y80)/3)</f>
        <v>-0.12965942081324067</v>
      </c>
      <c r="AJ80" s="11">
        <f>'OddsRatio_working_3-way'!U80/(3*'OddsRatio_working_3-way'!X80^(1/3))*SIN(('OddsRatio_working_3-way'!Y80+2*PI())/3)</f>
        <v>-0.39546494964184226</v>
      </c>
      <c r="AK80" s="11">
        <f>'OddsRatio_working_3-way'!U80/(3*'OddsRatio_working_3-way'!X80^(1/3))*SIN(('OddsRatio_working_3-way'!Y80+4*PI())/3)</f>
        <v>0.52512437045508287</v>
      </c>
      <c r="AL80" s="11">
        <f>'OddsRatio_working_3-way'!Z80+'OddsRatio_working_3-way'!AF80</f>
        <v>1.0630049835421087</v>
      </c>
      <c r="AM80" s="11">
        <f>'OddsRatio_working_3-way'!AA80+'OddsRatio_working_3-way'!AG80</f>
        <v>-0.75607919629954079</v>
      </c>
      <c r="AN80" s="11">
        <f>'OddsRatio_working_3-way'!AB80+'OddsRatio_working_3-way'!AH80</f>
        <v>-0.30692578724256825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1.0630049835421087</v>
      </c>
      <c r="AS80" s="11">
        <f>IF(('OddsRatio_working_3-way'!X80=0),IF(Q80&gt;0,-Q80^(1/3),(-Q80)^(1/3)),'OddsRatio_working_3-way'!AM80-'OddsRatio_working_3-way'!R80/3)</f>
        <v>-0.75607919629954079</v>
      </c>
      <c r="AT80" s="11">
        <f>IF(('OddsRatio_working_3-way'!X80=0),IF(Q80&gt;0,-Q80^(1/3),(-Q80)^(1/3)),'OddsRatio_working_3-way'!AN80-'OddsRatio_working_3-way'!R80/3)</f>
        <v>-0.30692578724256825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1.64</v>
      </c>
      <c r="B81" s="4">
        <f>IF('True_Odds_Calculator_3-way'!B80="","",'True_Odds_Calculator_3-way'!B80)</f>
        <v>3.96</v>
      </c>
      <c r="C81" s="4">
        <f>IF('True_Odds_Calculator_3-way'!C80="","",'True_Odds_Calculator_3-way'!C80)</f>
        <v>5.77</v>
      </c>
      <c r="D81" s="9">
        <f t="shared" si="26"/>
        <v>0.59468520121712143</v>
      </c>
      <c r="E81" s="9">
        <f t="shared" si="27"/>
        <v>0.24083479307392611</v>
      </c>
      <c r="F81" s="9">
        <f t="shared" si="28"/>
        <v>0.16448000570895246</v>
      </c>
      <c r="G81" s="9">
        <f t="shared" si="29"/>
        <v>1.0649405295475418</v>
      </c>
      <c r="H81" s="9">
        <f t="shared" si="30"/>
        <v>1.6815619389104268</v>
      </c>
      <c r="I81" s="9">
        <f t="shared" si="31"/>
        <v>4.1522239674607242</v>
      </c>
      <c r="J81" s="9">
        <f t="shared" si="32"/>
        <v>6.0797663259417742</v>
      </c>
      <c r="K81" s="11">
        <f t="shared" si="33"/>
        <v>0.6097560975609756</v>
      </c>
      <c r="L81" s="11">
        <f t="shared" si="34"/>
        <v>0.25252525252525254</v>
      </c>
      <c r="M81" s="11">
        <f t="shared" si="35"/>
        <v>0.1733102253032929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-0.2411433094951716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0.22336267950673833</v>
      </c>
      <c r="Q81" s="11">
        <f>2*'OddsRatio_working_3-way'!K81*'OddsRatio_working_3-way'!L81*'OddsRatio_working_3-way'!M81</f>
        <v>5.3372205377954209E-2</v>
      </c>
      <c r="R81" s="11">
        <f t="shared" si="36"/>
        <v>0</v>
      </c>
      <c r="S81" s="11">
        <f t="shared" si="37"/>
        <v>-0.92626529831718474</v>
      </c>
      <c r="T81" s="11">
        <f t="shared" si="38"/>
        <v>-0.2213298203864241</v>
      </c>
      <c r="U81" s="11">
        <f>'OddsRatio_working_3-way'!S81-'OddsRatio_working_3-way'!R81^2/3</f>
        <v>-0.92626529831718474</v>
      </c>
      <c r="V81" s="11">
        <f>'OddsRatio_working_3-way'!S81*'OddsRatio_working_3-way'!R81/3-2*'OddsRatio_working_3-way'!R81^3/27-'OddsRatio_working_3-way'!T81</f>
        <v>0.2213298203864241</v>
      </c>
      <c r="W81" s="11">
        <f>'OddsRatio_working_3-way'!V81^2+4*'OddsRatio_working_3-way'!U81^3/27</f>
        <v>-6.8747248735516658E-2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0.17156204280653356</v>
      </c>
      <c r="Y81" s="11">
        <f>IF('OddsRatio_working_3-way'!W81&gt;=0,IF('OddsRatio_working_3-way'!V81+SQRT('OddsRatio_working_3-way'!W81)&gt;0,0,PI()),ACOS('OddsRatio_working_3-way'!V81/(2*'OddsRatio_working_3-way'!X81)))</f>
        <v>0.86971665537063447</v>
      </c>
      <c r="Z81" s="11">
        <f>'OddsRatio_working_3-way'!X81^(1/3)*COS('OddsRatio_working_3-way'!Y81/3)</f>
        <v>0.53247026477377091</v>
      </c>
      <c r="AA81" s="11">
        <f>'OddsRatio_working_3-way'!X81^(1/3)*COS(('OddsRatio_working_3-way'!Y81+2*PI())/3)</f>
        <v>-0.40379561882143161</v>
      </c>
      <c r="AB81" s="11">
        <f>'OddsRatio_working_3-way'!X81^(1/3)*COS(('OddsRatio_working_3-way'!Y81+4*PI())/3)</f>
        <v>-0.12867464595233929</v>
      </c>
      <c r="AC81" s="11">
        <f>'OddsRatio_working_3-way'!X81^(1/3)*SIN('OddsRatio_working_3-way'!Y81/3)</f>
        <v>0.15884116774568222</v>
      </c>
      <c r="AD81" s="11">
        <f>'OddsRatio_working_3-way'!X81^(1/3)*SIN(('OddsRatio_working_3-way'!Y81+2*PI())/3)</f>
        <v>0.38171219218107072</v>
      </c>
      <c r="AE81" s="11">
        <f>'OddsRatio_working_3-way'!X81^(1/3)*SIN(('OddsRatio_working_3-way'!Y81+4*PI())/3)</f>
        <v>-0.54055335992675291</v>
      </c>
      <c r="AF81" s="11">
        <f>-'OddsRatio_working_3-way'!U81/(3*'OddsRatio_working_3-way'!X81^(1/3))*COS(('OddsRatio_working_3-way'!Y81)/3)</f>
        <v>0.53247026477377091</v>
      </c>
      <c r="AG81" s="11">
        <f>-'OddsRatio_working_3-way'!U81/(3*'OddsRatio_working_3-way'!X81^(1/3))*COS(('OddsRatio_working_3-way'!Y81+2*PI())/3)</f>
        <v>-0.40379561882143161</v>
      </c>
      <c r="AH81" s="11">
        <f>-'OddsRatio_working_3-way'!U81/(3*'OddsRatio_working_3-way'!X81^(1/3))*COS(('OddsRatio_working_3-way'!Y81+4*PI())/3)</f>
        <v>-0.12867464595233929</v>
      </c>
      <c r="AI81" s="11">
        <f>'OddsRatio_working_3-way'!U81/(3*'OddsRatio_working_3-way'!X81^(1/3))*SIN(('OddsRatio_working_3-way'!Y81)/3)</f>
        <v>-0.15884116774568222</v>
      </c>
      <c r="AJ81" s="11">
        <f>'OddsRatio_working_3-way'!U81/(3*'OddsRatio_working_3-way'!X81^(1/3))*SIN(('OddsRatio_working_3-way'!Y81+2*PI())/3)</f>
        <v>-0.38171219218107072</v>
      </c>
      <c r="AK81" s="11">
        <f>'OddsRatio_working_3-way'!U81/(3*'OddsRatio_working_3-way'!X81^(1/3))*SIN(('OddsRatio_working_3-way'!Y81+4*PI())/3)</f>
        <v>0.54055335992675291</v>
      </c>
      <c r="AL81" s="11">
        <f>'OddsRatio_working_3-way'!Z81+'OddsRatio_working_3-way'!AF81</f>
        <v>1.0649405295475418</v>
      </c>
      <c r="AM81" s="11">
        <f>'OddsRatio_working_3-way'!AA81+'OddsRatio_working_3-way'!AG81</f>
        <v>-0.80759123764286322</v>
      </c>
      <c r="AN81" s="11">
        <f>'OddsRatio_working_3-way'!AB81+'OddsRatio_working_3-way'!AH81</f>
        <v>-0.25734929190467859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1.0649405295475418</v>
      </c>
      <c r="AS81" s="11">
        <f>IF(('OddsRatio_working_3-way'!X81=0),IF(Q81&gt;0,-Q81^(1/3),(-Q81)^(1/3)),'OddsRatio_working_3-way'!AM81-'OddsRatio_working_3-way'!R81/3)</f>
        <v>-0.80759123764286322</v>
      </c>
      <c r="AT81" s="11">
        <f>IF(('OddsRatio_working_3-way'!X81=0),IF(Q81&gt;0,-Q81^(1/3),(-Q81)^(1/3)),'OddsRatio_working_3-way'!AN81-'OddsRatio_working_3-way'!R81/3)</f>
        <v>-0.25734929190467859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6</v>
      </c>
      <c r="B82" s="4">
        <f>IF('True_Odds_Calculator_3-way'!B81="","",'True_Odds_Calculator_3-way'!B81)</f>
        <v>4.05</v>
      </c>
      <c r="C82" s="4">
        <f>IF('True_Odds_Calculator_3-way'!C81="","",'True_Odds_Calculator_3-way'!C81)</f>
        <v>1.6</v>
      </c>
      <c r="D82" s="9">
        <f t="shared" si="26"/>
        <v>0.15722901181965351</v>
      </c>
      <c r="E82" s="9">
        <f t="shared" si="27"/>
        <v>0.23420897983707434</v>
      </c>
      <c r="F82" s="9">
        <f t="shared" si="28"/>
        <v>0.60856200834327223</v>
      </c>
      <c r="G82" s="9">
        <f t="shared" si="29"/>
        <v>1.0720298734015201</v>
      </c>
      <c r="H82" s="9">
        <f t="shared" si="30"/>
        <v>6.3601493670076019</v>
      </c>
      <c r="I82" s="9">
        <f t="shared" si="31"/>
        <v>4.2696911138746358</v>
      </c>
      <c r="J82" s="9">
        <f t="shared" si="32"/>
        <v>1.6432179240409122</v>
      </c>
      <c r="K82" s="11">
        <f t="shared" si="33"/>
        <v>0.16666666666666666</v>
      </c>
      <c r="L82" s="11">
        <f t="shared" si="34"/>
        <v>0.24691358024691359</v>
      </c>
      <c r="M82" s="11">
        <f t="shared" si="35"/>
        <v>0.625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-0.2353395061728395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0.22247942386831276</v>
      </c>
      <c r="Q82" s="11">
        <f>2*'OddsRatio_working_3-way'!K82*'OddsRatio_working_3-way'!L82*'OddsRatio_working_3-way'!M82</f>
        <v>5.1440329218106998E-2</v>
      </c>
      <c r="R82" s="11">
        <f t="shared" si="36"/>
        <v>0</v>
      </c>
      <c r="S82" s="11">
        <f t="shared" si="37"/>
        <v>-0.94535519125683065</v>
      </c>
      <c r="T82" s="11">
        <f t="shared" si="38"/>
        <v>-0.21857923497267762</v>
      </c>
      <c r="U82" s="11">
        <f>'OddsRatio_working_3-way'!S82-'OddsRatio_working_3-way'!R82^2/3</f>
        <v>-0.94535519125683065</v>
      </c>
      <c r="V82" s="11">
        <f>'OddsRatio_working_3-way'!S82*'OddsRatio_working_3-way'!R82/3-2*'OddsRatio_working_3-way'!R82^3/27-'OddsRatio_working_3-way'!T82</f>
        <v>0.21857923497267762</v>
      </c>
      <c r="W82" s="11">
        <f>'OddsRatio_working_3-way'!V82^2+4*'OddsRatio_working_3-way'!U82^3/27</f>
        <v>-7.7387646442781913E-2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0.1768929961898032</v>
      </c>
      <c r="Y82" s="11">
        <f>IF('OddsRatio_working_3-way'!W82&gt;=0,IF('OddsRatio_working_3-way'!V82+SQRT('OddsRatio_working_3-way'!W82)&gt;0,0,PI()),ACOS('OddsRatio_working_3-way'!V82/(2*'OddsRatio_working_3-way'!X82)))</f>
        <v>0.90481765653312651</v>
      </c>
      <c r="Z82" s="11">
        <f>'OddsRatio_working_3-way'!X82^(1/3)*COS('OddsRatio_working_3-way'!Y82/3)</f>
        <v>0.53601493670076017</v>
      </c>
      <c r="AA82" s="11">
        <f>'OddsRatio_working_3-way'!X82^(1/3)*COS(('OddsRatio_working_3-way'!Y82+2*PI())/3)</f>
        <v>-0.41241933953646964</v>
      </c>
      <c r="AB82" s="11">
        <f>'OddsRatio_working_3-way'!X82^(1/3)*COS(('OddsRatio_working_3-way'!Y82+4*PI())/3)</f>
        <v>-0.12359559716429049</v>
      </c>
      <c r="AC82" s="11">
        <f>'OddsRatio_working_3-way'!X82^(1/3)*SIN('OddsRatio_working_3-way'!Y82/3)</f>
        <v>0.16675246540693278</v>
      </c>
      <c r="AD82" s="11">
        <f>'OddsRatio_working_3-way'!X82^(1/3)*SIN(('OddsRatio_working_3-way'!Y82+2*PI())/3)</f>
        <v>0.38082631928729987</v>
      </c>
      <c r="AE82" s="11">
        <f>'OddsRatio_working_3-way'!X82^(1/3)*SIN(('OddsRatio_working_3-way'!Y82+4*PI())/3)</f>
        <v>-0.5475787846942326</v>
      </c>
      <c r="AF82" s="11">
        <f>-'OddsRatio_working_3-way'!U82/(3*'OddsRatio_working_3-way'!X82^(1/3))*COS(('OddsRatio_working_3-way'!Y82)/3)</f>
        <v>0.53601493670076006</v>
      </c>
      <c r="AG82" s="11">
        <f>-'OddsRatio_working_3-way'!U82/(3*'OddsRatio_working_3-way'!X82^(1/3))*COS(('OddsRatio_working_3-way'!Y82+2*PI())/3)</f>
        <v>-0.41241933953646953</v>
      </c>
      <c r="AH82" s="11">
        <f>-'OddsRatio_working_3-way'!U82/(3*'OddsRatio_working_3-way'!X82^(1/3))*COS(('OddsRatio_working_3-way'!Y82+4*PI())/3)</f>
        <v>-0.12359559716429047</v>
      </c>
      <c r="AI82" s="11">
        <f>'OddsRatio_working_3-way'!U82/(3*'OddsRatio_working_3-way'!X82^(1/3))*SIN(('OddsRatio_working_3-way'!Y82)/3)</f>
        <v>-0.16675246540693275</v>
      </c>
      <c r="AJ82" s="11">
        <f>'OddsRatio_working_3-way'!U82/(3*'OddsRatio_working_3-way'!X82^(1/3))*SIN(('OddsRatio_working_3-way'!Y82+2*PI())/3)</f>
        <v>-0.38082631928729982</v>
      </c>
      <c r="AK82" s="11">
        <f>'OddsRatio_working_3-way'!U82/(3*'OddsRatio_working_3-way'!X82^(1/3))*SIN(('OddsRatio_working_3-way'!Y82+4*PI())/3)</f>
        <v>0.54757878469423249</v>
      </c>
      <c r="AL82" s="11">
        <f>'OddsRatio_working_3-way'!Z82+'OddsRatio_working_3-way'!AF82</f>
        <v>1.0720298734015201</v>
      </c>
      <c r="AM82" s="11">
        <f>'OddsRatio_working_3-way'!AA82+'OddsRatio_working_3-way'!AG82</f>
        <v>-0.82483867907293917</v>
      </c>
      <c r="AN82" s="11">
        <f>'OddsRatio_working_3-way'!AB82+'OddsRatio_working_3-way'!AH82</f>
        <v>-0.24719119432858094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1.0720298734015201</v>
      </c>
      <c r="AS82" s="11">
        <f>IF(('OddsRatio_working_3-way'!X82=0),IF(Q82&gt;0,-Q82^(1/3),(-Q82)^(1/3)),'OddsRatio_working_3-way'!AM82-'OddsRatio_working_3-way'!R82/3)</f>
        <v>-0.82483867907293917</v>
      </c>
      <c r="AT82" s="11">
        <f>IF(('OddsRatio_working_3-way'!X82=0),IF(Q82&gt;0,-Q82^(1/3),(-Q82)^(1/3)),'OddsRatio_working_3-way'!AN82-'OddsRatio_working_3-way'!R82/3)</f>
        <v>-0.24719119432858094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1.53</v>
      </c>
      <c r="B83" s="4">
        <f>IF('True_Odds_Calculator_3-way'!B82="","",'True_Odds_Calculator_3-way'!B82)</f>
        <v>4.34</v>
      </c>
      <c r="C83" s="4">
        <f>IF('True_Odds_Calculator_3-way'!C82="","",'True_Odds_Calculator_3-way'!C82)</f>
        <v>6.59</v>
      </c>
      <c r="D83" s="9">
        <f t="shared" si="26"/>
        <v>0.6381223610244745</v>
      </c>
      <c r="E83" s="9">
        <f t="shared" si="27"/>
        <v>0.21863731491978339</v>
      </c>
      <c r="F83" s="9">
        <f t="shared" si="28"/>
        <v>0.14324032405574194</v>
      </c>
      <c r="G83" s="9">
        <f t="shared" si="29"/>
        <v>1.0699954111792076</v>
      </c>
      <c r="H83" s="9">
        <f t="shared" si="30"/>
        <v>1.5670975679249799</v>
      </c>
      <c r="I83" s="9">
        <f t="shared" si="31"/>
        <v>4.5737846733385537</v>
      </c>
      <c r="J83" s="9">
        <f t="shared" si="32"/>
        <v>6.9812743484917714</v>
      </c>
      <c r="K83" s="11">
        <f t="shared" si="33"/>
        <v>0.65359477124183007</v>
      </c>
      <c r="L83" s="11">
        <f t="shared" si="34"/>
        <v>0.2304147465437788</v>
      </c>
      <c r="M83" s="11">
        <f t="shared" si="35"/>
        <v>0.15174506828528073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-0.22613488752167032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0.21618450437919878</v>
      </c>
      <c r="Q83" s="11">
        <f>2*'OddsRatio_working_3-way'!K83*'OddsRatio_working_3-way'!L83*'OddsRatio_working_3-way'!M83</f>
        <v>4.5704969213361264E-2</v>
      </c>
      <c r="R83" s="11">
        <f t="shared" si="36"/>
        <v>0</v>
      </c>
      <c r="S83" s="11">
        <f t="shared" si="37"/>
        <v>-0.95599801847683497</v>
      </c>
      <c r="T83" s="11">
        <f t="shared" si="38"/>
        <v>-0.20211374597818921</v>
      </c>
      <c r="U83" s="11">
        <f>'OddsRatio_working_3-way'!S83-'OddsRatio_working_3-way'!R83^2/3</f>
        <v>-0.95599801847683497</v>
      </c>
      <c r="V83" s="11">
        <f>'OddsRatio_working_3-way'!S83*'OddsRatio_working_3-way'!R83/3-2*'OddsRatio_working_3-way'!R83^3/27-'OddsRatio_working_3-way'!T83</f>
        <v>0.20211374597818921</v>
      </c>
      <c r="W83" s="11">
        <f>'OddsRatio_working_3-way'!V83^2+4*'OddsRatio_working_3-way'!U83^3/27</f>
        <v>-8.858964599113732E-2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0.17988858517459724</v>
      </c>
      <c r="Y83" s="11">
        <f>IF('OddsRatio_working_3-way'!W83&gt;=0,IF('OddsRatio_working_3-way'!V83+SQRT('OddsRatio_working_3-way'!W83)&gt;0,0,PI()),ACOS('OddsRatio_working_3-way'!V83/(2*'OddsRatio_working_3-way'!X83)))</f>
        <v>0.97426677470374645</v>
      </c>
      <c r="Z83" s="11">
        <f>'OddsRatio_working_3-way'!X83^(1/3)*COS('OddsRatio_working_3-way'!Y83/3)</f>
        <v>0.5349977055896038</v>
      </c>
      <c r="AA83" s="11">
        <f>'OddsRatio_working_3-way'!X83^(1/3)*COS(('OddsRatio_working_3-way'!Y83+2*PI())/3)</f>
        <v>-0.42348794177093341</v>
      </c>
      <c r="AB83" s="11">
        <f>'OddsRatio_working_3-way'!X83^(1/3)*COS(('OddsRatio_working_3-way'!Y83+4*PI())/3)</f>
        <v>-0.11150976381867031</v>
      </c>
      <c r="AC83" s="11">
        <f>'OddsRatio_working_3-way'!X83^(1/3)*SIN('OddsRatio_working_3-way'!Y83/3)</f>
        <v>0.18012068502202805</v>
      </c>
      <c r="AD83" s="11">
        <f>'OddsRatio_working_3-way'!X83^(1/3)*SIN(('OddsRatio_working_3-way'!Y83+2*PI())/3)</f>
        <v>0.37326126149597089</v>
      </c>
      <c r="AE83" s="11">
        <f>'OddsRatio_working_3-way'!X83^(1/3)*SIN(('OddsRatio_working_3-way'!Y83+4*PI())/3)</f>
        <v>-0.55338194651799888</v>
      </c>
      <c r="AF83" s="11">
        <f>-'OddsRatio_working_3-way'!U83/(3*'OddsRatio_working_3-way'!X83^(1/3))*COS(('OddsRatio_working_3-way'!Y83)/3)</f>
        <v>0.5349977055896038</v>
      </c>
      <c r="AG83" s="11">
        <f>-'OddsRatio_working_3-way'!U83/(3*'OddsRatio_working_3-way'!X83^(1/3))*COS(('OddsRatio_working_3-way'!Y83+2*PI())/3)</f>
        <v>-0.42348794177093335</v>
      </c>
      <c r="AH83" s="11">
        <f>-'OddsRatio_working_3-way'!U83/(3*'OddsRatio_working_3-way'!X83^(1/3))*COS(('OddsRatio_working_3-way'!Y83+4*PI())/3)</f>
        <v>-0.11150976381867028</v>
      </c>
      <c r="AI83" s="11">
        <f>'OddsRatio_working_3-way'!U83/(3*'OddsRatio_working_3-way'!X83^(1/3))*SIN(('OddsRatio_working_3-way'!Y83)/3)</f>
        <v>-0.18012068502202802</v>
      </c>
      <c r="AJ83" s="11">
        <f>'OddsRatio_working_3-way'!U83/(3*'OddsRatio_working_3-way'!X83^(1/3))*SIN(('OddsRatio_working_3-way'!Y83+2*PI())/3)</f>
        <v>-0.37326126149597083</v>
      </c>
      <c r="AK83" s="11">
        <f>'OddsRatio_working_3-way'!U83/(3*'OddsRatio_working_3-way'!X83^(1/3))*SIN(('OddsRatio_working_3-way'!Y83+4*PI())/3)</f>
        <v>0.55338194651799877</v>
      </c>
      <c r="AL83" s="11">
        <f>'OddsRatio_working_3-way'!Z83+'OddsRatio_working_3-way'!AF83</f>
        <v>1.0699954111792076</v>
      </c>
      <c r="AM83" s="11">
        <f>'OddsRatio_working_3-way'!AA83+'OddsRatio_working_3-way'!AG83</f>
        <v>-0.84697588354186681</v>
      </c>
      <c r="AN83" s="11">
        <f>'OddsRatio_working_3-way'!AB83+'OddsRatio_working_3-way'!AH83</f>
        <v>-0.22301952763734059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1.0699954111792076</v>
      </c>
      <c r="AS83" s="11">
        <f>IF(('OddsRatio_working_3-way'!X83=0),IF(Q83&gt;0,-Q83^(1/3),(-Q83)^(1/3)),'OddsRatio_working_3-way'!AM83-'OddsRatio_working_3-way'!R83/3)</f>
        <v>-0.84697588354186681</v>
      </c>
      <c r="AT83" s="11">
        <f>IF(('OddsRatio_working_3-way'!X83=0),IF(Q83&gt;0,-Q83^(1/3),(-Q83)^(1/3)),'OddsRatio_working_3-way'!AN83-'OddsRatio_working_3-way'!R83/3)</f>
        <v>-0.22301952763734059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2.4</v>
      </c>
      <c r="B84" s="4">
        <f>IF('True_Odds_Calculator_3-way'!B83="","",'True_Odds_Calculator_3-way'!B83)</f>
        <v>3.47</v>
      </c>
      <c r="C84" s="4">
        <f>IF('True_Odds_Calculator_3-way'!C83="","",'True_Odds_Calculator_3-way'!C83)</f>
        <v>3.5</v>
      </c>
      <c r="D84" s="9">
        <f t="shared" si="26"/>
        <v>0.42017814441937662</v>
      </c>
      <c r="E84" s="9">
        <f t="shared" si="27"/>
        <v>0.29115356838926781</v>
      </c>
      <c r="F84" s="9">
        <f t="shared" si="28"/>
        <v>0.28866828719135557</v>
      </c>
      <c r="G84" s="9">
        <f t="shared" si="29"/>
        <v>0.98567351437133655</v>
      </c>
      <c r="H84" s="9">
        <f t="shared" si="30"/>
        <v>2.3799429201198707</v>
      </c>
      <c r="I84" s="9">
        <f t="shared" si="31"/>
        <v>3.4346135804972016</v>
      </c>
      <c r="J84" s="9">
        <f t="shared" si="32"/>
        <v>3.4641837859283418</v>
      </c>
      <c r="K84" s="11">
        <f t="shared" si="33"/>
        <v>0.41666666666666669</v>
      </c>
      <c r="L84" s="11">
        <f t="shared" si="34"/>
        <v>0.28818443804034583</v>
      </c>
      <c r="M84" s="11">
        <f t="shared" si="35"/>
        <v>0.2857142857142857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-0.29658981748318924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0.2185398655139289</v>
      </c>
      <c r="Q84" s="11">
        <f>2*'OddsRatio_working_3-way'!K84*'OddsRatio_working_3-way'!L84*'OddsRatio_working_3-way'!M84</f>
        <v>6.8615342390558526E-2</v>
      </c>
      <c r="R84" s="11">
        <f t="shared" si="36"/>
        <v>0</v>
      </c>
      <c r="S84" s="11">
        <f t="shared" si="37"/>
        <v>-0.73684210526315785</v>
      </c>
      <c r="T84" s="11">
        <f t="shared" si="38"/>
        <v>-0.23134759976865238</v>
      </c>
      <c r="U84" s="11">
        <f>'OddsRatio_working_3-way'!S84-'OddsRatio_working_3-way'!R84^2/3</f>
        <v>-0.73684210526315785</v>
      </c>
      <c r="V84" s="11">
        <f>'OddsRatio_working_3-way'!S84*'OddsRatio_working_3-way'!R84/3-2*'OddsRatio_working_3-way'!R84^3/27-'OddsRatio_working_3-way'!T84</f>
        <v>0.23134759976865238</v>
      </c>
      <c r="W84" s="11">
        <f>'OddsRatio_working_3-way'!V84^2+4*'OddsRatio_working_3-way'!U84^3/27</f>
        <v>-5.7461869759500642E-3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0.12172499629766541</v>
      </c>
      <c r="Y84" s="11">
        <f>IF('OddsRatio_working_3-way'!W84&gt;=0,IF('OddsRatio_working_3-way'!V84+SQRT('OddsRatio_working_3-way'!W84)&gt;0,0,PI()),ACOS('OddsRatio_working_3-way'!V84/(2*'OddsRatio_working_3-way'!X84)))</f>
        <v>0.31663688287497438</v>
      </c>
      <c r="Z84" s="11">
        <f>'OddsRatio_working_3-way'!X84^(1/3)*COS('OddsRatio_working_3-way'!Y84/3)</f>
        <v>0.49283675718566827</v>
      </c>
      <c r="AA84" s="11">
        <f>'OddsRatio_working_3-way'!X84^(1/3)*COS(('OddsRatio_working_3-way'!Y84+2*PI())/3)</f>
        <v>-0.29163424296393109</v>
      </c>
      <c r="AB84" s="11">
        <f>'OddsRatio_working_3-way'!X84^(1/3)*COS(('OddsRatio_working_3-way'!Y84+4*PI())/3)</f>
        <v>-0.20120251422173732</v>
      </c>
      <c r="AC84" s="11">
        <f>'OddsRatio_working_3-way'!X84^(1/3)*SIN('OddsRatio_working_3-way'!Y84/3)</f>
        <v>5.2210782932589038E-2</v>
      </c>
      <c r="AD84" s="11">
        <f>'OddsRatio_working_3-way'!X84^(1/3)*SIN(('OddsRatio_working_3-way'!Y84+2*PI())/3)</f>
        <v>0.40070376017523729</v>
      </c>
      <c r="AE84" s="11">
        <f>'OddsRatio_working_3-way'!X84^(1/3)*SIN(('OddsRatio_working_3-way'!Y84+4*PI())/3)</f>
        <v>-0.45291454310782608</v>
      </c>
      <c r="AF84" s="11">
        <f>-'OddsRatio_working_3-way'!U84/(3*'OddsRatio_working_3-way'!X84^(1/3))*COS(('OddsRatio_working_3-way'!Y84)/3)</f>
        <v>0.49283675718566827</v>
      </c>
      <c r="AG84" s="11">
        <f>-'OddsRatio_working_3-way'!U84/(3*'OddsRatio_working_3-way'!X84^(1/3))*COS(('OddsRatio_working_3-way'!Y84+2*PI())/3)</f>
        <v>-0.29163424296393109</v>
      </c>
      <c r="AH84" s="11">
        <f>-'OddsRatio_working_3-way'!U84/(3*'OddsRatio_working_3-way'!X84^(1/3))*COS(('OddsRatio_working_3-way'!Y84+4*PI())/3)</f>
        <v>-0.20120251422173732</v>
      </c>
      <c r="AI84" s="11">
        <f>'OddsRatio_working_3-way'!U84/(3*'OddsRatio_working_3-way'!X84^(1/3))*SIN(('OddsRatio_working_3-way'!Y84)/3)</f>
        <v>-5.2210782932589038E-2</v>
      </c>
      <c r="AJ84" s="11">
        <f>'OddsRatio_working_3-way'!U84/(3*'OddsRatio_working_3-way'!X84^(1/3))*SIN(('OddsRatio_working_3-way'!Y84+2*PI())/3)</f>
        <v>-0.40070376017523729</v>
      </c>
      <c r="AK84" s="11">
        <f>'OddsRatio_working_3-way'!U84/(3*'OddsRatio_working_3-way'!X84^(1/3))*SIN(('OddsRatio_working_3-way'!Y84+4*PI())/3)</f>
        <v>0.45291454310782608</v>
      </c>
      <c r="AL84" s="11">
        <f>'OddsRatio_working_3-way'!Z84+'OddsRatio_working_3-way'!AF84</f>
        <v>0.98567351437133655</v>
      </c>
      <c r="AM84" s="11">
        <f>'OddsRatio_working_3-way'!AA84+'OddsRatio_working_3-way'!AG84</f>
        <v>-0.58326848592786218</v>
      </c>
      <c r="AN84" s="11">
        <f>'OddsRatio_working_3-way'!AB84+'OddsRatio_working_3-way'!AH84</f>
        <v>-0.40240502844347464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0.98567351437133655</v>
      </c>
      <c r="AS84" s="11">
        <f>IF(('OddsRatio_working_3-way'!X84=0),IF(Q84&gt;0,-Q84^(1/3),(-Q84)^(1/3)),'OddsRatio_working_3-way'!AM84-'OddsRatio_working_3-way'!R84/3)</f>
        <v>-0.58326848592786218</v>
      </c>
      <c r="AT84" s="11">
        <f>IF(('OddsRatio_working_3-way'!X84=0),IF(Q84&gt;0,-Q84^(1/3),(-Q84)^(1/3)),'OddsRatio_working_3-way'!AN84-'OddsRatio_working_3-way'!R84/3)</f>
        <v>-0.40240502844347464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1.75</v>
      </c>
      <c r="B85" s="4">
        <f>IF('True_Odds_Calculator_3-way'!B84="","",'True_Odds_Calculator_3-way'!B84)</f>
        <v>3.75</v>
      </c>
      <c r="C85" s="4">
        <f>IF('True_Odds_Calculator_3-way'!C84="","",'True_Odds_Calculator_3-way'!C84)</f>
        <v>4.93</v>
      </c>
      <c r="D85" s="9">
        <f t="shared" si="26"/>
        <v>0.55455512897233761</v>
      </c>
      <c r="E85" s="9">
        <f t="shared" si="27"/>
        <v>0.25347001451071899</v>
      </c>
      <c r="F85" s="9">
        <f t="shared" si="28"/>
        <v>0.19197485651694352</v>
      </c>
      <c r="G85" s="9">
        <f t="shared" si="29"/>
        <v>1.0709963061818084</v>
      </c>
      <c r="H85" s="9">
        <f t="shared" si="30"/>
        <v>1.8032472296363562</v>
      </c>
      <c r="I85" s="9">
        <f t="shared" si="31"/>
        <v>3.9452398419999737</v>
      </c>
      <c r="J85" s="9">
        <f t="shared" si="32"/>
        <v>5.2090154832945066</v>
      </c>
      <c r="K85" s="11">
        <f t="shared" si="33"/>
        <v>0.5714285714285714</v>
      </c>
      <c r="L85" s="11">
        <f t="shared" si="34"/>
        <v>0.26666666666666666</v>
      </c>
      <c r="M85" s="11">
        <f t="shared" si="35"/>
        <v>0.20283975659229211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-0.25053607649956533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0.22965324060658746</v>
      </c>
      <c r="Q85" s="11">
        <f>2*'OddsRatio_working_3-way'!K85*'OddsRatio_working_3-way'!L85*'OddsRatio_working_3-way'!M85</f>
        <v>6.1817830580508069E-2</v>
      </c>
      <c r="R85" s="11">
        <f t="shared" si="36"/>
        <v>0</v>
      </c>
      <c r="S85" s="11">
        <f t="shared" si="37"/>
        <v>-0.91664738992983275</v>
      </c>
      <c r="T85" s="11">
        <f t="shared" si="38"/>
        <v>-0.24674223147505595</v>
      </c>
      <c r="U85" s="11">
        <f>'OddsRatio_working_3-way'!S85-'OddsRatio_working_3-way'!R85^2/3</f>
        <v>-0.91664738992983275</v>
      </c>
      <c r="V85" s="11">
        <f>'OddsRatio_working_3-way'!S85*'OddsRatio_working_3-way'!R85/3-2*'OddsRatio_working_3-way'!R85^3/27-'OddsRatio_working_3-way'!T85</f>
        <v>0.24674223147505595</v>
      </c>
      <c r="W85" s="11">
        <f>'OddsRatio_working_3-way'!V85^2+4*'OddsRatio_working_3-way'!U85^3/27</f>
        <v>-5.3222869312003727E-2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0.1688968606171336</v>
      </c>
      <c r="Y85" s="11">
        <f>IF('OddsRatio_working_3-way'!W85&gt;=0,IF('OddsRatio_working_3-way'!V85+SQRT('OddsRatio_working_3-way'!W85)&gt;0,0,PI()),ACOS('OddsRatio_working_3-way'!V85/(2*'OddsRatio_working_3-way'!X85)))</f>
        <v>0.751812216007128</v>
      </c>
      <c r="Z85" s="11">
        <f>'OddsRatio_working_3-way'!X85^(1/3)*COS('OddsRatio_working_3-way'!Y85/3)</f>
        <v>0.53549815309090432</v>
      </c>
      <c r="AA85" s="11">
        <f>'OddsRatio_working_3-way'!X85^(1/3)*COS(('OddsRatio_working_3-way'!Y85+2*PI())/3)</f>
        <v>-0.3864636228724756</v>
      </c>
      <c r="AB85" s="11">
        <f>'OddsRatio_working_3-way'!X85^(1/3)*COS(('OddsRatio_working_3-way'!Y85+4*PI())/3)</f>
        <v>-0.14903453021842863</v>
      </c>
      <c r="AC85" s="11">
        <f>'OddsRatio_working_3-way'!X85^(1/3)*SIN('OddsRatio_working_3-way'!Y85/3)</f>
        <v>0.13707975055726263</v>
      </c>
      <c r="AD85" s="11">
        <f>'OddsRatio_working_3-way'!X85^(1/3)*SIN(('OddsRatio_working_3-way'!Y85+2*PI())/3)</f>
        <v>0.3952151289777403</v>
      </c>
      <c r="AE85" s="11">
        <f>'OddsRatio_working_3-way'!X85^(1/3)*SIN(('OddsRatio_working_3-way'!Y85+4*PI())/3)</f>
        <v>-0.53229487953500287</v>
      </c>
      <c r="AF85" s="11">
        <f>-'OddsRatio_working_3-way'!U85/(3*'OddsRatio_working_3-way'!X85^(1/3))*COS(('OddsRatio_working_3-way'!Y85)/3)</f>
        <v>0.53549815309090421</v>
      </c>
      <c r="AG85" s="11">
        <f>-'OddsRatio_working_3-way'!U85/(3*'OddsRatio_working_3-way'!X85^(1/3))*COS(('OddsRatio_working_3-way'!Y85+2*PI())/3)</f>
        <v>-0.38646362287247554</v>
      </c>
      <c r="AH85" s="11">
        <f>-'OddsRatio_working_3-way'!U85/(3*'OddsRatio_working_3-way'!X85^(1/3))*COS(('OddsRatio_working_3-way'!Y85+4*PI())/3)</f>
        <v>-0.14903453021842858</v>
      </c>
      <c r="AI85" s="11">
        <f>'OddsRatio_working_3-way'!U85/(3*'OddsRatio_working_3-way'!X85^(1/3))*SIN(('OddsRatio_working_3-way'!Y85)/3)</f>
        <v>-0.1370797505572626</v>
      </c>
      <c r="AJ85" s="11">
        <f>'OddsRatio_working_3-way'!U85/(3*'OddsRatio_working_3-way'!X85^(1/3))*SIN(('OddsRatio_working_3-way'!Y85+2*PI())/3)</f>
        <v>-0.39521512897774025</v>
      </c>
      <c r="AK85" s="11">
        <f>'OddsRatio_working_3-way'!U85/(3*'OddsRatio_working_3-way'!X85^(1/3))*SIN(('OddsRatio_working_3-way'!Y85+4*PI())/3)</f>
        <v>0.53229487953500276</v>
      </c>
      <c r="AL85" s="11">
        <f>'OddsRatio_working_3-way'!Z85+'OddsRatio_working_3-way'!AF85</f>
        <v>1.0709963061818084</v>
      </c>
      <c r="AM85" s="11">
        <f>'OddsRatio_working_3-way'!AA85+'OddsRatio_working_3-way'!AG85</f>
        <v>-0.7729272457449512</v>
      </c>
      <c r="AN85" s="11">
        <f>'OddsRatio_working_3-way'!AB85+'OddsRatio_working_3-way'!AH85</f>
        <v>-0.29806906043685721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1.0709963061818084</v>
      </c>
      <c r="AS85" s="11">
        <f>IF(('OddsRatio_working_3-way'!X85=0),IF(Q85&gt;0,-Q85^(1/3),(-Q85)^(1/3)),'OddsRatio_working_3-way'!AM85-'OddsRatio_working_3-way'!R85/3)</f>
        <v>-0.7729272457449512</v>
      </c>
      <c r="AT85" s="11">
        <f>IF(('OddsRatio_working_3-way'!X85=0),IF(Q85&gt;0,-Q85^(1/3),(-Q85)^(1/3)),'OddsRatio_working_3-way'!AN85-'OddsRatio_working_3-way'!R85/3)</f>
        <v>-0.29806906043685721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2.93</v>
      </c>
      <c r="C2" s="4">
        <f>IF('True_Odds_Calculator_3-way'!C3="","",'True_Odds_Calculator_3-way'!C3)</f>
        <v>2.82</v>
      </c>
      <c r="D2" s="4">
        <f>IF(A2="","",((1/A2)+(1/B2)+(1/C2))-1)</f>
        <v>4.3129079627881373E-2</v>
      </c>
      <c r="E2" s="4">
        <f>IF(A2="","",(3*A2)/(3-($D2*A2)))</f>
        <v>3.004393664235169</v>
      </c>
      <c r="F2" s="4">
        <f>IF(B2="","",(3*B2)/(3-($D2*B2)))</f>
        <v>3.0588469998570602</v>
      </c>
      <c r="G2" s="4">
        <f>IF(C2="","",(3*C2)/(3-($D2*C2)))</f>
        <v>2.9391573628236904</v>
      </c>
      <c r="I2" s="4">
        <f>IF(A2="","",D2+1)</f>
        <v>1.0431290796278814</v>
      </c>
    </row>
    <row r="3" spans="1:9" x14ac:dyDescent="0.2">
      <c r="A3" s="4">
        <f>IF('True_Odds_Calculator_3-way'!A4="","",'True_Odds_Calculator_3-way'!A4)</f>
        <v>1.18</v>
      </c>
      <c r="B3" s="4">
        <f>IF('True_Odds_Calculator_3-way'!B4="","",'True_Odds_Calculator_3-way'!B4)</f>
        <v>7.5</v>
      </c>
      <c r="C3" s="4">
        <f>IF('True_Odds_Calculator_3-way'!C4="","",'True_Odds_Calculator_3-way'!C4)</f>
        <v>14.28</v>
      </c>
      <c r="D3" s="4">
        <f t="shared" ref="D3:D66" si="0">IF(A3="","",((1/A3)+(1/B3)+(1/C3))-1)</f>
        <v>5.0818971656459322E-2</v>
      </c>
      <c r="E3" s="4">
        <f t="shared" ref="E3:E66" si="1">IF(A3="","",(3*A3)/(3-($D3*A3)))</f>
        <v>1.2040678663709328</v>
      </c>
      <c r="F3" s="4">
        <f t="shared" ref="F3:F66" si="2">IF(B3="","",(3*B3)/(3-($D3*B3)))</f>
        <v>8.5915320606950587</v>
      </c>
      <c r="G3" s="4">
        <f t="shared" ref="G3:G66" si="3">IF(C3="","",(3*C3)/(3-($D3*C3)))</f>
        <v>18.836522983366141</v>
      </c>
      <c r="I3" s="4">
        <f t="shared" ref="I3:I66" si="4">IF(A3="","",D3+1)</f>
        <v>1.0508189716564593</v>
      </c>
    </row>
    <row r="4" spans="1:9" x14ac:dyDescent="0.2">
      <c r="A4" s="4">
        <f>IF('True_Odds_Calculator_3-way'!A5="","",'True_Odds_Calculator_3-way'!A5)</f>
        <v>12.14</v>
      </c>
      <c r="B4" s="4">
        <f>IF('True_Odds_Calculator_3-way'!B5="","",'True_Odds_Calculator_3-way'!B5)</f>
        <v>4.88</v>
      </c>
      <c r="C4" s="4">
        <f>IF('True_Odds_Calculator_3-way'!C5="","",'True_Odds_Calculator_3-way'!C5)</f>
        <v>1.31</v>
      </c>
      <c r="D4" s="4">
        <f t="shared" si="0"/>
        <v>5.064913431234519E-2</v>
      </c>
      <c r="E4" s="4">
        <f t="shared" si="1"/>
        <v>15.269675106731606</v>
      </c>
      <c r="F4" s="4">
        <f t="shared" si="2"/>
        <v>5.3181591923432832</v>
      </c>
      <c r="G4" s="4">
        <f t="shared" si="3"/>
        <v>1.3396282754370352</v>
      </c>
      <c r="I4" s="4">
        <f t="shared" si="4"/>
        <v>1.0506491343123452</v>
      </c>
    </row>
    <row r="5" spans="1:9" x14ac:dyDescent="0.2">
      <c r="A5" s="4">
        <f>IF('True_Odds_Calculator_3-way'!A6="","",'True_Odds_Calculator_3-way'!A6)</f>
        <v>5.52</v>
      </c>
      <c r="B5" s="4">
        <f>IF('True_Odds_Calculator_3-way'!B6="","",'True_Odds_Calculator_3-way'!B6)</f>
        <v>3.86</v>
      </c>
      <c r="C5" s="4">
        <f>IF('True_Odds_Calculator_3-way'!C6="","",'True_Odds_Calculator_3-way'!C6)</f>
        <v>1.69</v>
      </c>
      <c r="D5" s="4">
        <f t="shared" si="0"/>
        <v>3.1942754134169471E-2</v>
      </c>
      <c r="E5" s="4">
        <f t="shared" si="1"/>
        <v>5.8646955304156885</v>
      </c>
      <c r="F5" s="4">
        <f t="shared" si="2"/>
        <v>4.0254444673322967</v>
      </c>
      <c r="G5" s="4">
        <f t="shared" si="3"/>
        <v>1.7209678144978457</v>
      </c>
      <c r="I5" s="4">
        <f t="shared" si="4"/>
        <v>1.0319427541341695</v>
      </c>
    </row>
    <row r="6" spans="1:9" x14ac:dyDescent="0.2">
      <c r="A6" s="4">
        <f>IF('True_Odds_Calculator_3-way'!A7="","",'True_Odds_Calculator_3-way'!A7)</f>
        <v>2.06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4.18</v>
      </c>
      <c r="D6" s="4">
        <f t="shared" si="0"/>
        <v>2.9549391745137044E-2</v>
      </c>
      <c r="E6" s="4">
        <f t="shared" si="1"/>
        <v>2.1026642827448772</v>
      </c>
      <c r="F6" s="4">
        <f t="shared" si="2"/>
        <v>3.3895059025937622</v>
      </c>
      <c r="G6" s="4">
        <f t="shared" si="3"/>
        <v>4.3594895693642837</v>
      </c>
      <c r="I6" s="4">
        <f t="shared" si="4"/>
        <v>1.029549391745137</v>
      </c>
    </row>
    <row r="7" spans="1:9" x14ac:dyDescent="0.2">
      <c r="A7" s="4">
        <f>IF('True_Odds_Calculator_3-way'!A8="","",'True_Odds_Calculator_3-way'!A8)</f>
        <v>2.0699999999999998</v>
      </c>
      <c r="B7" s="4">
        <f>IF('True_Odds_Calculator_3-way'!B8="","",'True_Odds_Calculator_3-way'!B8)</f>
        <v>3.4</v>
      </c>
      <c r="C7" s="4">
        <f>IF('True_Odds_Calculator_3-way'!C8="","",'True_Odds_Calculator_3-way'!C8)</f>
        <v>3.89</v>
      </c>
      <c r="D7" s="4">
        <f t="shared" si="0"/>
        <v>3.4278843238797041E-2</v>
      </c>
      <c r="E7" s="4">
        <f t="shared" si="1"/>
        <v>2.1201465583466184</v>
      </c>
      <c r="F7" s="4">
        <f t="shared" si="2"/>
        <v>3.5374267499683443</v>
      </c>
      <c r="G7" s="4">
        <f t="shared" si="3"/>
        <v>4.0709463746163665</v>
      </c>
      <c r="I7" s="4">
        <f t="shared" si="4"/>
        <v>1.034278843238797</v>
      </c>
    </row>
    <row r="8" spans="1:9" x14ac:dyDescent="0.2">
      <c r="A8" s="4">
        <f>IF('True_Odds_Calculator_3-way'!A9="","",'True_Odds_Calculator_3-way'!A9)</f>
        <v>2.52</v>
      </c>
      <c r="B8" s="4">
        <f>IF('True_Odds_Calculator_3-way'!B9="","",'True_Odds_Calculator_3-way'!B9)</f>
        <v>3.08</v>
      </c>
      <c r="C8" s="4">
        <f>IF('True_Odds_Calculator_3-way'!C9="","",'True_Odds_Calculator_3-way'!C9)</f>
        <v>3.21</v>
      </c>
      <c r="D8" s="4">
        <f t="shared" si="0"/>
        <v>3.3027201251500271E-2</v>
      </c>
      <c r="E8" s="4">
        <f t="shared" si="1"/>
        <v>2.5919068813646216</v>
      </c>
      <c r="F8" s="4">
        <f t="shared" si="2"/>
        <v>3.1881019261637236</v>
      </c>
      <c r="G8" s="4">
        <f t="shared" si="3"/>
        <v>3.3275942020313827</v>
      </c>
      <c r="I8" s="4">
        <f t="shared" si="4"/>
        <v>1.0330272012515003</v>
      </c>
    </row>
    <row r="9" spans="1:9" x14ac:dyDescent="0.2">
      <c r="A9" s="4">
        <f>IF('True_Odds_Calculator_3-way'!A10="","",'True_Odds_Calculator_3-way'!A10)</f>
        <v>3.83</v>
      </c>
      <c r="B9" s="4">
        <f>IF('True_Odds_Calculator_3-way'!B10="","",'True_Odds_Calculator_3-way'!B10)</f>
        <v>3.26</v>
      </c>
      <c r="C9" s="4">
        <f>IF('True_Odds_Calculator_3-way'!C10="","",'True_Odds_Calculator_3-way'!C10)</f>
        <v>2.15</v>
      </c>
      <c r="D9" s="4">
        <f t="shared" si="0"/>
        <v>3.2961351071561396E-2</v>
      </c>
      <c r="E9" s="4">
        <f t="shared" si="1"/>
        <v>3.9982489473577076</v>
      </c>
      <c r="F9" s="4">
        <f t="shared" si="2"/>
        <v>3.3811044025548025</v>
      </c>
      <c r="G9" s="4">
        <f t="shared" si="3"/>
        <v>2.202016702681818</v>
      </c>
      <c r="I9" s="4">
        <f t="shared" si="4"/>
        <v>1.0329613510715614</v>
      </c>
    </row>
    <row r="10" spans="1:9" x14ac:dyDescent="0.2">
      <c r="A10" s="4">
        <f>IF('True_Odds_Calculator_3-way'!A11="","",'True_Odds_Calculator_3-way'!A11)</f>
        <v>2.06</v>
      </c>
      <c r="B10" s="4">
        <f>IF('True_Odds_Calculator_3-way'!B11="","",'True_Odds_Calculator_3-way'!B11)</f>
        <v>3.26</v>
      </c>
      <c r="C10" s="4">
        <f>IF('True_Odds_Calculator_3-way'!C11="","",'True_Odds_Calculator_3-way'!C11)</f>
        <v>4.1399999999999997</v>
      </c>
      <c r="D10" s="4">
        <f t="shared" si="0"/>
        <v>3.3731253181358944E-2</v>
      </c>
      <c r="E10" s="4">
        <f t="shared" si="1"/>
        <v>2.1088453440719039</v>
      </c>
      <c r="F10" s="4">
        <f t="shared" si="2"/>
        <v>3.384040756617416</v>
      </c>
      <c r="G10" s="4">
        <f t="shared" si="3"/>
        <v>4.3421219987480857</v>
      </c>
      <c r="I10" s="4">
        <f t="shared" si="4"/>
        <v>1.0337312531813589</v>
      </c>
    </row>
    <row r="11" spans="1:9" x14ac:dyDescent="0.2">
      <c r="A11" s="4">
        <f>IF('True_Odds_Calculator_3-way'!A12="","",'True_Odds_Calculator_3-way'!A12)</f>
        <v>1.65</v>
      </c>
      <c r="B11" s="4">
        <f>IF('True_Odds_Calculator_3-way'!B12="","",'True_Odds_Calculator_3-way'!B12)</f>
        <v>3.98</v>
      </c>
      <c r="C11" s="4">
        <f>IF('True_Odds_Calculator_3-way'!C12="","",'True_Odds_Calculator_3-way'!C12)</f>
        <v>5.57</v>
      </c>
      <c r="D11" s="4">
        <f t="shared" si="0"/>
        <v>3.6850101112165579E-2</v>
      </c>
      <c r="E11" s="4">
        <f t="shared" si="1"/>
        <v>1.6841332645977332</v>
      </c>
      <c r="F11" s="4">
        <f t="shared" si="2"/>
        <v>4.1845746520594629</v>
      </c>
      <c r="G11" s="4">
        <f t="shared" si="3"/>
        <v>5.9790787273423733</v>
      </c>
      <c r="I11" s="4">
        <f t="shared" si="4"/>
        <v>1.0368501011121656</v>
      </c>
    </row>
    <row r="12" spans="1:9" x14ac:dyDescent="0.2">
      <c r="A12" s="4">
        <f>IF('True_Odds_Calculator_3-way'!A13="","",'True_Odds_Calculator_3-way'!A13)</f>
        <v>1.74</v>
      </c>
      <c r="B12" s="4">
        <f>IF('True_Odds_Calculator_3-way'!B13="","",'True_Odds_Calculator_3-way'!B13)</f>
        <v>3.55</v>
      </c>
      <c r="C12" s="4">
        <f>IF('True_Odds_Calculator_3-way'!C13="","",'True_Odds_Calculator_3-way'!C13)</f>
        <v>5.63</v>
      </c>
      <c r="D12" s="4">
        <f t="shared" si="0"/>
        <v>3.4022677951295321E-2</v>
      </c>
      <c r="E12" s="4">
        <f t="shared" si="1"/>
        <v>1.7750268773252353</v>
      </c>
      <c r="F12" s="4">
        <f t="shared" si="2"/>
        <v>3.69891910807182</v>
      </c>
      <c r="G12" s="4">
        <f t="shared" si="3"/>
        <v>6.0139885092124024</v>
      </c>
      <c r="I12" s="4">
        <f t="shared" si="4"/>
        <v>1.0340226779512953</v>
      </c>
    </row>
    <row r="13" spans="1:9" x14ac:dyDescent="0.2">
      <c r="A13" s="4">
        <f>IF('True_Odds_Calculator_3-way'!A14="","",'True_Odds_Calculator_3-way'!A14)</f>
        <v>4.29</v>
      </c>
      <c r="B13" s="4">
        <f>IF('True_Odds_Calculator_3-way'!B14="","",'True_Odds_Calculator_3-way'!B14)</f>
        <v>3.63</v>
      </c>
      <c r="C13" s="4">
        <f>IF('True_Odds_Calculator_3-way'!C14="","",'True_Odds_Calculator_3-way'!C14)</f>
        <v>1.92</v>
      </c>
      <c r="D13" s="4">
        <f t="shared" si="0"/>
        <v>2.9415660097478202E-2</v>
      </c>
      <c r="E13" s="4">
        <f t="shared" si="1"/>
        <v>4.4783803554835009</v>
      </c>
      <c r="F13" s="4">
        <f t="shared" si="2"/>
        <v>3.7639708203858486</v>
      </c>
      <c r="G13" s="4">
        <f t="shared" si="3"/>
        <v>1.9568395044663682</v>
      </c>
      <c r="I13" s="4">
        <f t="shared" si="4"/>
        <v>1.0294156600974782</v>
      </c>
    </row>
    <row r="14" spans="1:9" x14ac:dyDescent="0.2">
      <c r="A14" s="4">
        <f>IF('True_Odds_Calculator_3-way'!A15="","",'True_Odds_Calculator_3-way'!A15)</f>
        <v>1.75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4.74</v>
      </c>
      <c r="D14" s="4">
        <f t="shared" si="0"/>
        <v>3.1155254469064975E-2</v>
      </c>
      <c r="E14" s="4">
        <f t="shared" si="1"/>
        <v>1.7823930299061923</v>
      </c>
      <c r="F14" s="4">
        <f t="shared" si="2"/>
        <v>4.1951388277328352</v>
      </c>
      <c r="G14" s="4">
        <f t="shared" si="3"/>
        <v>4.9854082258136847</v>
      </c>
      <c r="I14" s="4">
        <f t="shared" si="4"/>
        <v>1.031155254469065</v>
      </c>
    </row>
    <row r="15" spans="1:9" x14ac:dyDescent="0.2">
      <c r="A15" s="4">
        <f>IF('True_Odds_Calculator_3-way'!A16="","",'True_Odds_Calculator_3-way'!A16)</f>
        <v>3.65</v>
      </c>
      <c r="B15" s="4">
        <f>IF('True_Odds_Calculator_3-way'!B16="","",'True_Odds_Calculator_3-way'!B16)</f>
        <v>3.43</v>
      </c>
      <c r="C15" s="4">
        <f>IF('True_Odds_Calculator_3-way'!C16="","",'True_Odds_Calculator_3-way'!C16)</f>
        <v>2.16</v>
      </c>
      <c r="D15" s="4">
        <f t="shared" si="0"/>
        <v>2.8480755207062058E-2</v>
      </c>
      <c r="E15" s="4">
        <f t="shared" si="1"/>
        <v>3.7810182781496455</v>
      </c>
      <c r="F15" s="4">
        <f t="shared" si="2"/>
        <v>3.5454504930114825</v>
      </c>
      <c r="G15" s="4">
        <f t="shared" si="3"/>
        <v>2.2052205700070022</v>
      </c>
      <c r="I15" s="4">
        <f t="shared" si="4"/>
        <v>1.0284807552070621</v>
      </c>
    </row>
    <row r="16" spans="1:9" x14ac:dyDescent="0.2">
      <c r="A16" s="4">
        <f>IF('True_Odds_Calculator_3-way'!A17="","",'True_Odds_Calculator_3-way'!A17)</f>
        <v>1.43</v>
      </c>
      <c r="B16" s="4">
        <f>IF('True_Odds_Calculator_3-way'!B17="","",'True_Odds_Calculator_3-way'!B17)</f>
        <v>4.95</v>
      </c>
      <c r="C16" s="4">
        <f>IF('True_Odds_Calculator_3-way'!C17="","",'True_Odds_Calculator_3-way'!C17)</f>
        <v>7.75</v>
      </c>
      <c r="D16" s="4">
        <f t="shared" si="0"/>
        <v>3.0353159385417605E-2</v>
      </c>
      <c r="E16" s="4">
        <f t="shared" si="1"/>
        <v>1.4509934657954395</v>
      </c>
      <c r="F16" s="4">
        <f t="shared" si="2"/>
        <v>5.2109800165440392</v>
      </c>
      <c r="G16" s="4">
        <f t="shared" si="3"/>
        <v>8.4094006885407193</v>
      </c>
      <c r="I16" s="4">
        <f t="shared" si="4"/>
        <v>1.0303531593854176</v>
      </c>
    </row>
    <row r="17" spans="1:9" x14ac:dyDescent="0.2">
      <c r="A17" s="4">
        <f>IF('True_Odds_Calculator_3-way'!A18="","",'True_Odds_Calculator_3-way'!A18)</f>
        <v>3.93</v>
      </c>
      <c r="B17" s="4">
        <f>IF('True_Odds_Calculator_3-way'!B18="","",'True_Odds_Calculator_3-way'!B18)</f>
        <v>3.62</v>
      </c>
      <c r="C17" s="4">
        <f>IF('True_Odds_Calculator_3-way'!C18="","",'True_Odds_Calculator_3-way'!C18)</f>
        <v>2.0099999999999998</v>
      </c>
      <c r="D17" s="4">
        <f t="shared" si="0"/>
        <v>2.8208457942248799E-2</v>
      </c>
      <c r="E17" s="4">
        <f t="shared" si="1"/>
        <v>4.0807980566613056</v>
      </c>
      <c r="F17" s="4">
        <f t="shared" si="2"/>
        <v>3.7475602266820895</v>
      </c>
      <c r="G17" s="4">
        <f t="shared" si="3"/>
        <v>2.0487201278260163</v>
      </c>
      <c r="I17" s="4">
        <f t="shared" si="4"/>
        <v>1.0282084579422488</v>
      </c>
    </row>
    <row r="18" spans="1:9" x14ac:dyDescent="0.2">
      <c r="A18" s="4">
        <f>IF('True_Odds_Calculator_3-way'!A19="","",'True_Odds_Calculator_3-way'!A19)</f>
        <v>1.98</v>
      </c>
      <c r="B18" s="4">
        <f>IF('True_Odds_Calculator_3-way'!B19="","",'True_Odds_Calculator_3-way'!B19)</f>
        <v>3.55</v>
      </c>
      <c r="C18" s="4">
        <f>IF('True_Odds_Calculator_3-way'!C19="","",'True_Odds_Calculator_3-way'!C19)</f>
        <v>4.1100000000000003</v>
      </c>
      <c r="D18" s="4">
        <f t="shared" si="0"/>
        <v>3.0049648328665413E-2</v>
      </c>
      <c r="E18" s="4">
        <f t="shared" si="1"/>
        <v>2.0200634495316101</v>
      </c>
      <c r="F18" s="4">
        <f t="shared" si="2"/>
        <v>3.6808877699106692</v>
      </c>
      <c r="G18" s="4">
        <f t="shared" si="3"/>
        <v>4.2864652807349959</v>
      </c>
      <c r="I18" s="4">
        <f t="shared" si="4"/>
        <v>1.0300496483286654</v>
      </c>
    </row>
    <row r="19" spans="1:9" x14ac:dyDescent="0.2">
      <c r="A19" s="4">
        <f>IF('True_Odds_Calculator_3-way'!A20="","",'True_Odds_Calculator_3-way'!A20)</f>
        <v>2.2400000000000002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3.31</v>
      </c>
      <c r="D19" s="4">
        <f t="shared" si="0"/>
        <v>2.7094907087375164E-2</v>
      </c>
      <c r="E19" s="4">
        <f t="shared" si="1"/>
        <v>2.2862528708041365</v>
      </c>
      <c r="F19" s="4">
        <f t="shared" si="2"/>
        <v>3.7103012192735276</v>
      </c>
      <c r="G19" s="4">
        <f t="shared" si="3"/>
        <v>3.4120007882549324</v>
      </c>
      <c r="I19" s="4">
        <f t="shared" si="4"/>
        <v>1.0270949070873752</v>
      </c>
    </row>
    <row r="20" spans="1:9" x14ac:dyDescent="0.2">
      <c r="A20" s="4">
        <f>IF('True_Odds_Calculator_3-way'!A21="","",'True_Odds_Calculator_3-way'!A21)</f>
        <v>1.51</v>
      </c>
      <c r="B20" s="4">
        <f>IF('True_Odds_Calculator_3-way'!B21="","",'True_Odds_Calculator_3-way'!B21)</f>
        <v>5.08</v>
      </c>
      <c r="C20" s="4">
        <f>IF('True_Odds_Calculator_3-way'!C21="","",'True_Odds_Calculator_3-way'!C21)</f>
        <v>5.84</v>
      </c>
      <c r="D20" s="4">
        <f t="shared" si="0"/>
        <v>3.0334926042255184E-2</v>
      </c>
      <c r="E20" s="4">
        <f t="shared" si="1"/>
        <v>1.5334130387991822</v>
      </c>
      <c r="F20" s="4">
        <f t="shared" si="2"/>
        <v>5.3550748892106359</v>
      </c>
      <c r="G20" s="4">
        <f t="shared" si="3"/>
        <v>6.2065065593175994</v>
      </c>
      <c r="I20" s="4">
        <f t="shared" si="4"/>
        <v>1.0303349260422552</v>
      </c>
    </row>
    <row r="21" spans="1:9" x14ac:dyDescent="0.2">
      <c r="A21" s="4">
        <f>IF('True_Odds_Calculator_3-way'!A22="","",'True_Odds_Calculator_3-way'!A22)</f>
        <v>1.87</v>
      </c>
      <c r="B21" s="4">
        <f>IF('True_Odds_Calculator_3-way'!B22="","",'True_Odds_Calculator_3-way'!B22)</f>
        <v>4.0199999999999996</v>
      </c>
      <c r="C21" s="4">
        <f>IF('True_Odds_Calculator_3-way'!C22="","",'True_Odds_Calculator_3-way'!C22)</f>
        <v>4.0599999999999996</v>
      </c>
      <c r="D21" s="4">
        <f t="shared" si="0"/>
        <v>2.9820995913454329E-2</v>
      </c>
      <c r="E21" s="4">
        <f t="shared" si="1"/>
        <v>1.9054187250345678</v>
      </c>
      <c r="F21" s="4">
        <f t="shared" si="2"/>
        <v>4.1873261148451917</v>
      </c>
      <c r="G21" s="4">
        <f t="shared" si="3"/>
        <v>4.2307432699055578</v>
      </c>
      <c r="I21" s="4">
        <f t="shared" si="4"/>
        <v>1.0298209959134543</v>
      </c>
    </row>
    <row r="22" spans="1:9" x14ac:dyDescent="0.2">
      <c r="A22" s="4">
        <f>IF('True_Odds_Calculator_3-way'!A23="","",'True_Odds_Calculator_3-way'!A23)</f>
        <v>1.37</v>
      </c>
      <c r="B22" s="4">
        <f>IF('True_Odds_Calculator_3-way'!B23="","",'True_Odds_Calculator_3-way'!B23)</f>
        <v>5.17</v>
      </c>
      <c r="C22" s="4">
        <f>IF('True_Odds_Calculator_3-way'!C23="","",'True_Odds_Calculator_3-way'!C23)</f>
        <v>9.39</v>
      </c>
      <c r="D22" s="4">
        <f t="shared" si="0"/>
        <v>2.9846877608644906E-2</v>
      </c>
      <c r="E22" s="4">
        <f t="shared" si="1"/>
        <v>1.3889312356730676</v>
      </c>
      <c r="F22" s="4">
        <f t="shared" si="2"/>
        <v>5.4503445724495405</v>
      </c>
      <c r="G22" s="4">
        <f t="shared" si="3"/>
        <v>10.357616017457978</v>
      </c>
      <c r="I22" s="4">
        <f t="shared" si="4"/>
        <v>1.0298468776086449</v>
      </c>
    </row>
    <row r="23" spans="1:9" x14ac:dyDescent="0.2">
      <c r="A23" s="4">
        <f>IF('True_Odds_Calculator_3-way'!A24="","",'True_Odds_Calculator_3-way'!A24)</f>
        <v>3.58</v>
      </c>
      <c r="B23" s="4">
        <f>IF('True_Odds_Calculator_3-way'!B24="","",'True_Odds_Calculator_3-way'!B24)</f>
        <v>3.96</v>
      </c>
      <c r="C23" s="4">
        <f>IF('True_Odds_Calculator_3-way'!C24="","",'True_Odds_Calculator_3-way'!C24)</f>
        <v>2.0099999999999998</v>
      </c>
      <c r="D23" s="4">
        <f t="shared" si="0"/>
        <v>2.9367299274745351E-2</v>
      </c>
      <c r="E23" s="4">
        <f t="shared" si="1"/>
        <v>3.7100174776737824</v>
      </c>
      <c r="F23" s="4">
        <f t="shared" si="2"/>
        <v>4.1196994703952203</v>
      </c>
      <c r="G23" s="4">
        <f t="shared" si="3"/>
        <v>2.0503427291231104</v>
      </c>
      <c r="I23" s="4">
        <f t="shared" si="4"/>
        <v>1.0293672992747454</v>
      </c>
    </row>
    <row r="24" spans="1:9" x14ac:dyDescent="0.2">
      <c r="A24" s="4">
        <f>IF('True_Odds_Calculator_3-way'!A25="","",'True_Odds_Calculator_3-way'!A25)</f>
        <v>1.75</v>
      </c>
      <c r="B24" s="4">
        <f>IF('True_Odds_Calculator_3-way'!B25="","",'True_Odds_Calculator_3-way'!B25)</f>
        <v>4.0199999999999996</v>
      </c>
      <c r="C24" s="4">
        <f>IF('True_Odds_Calculator_3-way'!C25="","",'True_Odds_Calculator_3-way'!C25)</f>
        <v>4.8099999999999996</v>
      </c>
      <c r="D24" s="4">
        <f t="shared" si="0"/>
        <v>2.8084998234251923E-2</v>
      </c>
      <c r="E24" s="4">
        <f t="shared" si="1"/>
        <v>1.7791476254529361</v>
      </c>
      <c r="F24" s="4">
        <f t="shared" si="2"/>
        <v>4.1772044860228412</v>
      </c>
      <c r="G24" s="4">
        <f t="shared" si="3"/>
        <v>5.0368054022272775</v>
      </c>
      <c r="I24" s="4">
        <f t="shared" si="4"/>
        <v>1.0280849982342519</v>
      </c>
    </row>
    <row r="25" spans="1:9" x14ac:dyDescent="0.2">
      <c r="A25" s="4">
        <f>IF('True_Odds_Calculator_3-way'!A26="","",'True_Odds_Calculator_3-way'!A26)</f>
        <v>2.0099999999999998</v>
      </c>
      <c r="B25" s="4">
        <f>IF('True_Odds_Calculator_3-way'!B26="","",'True_Odds_Calculator_3-way'!B26)</f>
        <v>3.84</v>
      </c>
      <c r="C25" s="4">
        <f>IF('True_Odds_Calculator_3-way'!C26="","",'True_Odds_Calculator_3-way'!C26)</f>
        <v>3.69</v>
      </c>
      <c r="D25" s="4">
        <f t="shared" si="0"/>
        <v>2.8931814504712161E-2</v>
      </c>
      <c r="E25" s="4">
        <f t="shared" si="1"/>
        <v>2.049732665118476</v>
      </c>
      <c r="F25" s="4">
        <f t="shared" si="2"/>
        <v>3.987674441267099</v>
      </c>
      <c r="G25" s="4">
        <f t="shared" si="3"/>
        <v>3.8261581690474613</v>
      </c>
      <c r="I25" s="4">
        <f t="shared" si="4"/>
        <v>1.0289318145047122</v>
      </c>
    </row>
    <row r="26" spans="1:9" x14ac:dyDescent="0.2">
      <c r="A26" s="4">
        <f>IF('True_Odds_Calculator_3-way'!A27="","",'True_Odds_Calculator_3-way'!A27)</f>
        <v>2.37</v>
      </c>
      <c r="B26" s="4">
        <f>IF('True_Odds_Calculator_3-way'!B27="","",'True_Odds_Calculator_3-way'!B27)</f>
        <v>3.65</v>
      </c>
      <c r="C26" s="4">
        <f>IF('True_Odds_Calculator_3-way'!C27="","",'True_Odds_Calculator_3-way'!C27)</f>
        <v>3.01</v>
      </c>
      <c r="D26" s="4">
        <f t="shared" si="0"/>
        <v>2.8139444631030575E-2</v>
      </c>
      <c r="E26" s="4">
        <f t="shared" si="1"/>
        <v>2.4238833170089311</v>
      </c>
      <c r="F26" s="4">
        <f t="shared" si="2"/>
        <v>3.779392507549566</v>
      </c>
      <c r="G26" s="4">
        <f t="shared" si="3"/>
        <v>3.0974510885825079</v>
      </c>
      <c r="I26" s="4">
        <f t="shared" si="4"/>
        <v>1.0281394446310306</v>
      </c>
    </row>
    <row r="27" spans="1: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4.1100000000000003</v>
      </c>
      <c r="C27" s="4">
        <f>IF('True_Odds_Calculator_3-way'!C28="","",'True_Odds_Calculator_3-way'!C28)</f>
        <v>5.18</v>
      </c>
      <c r="D27" s="4">
        <f t="shared" si="0"/>
        <v>3.1597290721378402E-2</v>
      </c>
      <c r="E27" s="4">
        <f t="shared" si="1"/>
        <v>1.7102622051798377</v>
      </c>
      <c r="F27" s="4">
        <f t="shared" si="2"/>
        <v>4.2959649701021716</v>
      </c>
      <c r="G27" s="4">
        <f t="shared" si="3"/>
        <v>5.4789187890849513</v>
      </c>
      <c r="I27" s="4">
        <f t="shared" si="4"/>
        <v>1.0315972907213784</v>
      </c>
    </row>
    <row r="28" spans="1:9" x14ac:dyDescent="0.2">
      <c r="A28" s="4">
        <f>IF('True_Odds_Calculator_3-way'!A29="","",'True_Odds_Calculator_3-way'!A29)</f>
        <v>1.88</v>
      </c>
      <c r="B28" s="4">
        <f>IF('True_Odds_Calculator_3-way'!B29="","",'True_Odds_Calculator_3-way'!B29)</f>
        <v>3.94</v>
      </c>
      <c r="C28" s="4">
        <f>IF('True_Odds_Calculator_3-way'!C29="","",'True_Odds_Calculator_3-way'!C29)</f>
        <v>4.12</v>
      </c>
      <c r="D28" s="4">
        <f t="shared" si="0"/>
        <v>2.8440446817947773E-2</v>
      </c>
      <c r="E28" s="4">
        <f t="shared" si="1"/>
        <v>1.9141146529542341</v>
      </c>
      <c r="F28" s="4">
        <f t="shared" si="2"/>
        <v>4.0928762408318988</v>
      </c>
      <c r="G28" s="4">
        <f t="shared" si="3"/>
        <v>4.2874605500957585</v>
      </c>
      <c r="I28" s="4">
        <f t="shared" si="4"/>
        <v>1.0284404468179478</v>
      </c>
    </row>
    <row r="29" spans="1:9" x14ac:dyDescent="0.2">
      <c r="A29" s="4">
        <f>IF('True_Odds_Calculator_3-way'!A30="","",'True_Odds_Calculator_3-way'!A30)</f>
        <v>2.82</v>
      </c>
      <c r="B29" s="4">
        <f>IF('True_Odds_Calculator_3-way'!B30="","",'True_Odds_Calculator_3-way'!B30)</f>
        <v>3.08</v>
      </c>
      <c r="C29" s="4">
        <f>IF('True_Odds_Calculator_3-way'!C30="","",'True_Odds_Calculator_3-way'!C30)</f>
        <v>2.83</v>
      </c>
      <c r="D29" s="4">
        <f t="shared" si="0"/>
        <v>3.264214421270295E-2</v>
      </c>
      <c r="E29" s="4">
        <f t="shared" si="1"/>
        <v>2.9092668248138782</v>
      </c>
      <c r="F29" s="4">
        <f t="shared" si="2"/>
        <v>3.186797887313475</v>
      </c>
      <c r="G29" s="4">
        <f t="shared" si="3"/>
        <v>2.919911138030022</v>
      </c>
      <c r="I29" s="4">
        <f t="shared" si="4"/>
        <v>1.032642144212703</v>
      </c>
    </row>
    <row r="30" spans="1:9" x14ac:dyDescent="0.2">
      <c r="A30" s="4">
        <f>IF('True_Odds_Calculator_3-way'!A31="","",'True_Odds_Calculator_3-way'!A31)</f>
        <v>1.66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5.82</v>
      </c>
      <c r="D30" s="4">
        <f t="shared" si="0"/>
        <v>4.9713038060053227E-2</v>
      </c>
      <c r="E30" s="4">
        <f t="shared" si="1"/>
        <v>1.7069547070563353</v>
      </c>
      <c r="F30" s="4">
        <f t="shared" si="2"/>
        <v>3.8623298633091534</v>
      </c>
      <c r="G30" s="4">
        <f t="shared" si="3"/>
        <v>6.4412116697265516</v>
      </c>
      <c r="I30" s="4">
        <f t="shared" si="4"/>
        <v>1.0497130380600532</v>
      </c>
    </row>
    <row r="31" spans="1:9" x14ac:dyDescent="0.2">
      <c r="A31" s="4">
        <f>IF('True_Odds_Calculator_3-way'!A32="","",'True_Odds_Calculator_3-way'!A32)</f>
        <v>1.9</v>
      </c>
      <c r="B31" s="4">
        <f>IF('True_Odds_Calculator_3-way'!B32="","",'True_Odds_Calculator_3-way'!B32)</f>
        <v>3.48</v>
      </c>
      <c r="C31" s="4">
        <f>IF('True_Odds_Calculator_3-way'!C32="","",'True_Odds_Calculator_3-way'!C32)</f>
        <v>4.2699999999999996</v>
      </c>
      <c r="D31" s="4">
        <f t="shared" si="0"/>
        <v>4.7864148783490545E-2</v>
      </c>
      <c r="E31" s="4">
        <f t="shared" si="1"/>
        <v>1.9593970866653214</v>
      </c>
      <c r="F31" s="4">
        <f t="shared" si="2"/>
        <v>3.6845765811540456</v>
      </c>
      <c r="G31" s="4">
        <f t="shared" si="3"/>
        <v>4.582167680842038</v>
      </c>
      <c r="I31" s="4">
        <f t="shared" si="4"/>
        <v>1.0478641487834905</v>
      </c>
    </row>
    <row r="32" spans="1:9" x14ac:dyDescent="0.2">
      <c r="A32" s="4">
        <f>IF('True_Odds_Calculator_3-way'!A33="","",'True_Odds_Calculator_3-way'!A33)</f>
        <v>1.98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4.18</v>
      </c>
      <c r="D32" s="4">
        <f t="shared" si="0"/>
        <v>4.6399758436648231E-2</v>
      </c>
      <c r="E32" s="4">
        <f t="shared" si="1"/>
        <v>2.0425507484736909</v>
      </c>
      <c r="F32" s="4">
        <f t="shared" si="2"/>
        <v>3.4885966108279431</v>
      </c>
      <c r="G32" s="4">
        <f t="shared" si="3"/>
        <v>4.4689169563667415</v>
      </c>
      <c r="I32" s="4">
        <f t="shared" si="4"/>
        <v>1.0463997584366482</v>
      </c>
    </row>
    <row r="33" spans="1:9" x14ac:dyDescent="0.2">
      <c r="A33" s="4">
        <f>IF('True_Odds_Calculator_3-way'!A34="","",'True_Odds_Calculator_3-way'!A34)</f>
        <v>2.48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3.06</v>
      </c>
      <c r="D33" s="4">
        <f t="shared" si="0"/>
        <v>4.3502815896979463E-2</v>
      </c>
      <c r="E33" s="4">
        <f t="shared" si="1"/>
        <v>2.5725135765301439</v>
      </c>
      <c r="F33" s="4">
        <f t="shared" si="2"/>
        <v>3.3447200403513579</v>
      </c>
      <c r="G33" s="4">
        <f t="shared" si="3"/>
        <v>3.2020857414254875</v>
      </c>
      <c r="I33" s="4">
        <f t="shared" si="4"/>
        <v>1.0435028158969795</v>
      </c>
    </row>
    <row r="34" spans="1:9" x14ac:dyDescent="0.2">
      <c r="A34" s="4">
        <f>IF('True_Odds_Calculator_3-way'!A35="","",'True_Odds_Calculator_3-way'!A35)</f>
        <v>2.88</v>
      </c>
      <c r="B34" s="4">
        <f>IF('True_Odds_Calculator_3-way'!B35="","",'True_Odds_Calculator_3-way'!B35)</f>
        <v>3.2</v>
      </c>
      <c r="C34" s="4">
        <f>IF('True_Odds_Calculator_3-way'!C35="","",'True_Odds_Calculator_3-way'!C35)</f>
        <v>2.6</v>
      </c>
      <c r="D34" s="4">
        <f t="shared" si="0"/>
        <v>4.4337606837606902E-2</v>
      </c>
      <c r="E34" s="4">
        <f t="shared" si="1"/>
        <v>3.00803427959293</v>
      </c>
      <c r="F34" s="4">
        <f t="shared" si="2"/>
        <v>3.3588516746411492</v>
      </c>
      <c r="G34" s="4">
        <f t="shared" si="3"/>
        <v>2.7038998555609055</v>
      </c>
      <c r="I34" s="4">
        <f t="shared" si="4"/>
        <v>1.0443376068376069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2.72</v>
      </c>
      <c r="D35" s="4">
        <f t="shared" si="0"/>
        <v>3.1536527821869553E-2</v>
      </c>
      <c r="E35" s="4">
        <f t="shared" si="1"/>
        <v>2.959281355588447</v>
      </c>
      <c r="F35" s="4">
        <f t="shared" si="2"/>
        <v>3.2792773182027233</v>
      </c>
      <c r="G35" s="4">
        <f t="shared" si="3"/>
        <v>2.8000625195939484</v>
      </c>
      <c r="I35" s="4">
        <f t="shared" si="4"/>
        <v>1.0315365278218696</v>
      </c>
    </row>
    <row r="36" spans="1:9" x14ac:dyDescent="0.2">
      <c r="A36" s="4">
        <f>IF('True_Odds_Calculator_3-way'!A37="","",'True_Odds_Calculator_3-way'!A37)</f>
        <v>1.99</v>
      </c>
      <c r="B36" s="4">
        <f>IF('True_Odds_Calculator_3-way'!B37="","",'True_Odds_Calculator_3-way'!B37)</f>
        <v>3.39</v>
      </c>
      <c r="C36" s="4">
        <f>IF('True_Odds_Calculator_3-way'!C37="","",'True_Odds_Calculator_3-way'!C37)</f>
        <v>4.2</v>
      </c>
      <c r="D36" s="4">
        <f t="shared" si="0"/>
        <v>3.5593051646771512E-2</v>
      </c>
      <c r="E36" s="4">
        <f t="shared" si="1"/>
        <v>2.0381201337376922</v>
      </c>
      <c r="F36" s="4">
        <f t="shared" si="2"/>
        <v>3.5320599762647964</v>
      </c>
      <c r="G36" s="4">
        <f t="shared" si="3"/>
        <v>4.4202629041769503</v>
      </c>
      <c r="I36" s="4">
        <f t="shared" si="4"/>
        <v>1.0355930516467715</v>
      </c>
    </row>
    <row r="37" spans="1:9" x14ac:dyDescent="0.2">
      <c r="A37" s="4">
        <f>IF('True_Odds_Calculator_3-way'!A38="","",'True_Odds_Calculator_3-way'!A38)</f>
        <v>3.24</v>
      </c>
      <c r="B37" s="4">
        <f>IF('True_Odds_Calculator_3-way'!B38="","",'True_Odds_Calculator_3-way'!B38)</f>
        <v>3.12</v>
      </c>
      <c r="C37" s="4">
        <f>IF('True_Odds_Calculator_3-way'!C38="","",'True_Odds_Calculator_3-way'!C38)</f>
        <v>2.4700000000000002</v>
      </c>
      <c r="D37" s="4">
        <f t="shared" si="0"/>
        <v>3.4013095416604244E-2</v>
      </c>
      <c r="E37" s="4">
        <f t="shared" si="1"/>
        <v>3.3635573986382363</v>
      </c>
      <c r="F37" s="4">
        <f t="shared" si="2"/>
        <v>3.2344128900145499</v>
      </c>
      <c r="G37" s="4">
        <f t="shared" si="3"/>
        <v>2.5411630220792145</v>
      </c>
      <c r="I37" s="4">
        <f t="shared" si="4"/>
        <v>1.0340130954166042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1.71</v>
      </c>
      <c r="B40" s="4">
        <f>IF('True_Odds_Calculator_3-way'!B39="","",'True_Odds_Calculator_3-way'!B39)</f>
        <v>3.85</v>
      </c>
      <c r="C40" s="4">
        <f>IF('True_Odds_Calculator_3-way'!C39="","",'True_Odds_Calculator_3-way'!C39)</f>
        <v>5.16</v>
      </c>
      <c r="D40" s="4">
        <f t="shared" si="0"/>
        <v>3.8334030990089696E-2</v>
      </c>
      <c r="E40" s="4">
        <f t="shared" si="1"/>
        <v>1.7481988398470145</v>
      </c>
      <c r="F40" s="4">
        <f t="shared" si="2"/>
        <v>4.0492018613698999</v>
      </c>
      <c r="G40" s="4">
        <f t="shared" si="3"/>
        <v>5.5242380582233768</v>
      </c>
      <c r="I40" s="4">
        <f t="shared" si="4"/>
        <v>1.0383340309900897</v>
      </c>
    </row>
    <row r="41" spans="1:9" x14ac:dyDescent="0.2">
      <c r="A41" s="4">
        <f>IF('True_Odds_Calculator_3-way'!A40="","",'True_Odds_Calculator_3-way'!A40)</f>
        <v>4.05</v>
      </c>
      <c r="B41" s="4">
        <f>IF('True_Odds_Calculator_3-way'!B40="","",'True_Odds_Calculator_3-way'!B40)</f>
        <v>3.39</v>
      </c>
      <c r="C41" s="4">
        <f>IF('True_Odds_Calculator_3-way'!C40="","",'True_Odds_Calculator_3-way'!C40)</f>
        <v>2.0299999999999998</v>
      </c>
      <c r="D41" s="4">
        <f t="shared" si="0"/>
        <v>3.4509668422800566E-2</v>
      </c>
      <c r="E41" s="4">
        <f t="shared" si="1"/>
        <v>4.2479014554735155</v>
      </c>
      <c r="F41" s="4">
        <f t="shared" si="2"/>
        <v>3.5275604852361671</v>
      </c>
      <c r="G41" s="4">
        <f t="shared" si="3"/>
        <v>2.0785370457446346</v>
      </c>
      <c r="I41" s="4">
        <f t="shared" si="4"/>
        <v>1.0345096684228006</v>
      </c>
    </row>
    <row r="42" spans="1:9" x14ac:dyDescent="0.2">
      <c r="A42" s="4">
        <f>IF('True_Odds_Calculator_3-way'!A41="","",'True_Odds_Calculator_3-way'!A41)</f>
        <v>2</v>
      </c>
      <c r="B42" s="4">
        <f>IF('True_Odds_Calculator_3-way'!B41="","",'True_Odds_Calculator_3-way'!B41)</f>
        <v>3.33</v>
      </c>
      <c r="C42" s="4">
        <f>IF('True_Odds_Calculator_3-way'!C41="","",'True_Odds_Calculator_3-way'!C41)</f>
        <v>4.2699999999999996</v>
      </c>
      <c r="D42" s="4">
        <f t="shared" si="0"/>
        <v>3.4492337771026227E-2</v>
      </c>
      <c r="E42" s="4">
        <f t="shared" si="1"/>
        <v>2.047072203933161</v>
      </c>
      <c r="F42" s="4">
        <f t="shared" si="2"/>
        <v>3.4625696555474832</v>
      </c>
      <c r="G42" s="4">
        <f t="shared" si="3"/>
        <v>4.4904548110173632</v>
      </c>
      <c r="I42" s="4">
        <f t="shared" si="4"/>
        <v>1.0344923377710262</v>
      </c>
    </row>
    <row r="43" spans="1:9" x14ac:dyDescent="0.2">
      <c r="A43" s="4">
        <f>IF('True_Odds_Calculator_3-way'!A42="","",'True_Odds_Calculator_3-way'!A42)</f>
        <v>2.35</v>
      </c>
      <c r="B43" s="4">
        <f>IF('True_Odds_Calculator_3-way'!B42="","",'True_Odds_Calculator_3-way'!B42)</f>
        <v>3.14</v>
      </c>
      <c r="C43" s="4">
        <f>IF('True_Odds_Calculator_3-way'!C42="","",'True_Odds_Calculator_3-way'!C42)</f>
        <v>3.47</v>
      </c>
      <c r="D43" s="4">
        <f t="shared" si="0"/>
        <v>3.2187690513580725E-2</v>
      </c>
      <c r="E43" s="4">
        <f t="shared" si="1"/>
        <v>2.4107847823337436</v>
      </c>
      <c r="F43" s="4">
        <f t="shared" si="2"/>
        <v>3.2494740756188945</v>
      </c>
      <c r="G43" s="4">
        <f t="shared" si="3"/>
        <v>3.6041853662793728</v>
      </c>
      <c r="I43" s="4">
        <f t="shared" si="4"/>
        <v>1.0321876905135807</v>
      </c>
    </row>
    <row r="44" spans="1:9" x14ac:dyDescent="0.2">
      <c r="A44" s="4">
        <f>IF('True_Odds_Calculator_3-way'!A43="","",'True_Odds_Calculator_3-way'!A43)</f>
        <v>1.45</v>
      </c>
      <c r="B44" s="4">
        <f>IF('True_Odds_Calculator_3-way'!B43="","",'True_Odds_Calculator_3-way'!B43)</f>
        <v>4.8899999999999997</v>
      </c>
      <c r="C44" s="4">
        <f>IF('True_Odds_Calculator_3-way'!C43="","",'True_Odds_Calculator_3-way'!C43)</f>
        <v>7.28</v>
      </c>
      <c r="D44" s="4">
        <f t="shared" si="0"/>
        <v>3.1516787281542946E-2</v>
      </c>
      <c r="E44" s="4">
        <f t="shared" si="1"/>
        <v>1.4724296890941337</v>
      </c>
      <c r="F44" s="4">
        <f t="shared" si="2"/>
        <v>5.1548150303217515</v>
      </c>
      <c r="G44" s="4">
        <f t="shared" si="3"/>
        <v>7.8828891748588932</v>
      </c>
      <c r="I44" s="4">
        <f t="shared" si="4"/>
        <v>1.0315167872815429</v>
      </c>
    </row>
    <row r="45" spans="1:9" x14ac:dyDescent="0.2">
      <c r="A45" s="4">
        <f>IF('True_Odds_Calculator_3-way'!A44="","",'True_Odds_Calculator_3-way'!A44)</f>
        <v>3.48</v>
      </c>
      <c r="B45" s="4">
        <f>IF('True_Odds_Calculator_3-way'!B44="","",'True_Odds_Calculator_3-way'!B44)</f>
        <v>3.47</v>
      </c>
      <c r="C45" s="4">
        <f>IF('True_Odds_Calculator_3-way'!C44="","",'True_Odds_Calculator_3-way'!C44)</f>
        <v>2.21</v>
      </c>
      <c r="D45" s="4">
        <f t="shared" si="0"/>
        <v>2.8029447662231588E-2</v>
      </c>
      <c r="E45" s="4">
        <f t="shared" si="1"/>
        <v>3.5969518659204858</v>
      </c>
      <c r="F45" s="4">
        <f t="shared" si="2"/>
        <v>3.5862694661655938</v>
      </c>
      <c r="G45" s="4">
        <f t="shared" si="3"/>
        <v>2.256594985125755</v>
      </c>
      <c r="I45" s="4">
        <f t="shared" si="4"/>
        <v>1.0280294476622316</v>
      </c>
    </row>
    <row r="46" spans="1:9" x14ac:dyDescent="0.2">
      <c r="A46" s="4">
        <f>IF('True_Odds_Calculator_3-way'!A45="","",'True_Odds_Calculator_3-way'!A45)</f>
        <v>3.25</v>
      </c>
      <c r="B46" s="4">
        <f>IF('True_Odds_Calculator_3-way'!B45="","",'True_Odds_Calculator_3-way'!B45)</f>
        <v>3.89</v>
      </c>
      <c r="C46" s="4">
        <f>IF('True_Odds_Calculator_3-way'!C45="","",'True_Odds_Calculator_3-way'!C45)</f>
        <v>2.16</v>
      </c>
      <c r="D46" s="4">
        <f t="shared" si="0"/>
        <v>2.7724679395630503E-2</v>
      </c>
      <c r="E46" s="4">
        <f t="shared" si="1"/>
        <v>3.3506366027132812</v>
      </c>
      <c r="F46" s="4">
        <f t="shared" si="2"/>
        <v>4.0350590309758703</v>
      </c>
      <c r="G46" s="4">
        <f t="shared" si="3"/>
        <v>2.2039956524546414</v>
      </c>
      <c r="I46" s="4">
        <f t="shared" si="4"/>
        <v>1.0277246793956305</v>
      </c>
    </row>
    <row r="47" spans="1:9" x14ac:dyDescent="0.2">
      <c r="A47" s="4">
        <f>IF('True_Odds_Calculator_3-way'!A46="","",'True_Odds_Calculator_3-way'!A46)</f>
        <v>1.9</v>
      </c>
      <c r="B47" s="4">
        <f>IF('True_Odds_Calculator_3-way'!B46="","",'True_Odds_Calculator_3-way'!B46)</f>
        <v>3.6</v>
      </c>
      <c r="C47" s="4">
        <f>IF('True_Odds_Calculator_3-way'!C46="","",'True_Odds_Calculator_3-way'!C46)</f>
        <v>4.42</v>
      </c>
      <c r="D47" s="4">
        <f t="shared" si="0"/>
        <v>3.0337911142864771E-2</v>
      </c>
      <c r="E47" s="4">
        <f t="shared" si="1"/>
        <v>1.937221799789828</v>
      </c>
      <c r="F47" s="4">
        <f t="shared" si="2"/>
        <v>3.7360113359256579</v>
      </c>
      <c r="G47" s="4">
        <f t="shared" si="3"/>
        <v>4.62680841512437</v>
      </c>
      <c r="I47" s="4">
        <f t="shared" si="4"/>
        <v>1.0303379111428648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5.43</v>
      </c>
      <c r="D48" s="4">
        <f t="shared" si="0"/>
        <v>3.0895412830345803E-2</v>
      </c>
      <c r="E48" s="4">
        <f t="shared" si="1"/>
        <v>1.7924894244472316</v>
      </c>
      <c r="F48" s="4">
        <f t="shared" si="2"/>
        <v>3.7278232574001433</v>
      </c>
      <c r="G48" s="4">
        <f t="shared" si="3"/>
        <v>5.751635465397114</v>
      </c>
      <c r="I48" s="4">
        <f t="shared" si="4"/>
        <v>1.0308954128303458</v>
      </c>
    </row>
    <row r="49" spans="1:9" x14ac:dyDescent="0.2">
      <c r="A49" s="4">
        <f>IF('True_Odds_Calculator_3-way'!A48="","",'True_Odds_Calculator_3-way'!A48)</f>
        <v>2.1800000000000002</v>
      </c>
      <c r="B49" s="4">
        <f>IF('True_Odds_Calculator_3-way'!B48="","",'True_Odds_Calculator_3-way'!B48)</f>
        <v>3.06</v>
      </c>
      <c r="C49" s="4">
        <f>IF('True_Odds_Calculator_3-way'!C48="","",'True_Odds_Calculator_3-way'!C48)</f>
        <v>4.13</v>
      </c>
      <c r="D49" s="4">
        <f t="shared" si="0"/>
        <v>2.7643732556517087E-2</v>
      </c>
      <c r="E49" s="4">
        <f t="shared" si="1"/>
        <v>2.2246890622054316</v>
      </c>
      <c r="F49" s="4">
        <f t="shared" si="2"/>
        <v>3.1487850553880881</v>
      </c>
      <c r="G49" s="4">
        <f t="shared" si="3"/>
        <v>4.2933901358093927</v>
      </c>
      <c r="I49" s="4">
        <f t="shared" si="4"/>
        <v>1.0276437325565171</v>
      </c>
    </row>
    <row r="50" spans="1:9" x14ac:dyDescent="0.2">
      <c r="A50" s="4">
        <f>IF('True_Odds_Calculator_3-way'!A49="","",'True_Odds_Calculator_3-way'!A49)</f>
        <v>3.44</v>
      </c>
      <c r="B50" s="4">
        <f>IF('True_Odds_Calculator_3-way'!B49="","",'True_Odds_Calculator_3-way'!B49)</f>
        <v>3.93</v>
      </c>
      <c r="C50" s="4">
        <f>IF('True_Odds_Calculator_3-way'!C49="","",'True_Odds_Calculator_3-way'!C49)</f>
        <v>2.0699999999999998</v>
      </c>
      <c r="D50" s="4">
        <f t="shared" si="0"/>
        <v>2.8242388066869628E-2</v>
      </c>
      <c r="E50" s="4">
        <f t="shared" si="1"/>
        <v>3.5551315302716793</v>
      </c>
      <c r="F50" s="4">
        <f t="shared" si="2"/>
        <v>4.0809864104898868</v>
      </c>
      <c r="G50" s="4">
        <f t="shared" si="3"/>
        <v>2.111140314375318</v>
      </c>
      <c r="I50" s="4">
        <f t="shared" si="4"/>
        <v>1.0282423880668696</v>
      </c>
    </row>
    <row r="51" spans="1: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3.34</v>
      </c>
      <c r="C51" s="4">
        <f>IF('True_Odds_Calculator_3-way'!C50="","",'True_Odds_Calculator_3-way'!C50)</f>
        <v>3.2</v>
      </c>
      <c r="D51" s="4">
        <f t="shared" si="0"/>
        <v>3.0311239445794502E-2</v>
      </c>
      <c r="E51" s="4">
        <f t="shared" si="1"/>
        <v>2.4491417628537424</v>
      </c>
      <c r="F51" s="4">
        <f t="shared" si="2"/>
        <v>3.4566498810088708</v>
      </c>
      <c r="G51" s="4">
        <f t="shared" si="3"/>
        <v>3.3069192768297611</v>
      </c>
      <c r="I51" s="4">
        <f t="shared" si="4"/>
        <v>1.0303112394457945</v>
      </c>
    </row>
    <row r="52" spans="1:9" x14ac:dyDescent="0.2">
      <c r="A52" s="4">
        <f>IF('True_Odds_Calculator_3-way'!A51="","",'True_Odds_Calculator_3-way'!A51)</f>
        <v>1.99</v>
      </c>
      <c r="B52" s="4">
        <f>IF('True_Odds_Calculator_3-way'!B51="","",'True_Odds_Calculator_3-way'!B51)</f>
        <v>3.61</v>
      </c>
      <c r="C52" s="4">
        <f>IF('True_Odds_Calculator_3-way'!C51="","",'True_Odds_Calculator_3-way'!C51)</f>
        <v>4.0199999999999996</v>
      </c>
      <c r="D52" s="4">
        <f t="shared" si="0"/>
        <v>2.8277091968850421E-2</v>
      </c>
      <c r="E52" s="4">
        <f t="shared" si="1"/>
        <v>2.0280402297959985</v>
      </c>
      <c r="F52" s="4">
        <f t="shared" si="2"/>
        <v>3.7371635961833389</v>
      </c>
      <c r="G52" s="4">
        <f t="shared" si="3"/>
        <v>4.1783220685256151</v>
      </c>
      <c r="I52" s="4">
        <f t="shared" si="4"/>
        <v>1.0282770919688504</v>
      </c>
    </row>
    <row r="53" spans="1:9" x14ac:dyDescent="0.2">
      <c r="A53" s="4">
        <f>IF('True_Odds_Calculator_3-way'!A52="","",'True_Odds_Calculator_3-way'!A52)</f>
        <v>1.97</v>
      </c>
      <c r="B53" s="4">
        <f>IF('True_Odds_Calculator_3-way'!B52="","",'True_Odds_Calculator_3-way'!B52)</f>
        <v>3.65</v>
      </c>
      <c r="C53" s="4">
        <f>IF('True_Odds_Calculator_3-way'!C52="","",'True_Odds_Calculator_3-way'!C52)</f>
        <v>4.05</v>
      </c>
      <c r="D53" s="4">
        <f t="shared" si="0"/>
        <v>2.8500396184609089E-2</v>
      </c>
      <c r="E53" s="4">
        <f t="shared" si="1"/>
        <v>2.0075722367023401</v>
      </c>
      <c r="F53" s="4">
        <f t="shared" si="2"/>
        <v>3.7811118769212122</v>
      </c>
      <c r="G53" s="4">
        <f t="shared" si="3"/>
        <v>4.2120613117887897</v>
      </c>
      <c r="I53" s="4">
        <f t="shared" si="4"/>
        <v>1.0285003961846091</v>
      </c>
    </row>
    <row r="54" spans="1:9" x14ac:dyDescent="0.2">
      <c r="A54" s="4">
        <f>IF('True_Odds_Calculator_3-way'!A53="","",'True_Odds_Calculator_3-way'!A53)</f>
        <v>2.02</v>
      </c>
      <c r="B54" s="4">
        <f>IF('True_Odds_Calculator_3-way'!B53="","",'True_Odds_Calculator_3-way'!B53)</f>
        <v>3.33</v>
      </c>
      <c r="C54" s="4">
        <f>IF('True_Odds_Calculator_3-way'!C53="","",'True_Odds_Calculator_3-way'!C53)</f>
        <v>4.3</v>
      </c>
      <c r="D54" s="4">
        <f t="shared" si="0"/>
        <v>2.7907944785679151E-2</v>
      </c>
      <c r="E54" s="4">
        <f t="shared" si="1"/>
        <v>2.0586854783109194</v>
      </c>
      <c r="F54" s="4">
        <f t="shared" si="2"/>
        <v>3.436453844198081</v>
      </c>
      <c r="G54" s="4">
        <f t="shared" si="3"/>
        <v>4.4791731405935602</v>
      </c>
      <c r="I54" s="4">
        <f t="shared" si="4"/>
        <v>1.0279079447856792</v>
      </c>
    </row>
    <row r="55" spans="1:9" x14ac:dyDescent="0.2">
      <c r="A55" s="4">
        <f>IF('True_Odds_Calculator_3-way'!A54="","",'True_Odds_Calculator_3-way'!A54)</f>
        <v>2.54</v>
      </c>
      <c r="B55" s="4">
        <f>IF('True_Odds_Calculator_3-way'!B54="","",'True_Odds_Calculator_3-way'!B54)</f>
        <v>3.28</v>
      </c>
      <c r="C55" s="4">
        <f>IF('True_Odds_Calculator_3-way'!C54="","",'True_Odds_Calculator_3-way'!C54)</f>
        <v>3.05</v>
      </c>
      <c r="D55" s="4">
        <f t="shared" si="0"/>
        <v>2.6447688641078937E-2</v>
      </c>
      <c r="E55" s="4">
        <f t="shared" si="1"/>
        <v>2.5981794112875409</v>
      </c>
      <c r="F55" s="4">
        <f t="shared" si="2"/>
        <v>3.3776691526769507</v>
      </c>
      <c r="G55" s="4">
        <f t="shared" si="3"/>
        <v>3.1342759263797215</v>
      </c>
      <c r="I55" s="4">
        <f t="shared" si="4"/>
        <v>1.0264476886410789</v>
      </c>
    </row>
    <row r="56" spans="1:9" x14ac:dyDescent="0.2">
      <c r="A56" s="4">
        <f>IF('True_Odds_Calculator_3-way'!A55="","",'True_Odds_Calculator_3-way'!A55)</f>
        <v>2.34</v>
      </c>
      <c r="B56" s="4">
        <f>IF('True_Odds_Calculator_3-way'!B55="","",'True_Odds_Calculator_3-way'!B55)</f>
        <v>3.33</v>
      </c>
      <c r="C56" s="4">
        <f>IF('True_Odds_Calculator_3-way'!C55="","",'True_Odds_Calculator_3-way'!C55)</f>
        <v>3.34</v>
      </c>
      <c r="D56" s="4">
        <f t="shared" si="0"/>
        <v>2.7051925255518139E-2</v>
      </c>
      <c r="E56" s="4">
        <f t="shared" si="1"/>
        <v>2.3904394721440592</v>
      </c>
      <c r="F56" s="4">
        <f t="shared" si="2"/>
        <v>3.4330875055204415</v>
      </c>
      <c r="G56" s="4">
        <f t="shared" si="3"/>
        <v>3.4437172213727369</v>
      </c>
      <c r="I56" s="4">
        <f t="shared" si="4"/>
        <v>1.0270519252555181</v>
      </c>
    </row>
    <row r="57" spans="1:9" x14ac:dyDescent="0.2">
      <c r="A57" s="4">
        <f>IF('True_Odds_Calculator_3-way'!A56="","",'True_Odds_Calculator_3-way'!A56)</f>
        <v>3.02</v>
      </c>
      <c r="B57" s="4">
        <f>IF('True_Odds_Calculator_3-way'!B56="","",'True_Odds_Calculator_3-way'!B56)</f>
        <v>3.35</v>
      </c>
      <c r="C57" s="4">
        <f>IF('True_Odds_Calculator_3-way'!C56="","",'True_Odds_Calculator_3-way'!C56)</f>
        <v>2.5099999999999998</v>
      </c>
      <c r="D57" s="4">
        <f t="shared" si="0"/>
        <v>2.8039665003128711E-2</v>
      </c>
      <c r="E57" s="4">
        <f t="shared" si="1"/>
        <v>3.1077203676182932</v>
      </c>
      <c r="F57" s="4">
        <f t="shared" si="2"/>
        <v>3.458282130887298</v>
      </c>
      <c r="G57" s="4">
        <f t="shared" si="3"/>
        <v>2.5702988329216563</v>
      </c>
      <c r="I57" s="4">
        <f t="shared" si="4"/>
        <v>1.0280396650031287</v>
      </c>
    </row>
    <row r="58" spans="1:9" x14ac:dyDescent="0.2">
      <c r="A58" s="4">
        <f>IF('True_Odds_Calculator_3-way'!A57="","",'True_Odds_Calculator_3-way'!A57)</f>
        <v>2.4700000000000002</v>
      </c>
      <c r="B58" s="4">
        <f>IF('True_Odds_Calculator_3-way'!B57="","",'True_Odds_Calculator_3-way'!B57)</f>
        <v>3.35</v>
      </c>
      <c r="C58" s="4">
        <f>IF('True_Odds_Calculator_3-way'!C57="","",'True_Odds_Calculator_3-way'!C57)</f>
        <v>3.09</v>
      </c>
      <c r="D58" s="4">
        <f t="shared" si="0"/>
        <v>2.6990357750964478E-2</v>
      </c>
      <c r="E58" s="4">
        <f t="shared" si="1"/>
        <v>2.5261359476663547</v>
      </c>
      <c r="F58" s="4">
        <f t="shared" si="2"/>
        <v>3.4541040460345376</v>
      </c>
      <c r="G58" s="4">
        <f t="shared" si="3"/>
        <v>3.1783585863660764</v>
      </c>
      <c r="I58" s="4">
        <f t="shared" si="4"/>
        <v>1.0269903577509645</v>
      </c>
    </row>
    <row r="59" spans="1:9" x14ac:dyDescent="0.2">
      <c r="A59" s="4">
        <f>IF('True_Odds_Calculator_3-way'!A58="","",'True_Odds_Calculator_3-way'!A58)</f>
        <v>2.15</v>
      </c>
      <c r="B59" s="4">
        <f>IF('True_Odds_Calculator_3-way'!B58="","",'True_Odds_Calculator_3-way'!B58)</f>
        <v>3.77</v>
      </c>
      <c r="C59" s="4">
        <f>IF('True_Odds_Calculator_3-way'!C58="","",'True_Odds_Calculator_3-way'!C58)</f>
        <v>3.36</v>
      </c>
      <c r="D59" s="4">
        <f t="shared" si="0"/>
        <v>2.7987316078735613E-2</v>
      </c>
      <c r="E59" s="4">
        <f t="shared" si="1"/>
        <v>2.1940064523093565</v>
      </c>
      <c r="F59" s="4">
        <f t="shared" si="2"/>
        <v>3.9074270508824109</v>
      </c>
      <c r="G59" s="4">
        <f t="shared" si="3"/>
        <v>3.4687300991582002</v>
      </c>
      <c r="I59" s="4">
        <f t="shared" si="4"/>
        <v>1.0279873160787356</v>
      </c>
    </row>
    <row r="60" spans="1:9" x14ac:dyDescent="0.2">
      <c r="A60" s="4">
        <f>IF('True_Odds_Calculator_3-way'!A59="","",'True_Odds_Calculator_3-way'!A59)</f>
        <v>1.62</v>
      </c>
      <c r="B60" s="4">
        <f>IF('True_Odds_Calculator_3-way'!B59="","",'True_Odds_Calculator_3-way'!B59)</f>
        <v>4.32</v>
      </c>
      <c r="C60" s="4">
        <f>IF('True_Odds_Calculator_3-way'!C59="","",'True_Odds_Calculator_3-way'!C59)</f>
        <v>5.53</v>
      </c>
      <c r="D60" s="4">
        <f t="shared" si="0"/>
        <v>2.9597258500211998E-2</v>
      </c>
      <c r="E60" s="4">
        <f t="shared" si="1"/>
        <v>1.6463122172638647</v>
      </c>
      <c r="F60" s="4">
        <f t="shared" si="2"/>
        <v>4.5123151055220694</v>
      </c>
      <c r="G60" s="4">
        <f t="shared" si="3"/>
        <v>5.8491136816218141</v>
      </c>
      <c r="I60" s="4">
        <f t="shared" si="4"/>
        <v>1.029597258500212</v>
      </c>
    </row>
    <row r="61" spans="1:9" x14ac:dyDescent="0.2">
      <c r="A61" s="4">
        <f>IF('True_Odds_Calculator_3-way'!A60="","",'True_Odds_Calculator_3-way'!A60)</f>
        <v>1.31</v>
      </c>
      <c r="B61" s="4">
        <f>IF('True_Odds_Calculator_3-way'!B60="","",'True_Odds_Calculator_3-way'!B60)</f>
        <v>6.06</v>
      </c>
      <c r="C61" s="4">
        <f>IF('True_Odds_Calculator_3-way'!C60="","",'True_Odds_Calculator_3-way'!C60)</f>
        <v>9.4</v>
      </c>
      <c r="D61" s="4">
        <f t="shared" si="0"/>
        <v>3.475825899952345E-2</v>
      </c>
      <c r="E61" s="4">
        <f t="shared" si="1"/>
        <v>1.3301893115459793</v>
      </c>
      <c r="F61" s="4">
        <f t="shared" si="2"/>
        <v>6.5176125472513293</v>
      </c>
      <c r="G61" s="4">
        <f t="shared" si="3"/>
        <v>10.548869005995654</v>
      </c>
      <c r="I61" s="4">
        <f t="shared" si="4"/>
        <v>1.0347582589995235</v>
      </c>
    </row>
    <row r="62" spans="1:9" x14ac:dyDescent="0.2">
      <c r="A62" s="4">
        <f>IF('True_Odds_Calculator_3-way'!A61="","",'True_Odds_Calculator_3-way'!A61)</f>
        <v>2.72</v>
      </c>
      <c r="B62" s="4">
        <f>IF('True_Odds_Calculator_3-way'!B61="","",'True_Odds_Calculator_3-way'!B61)</f>
        <v>3.68</v>
      </c>
      <c r="C62" s="4">
        <f>IF('True_Odds_Calculator_3-way'!C61="","",'True_Odds_Calculator_3-way'!C61)</f>
        <v>2.58</v>
      </c>
      <c r="D62" s="4">
        <f t="shared" si="0"/>
        <v>2.6983088483118145E-2</v>
      </c>
      <c r="E62" s="4">
        <f t="shared" si="1"/>
        <v>2.7882126948005581</v>
      </c>
      <c r="F62" s="4">
        <f t="shared" si="2"/>
        <v>3.8059749357043597</v>
      </c>
      <c r="G62" s="4">
        <f t="shared" si="3"/>
        <v>2.6412923947005531</v>
      </c>
      <c r="I62" s="4">
        <f t="shared" si="4"/>
        <v>1.0269830884831181</v>
      </c>
    </row>
    <row r="63" spans="1:9" x14ac:dyDescent="0.2">
      <c r="A63" s="4">
        <f>IF('True_Odds_Calculator_3-way'!A62="","",'True_Odds_Calculator_3-way'!A62)</f>
        <v>1.5</v>
      </c>
      <c r="B63" s="4">
        <f>IF('True_Odds_Calculator_3-way'!B62="","",'True_Odds_Calculator_3-way'!B62)</f>
        <v>4.6399999999999997</v>
      </c>
      <c r="C63" s="4">
        <f>IF('True_Odds_Calculator_3-way'!C62="","",'True_Odds_Calculator_3-way'!C62)</f>
        <v>6.71</v>
      </c>
      <c r="D63" s="4">
        <f t="shared" si="0"/>
        <v>3.121520461825722E-2</v>
      </c>
      <c r="E63" s="4">
        <f t="shared" si="1"/>
        <v>1.5237825927126316</v>
      </c>
      <c r="F63" s="4">
        <f t="shared" si="2"/>
        <v>4.8753810392105006</v>
      </c>
      <c r="G63" s="4">
        <f t="shared" si="3"/>
        <v>7.2136421208719916</v>
      </c>
      <c r="I63" s="4">
        <f t="shared" si="4"/>
        <v>1.0312152046182572</v>
      </c>
    </row>
    <row r="64" spans="1:9" x14ac:dyDescent="0.2">
      <c r="A64" s="4">
        <f>IF('True_Odds_Calculator_3-way'!A63="","",'True_Odds_Calculator_3-way'!A63)</f>
        <v>2.12</v>
      </c>
      <c r="B64" s="4">
        <f>IF('True_Odds_Calculator_3-way'!B63="","",'True_Odds_Calculator_3-way'!B63)</f>
        <v>3.57</v>
      </c>
      <c r="C64" s="4">
        <f>IF('True_Odds_Calculator_3-way'!C63="","",'True_Odds_Calculator_3-way'!C63)</f>
        <v>3.6</v>
      </c>
      <c r="D64" s="4">
        <f t="shared" si="0"/>
        <v>2.958793580325203E-2</v>
      </c>
      <c r="E64" s="4">
        <f t="shared" si="1"/>
        <v>2.1652732832774921</v>
      </c>
      <c r="F64" s="4">
        <f t="shared" si="2"/>
        <v>3.7002857422235738</v>
      </c>
      <c r="G64" s="4">
        <f t="shared" si="3"/>
        <v>3.7325252613813205</v>
      </c>
      <c r="I64" s="4">
        <f t="shared" si="4"/>
        <v>1.029587935803252</v>
      </c>
    </row>
    <row r="65" spans="1:9" x14ac:dyDescent="0.2">
      <c r="A65" s="4">
        <f>IF('True_Odds_Calculator_3-way'!A64="","",'True_Odds_Calculator_3-way'!A64)</f>
        <v>2.17</v>
      </c>
      <c r="B65" s="4">
        <f>IF('True_Odds_Calculator_3-way'!B64="","",'True_Odds_Calculator_3-way'!B64)</f>
        <v>3.58</v>
      </c>
      <c r="C65" s="4">
        <f>IF('True_Odds_Calculator_3-way'!C64="","",'True_Odds_Calculator_3-way'!C64)</f>
        <v>3.47</v>
      </c>
      <c r="D65" s="4">
        <f t="shared" si="0"/>
        <v>2.8343540066450901E-2</v>
      </c>
      <c r="E65" s="4">
        <f t="shared" si="1"/>
        <v>2.2154201615823386</v>
      </c>
      <c r="F65" s="4">
        <f t="shared" si="2"/>
        <v>3.7053263312941724</v>
      </c>
      <c r="G65" s="4">
        <f t="shared" si="3"/>
        <v>3.5876165204978387</v>
      </c>
      <c r="I65" s="4">
        <f t="shared" si="4"/>
        <v>1.0283435400664509</v>
      </c>
    </row>
    <row r="66" spans="1:9" x14ac:dyDescent="0.2">
      <c r="A66" s="4">
        <f>IF('True_Odds_Calculator_3-way'!A65="","",'True_Odds_Calculator_3-way'!A65)</f>
        <v>4.0999999999999996</v>
      </c>
      <c r="B66" s="4">
        <f>IF('True_Odds_Calculator_3-way'!B65="","",'True_Odds_Calculator_3-way'!B65)</f>
        <v>3.48</v>
      </c>
      <c r="C66" s="4">
        <f>IF('True_Odds_Calculator_3-way'!C65="","",'True_Odds_Calculator_3-way'!C65)</f>
        <v>2.0099999999999998</v>
      </c>
      <c r="D66" s="4">
        <f t="shared" si="0"/>
        <v>2.877119867441591E-2</v>
      </c>
      <c r="E66" s="4">
        <f t="shared" si="1"/>
        <v>4.2678131361834346</v>
      </c>
      <c r="F66" s="4">
        <f t="shared" si="2"/>
        <v>3.6001536537969052</v>
      </c>
      <c r="G66" s="4">
        <f t="shared" si="3"/>
        <v>2.0495077524698133</v>
      </c>
      <c r="I66" s="4">
        <f t="shared" si="4"/>
        <v>1.0287711986744159</v>
      </c>
    </row>
    <row r="67" spans="1:9" x14ac:dyDescent="0.2">
      <c r="A67" s="4">
        <f>IF('True_Odds_Calculator_3-way'!A66="","",'True_Odds_Calculator_3-way'!A66)</f>
        <v>1.7</v>
      </c>
      <c r="B67" s="4">
        <f>IF('True_Odds_Calculator_3-way'!B66="","",'True_Odds_Calculator_3-way'!B66)</f>
        <v>3.91</v>
      </c>
      <c r="C67" s="4">
        <f>IF('True_Odds_Calculator_3-way'!C66="","",'True_Odds_Calculator_3-way'!C66)</f>
        <v>5.33</v>
      </c>
      <c r="D67" s="4">
        <f t="shared" ref="D67:D130" si="5">IF(A67="","",((1/A67)+(1/B67)+(1/C67))-1)</f>
        <v>3.1607030608964415E-2</v>
      </c>
      <c r="E67" s="4">
        <f t="shared" ref="E67:E130" si="6">IF(A67="","",(3*A67)/(3-($D67*A67)))</f>
        <v>1.7310033971698557</v>
      </c>
      <c r="F67" s="4">
        <f t="shared" ref="F67:F130" si="7">IF(B67="","",(3*B67)/(3-($D67*B67)))</f>
        <v>4.077990777037825</v>
      </c>
      <c r="G67" s="4">
        <f t="shared" ref="G67:G130" si="8">IF(C67="","",(3*C67)/(3-($D67*C67)))</f>
        <v>5.6471146116535547</v>
      </c>
      <c r="I67" s="4">
        <f t="shared" ref="I67:I130" si="9">IF(A67="","",D67+1)</f>
        <v>1.0316070306089644</v>
      </c>
    </row>
    <row r="68" spans="1:9" x14ac:dyDescent="0.2">
      <c r="A68" s="4">
        <f>IF('True_Odds_Calculator_3-way'!A67="","",'True_Odds_Calculator_3-way'!A67)</f>
        <v>1.85</v>
      </c>
      <c r="B68" s="4">
        <f>IF('True_Odds_Calculator_3-way'!B67="","",'True_Odds_Calculator_3-way'!B67)</f>
        <v>4.25</v>
      </c>
      <c r="C68" s="4">
        <f>IF('True_Odds_Calculator_3-way'!C67="","",'True_Odds_Calculator_3-way'!C67)</f>
        <v>3.95</v>
      </c>
      <c r="D68" s="4">
        <f t="shared" si="5"/>
        <v>2.8999215149624558E-2</v>
      </c>
      <c r="E68" s="4">
        <f t="shared" si="6"/>
        <v>1.8836856669909907</v>
      </c>
      <c r="F68" s="4">
        <f t="shared" si="7"/>
        <v>4.4320796789059012</v>
      </c>
      <c r="G68" s="4">
        <f t="shared" si="8"/>
        <v>4.1068073500647397</v>
      </c>
      <c r="I68" s="4">
        <f t="shared" si="9"/>
        <v>1.0289992151496246</v>
      </c>
    </row>
    <row r="69" spans="1:9" x14ac:dyDescent="0.2">
      <c r="A69" s="4">
        <f>IF('True_Odds_Calculator_3-way'!A68="","",'True_Odds_Calculator_3-way'!A68)</f>
        <v>2.31</v>
      </c>
      <c r="B69" s="4">
        <f>IF('True_Odds_Calculator_3-way'!B68="","",'True_Odds_Calculator_3-way'!B68)</f>
        <v>3.31</v>
      </c>
      <c r="C69" s="4">
        <f>IF('True_Odds_Calculator_3-way'!C68="","",'True_Odds_Calculator_3-way'!C68)</f>
        <v>3.41</v>
      </c>
      <c r="D69" s="4">
        <f t="shared" si="5"/>
        <v>2.8270368490619813E-2</v>
      </c>
      <c r="E69" s="4">
        <f t="shared" si="6"/>
        <v>2.3614034644941317</v>
      </c>
      <c r="F69" s="4">
        <f t="shared" si="7"/>
        <v>3.4165683703047764</v>
      </c>
      <c r="G69" s="4">
        <f t="shared" si="8"/>
        <v>3.5232149377864732</v>
      </c>
      <c r="I69" s="4">
        <f t="shared" si="9"/>
        <v>1.0282703684906198</v>
      </c>
    </row>
    <row r="70" spans="1:9" x14ac:dyDescent="0.2">
      <c r="A70" s="4">
        <f>IF('True_Odds_Calculator_3-way'!A69="","",'True_Odds_Calculator_3-way'!A69)</f>
        <v>1.85</v>
      </c>
      <c r="B70" s="4">
        <f>IF('True_Odds_Calculator_3-way'!B69="","",'True_Odds_Calculator_3-way'!B69)</f>
        <v>3.95</v>
      </c>
      <c r="C70" s="4">
        <f>IF('True_Odds_Calculator_3-way'!C69="","",'True_Odds_Calculator_3-way'!C69)</f>
        <v>4.26</v>
      </c>
      <c r="D70" s="4">
        <f t="shared" si="5"/>
        <v>2.8446881540124425E-2</v>
      </c>
      <c r="E70" s="4">
        <f t="shared" si="6"/>
        <v>1.8830326169033651</v>
      </c>
      <c r="F70" s="4">
        <f t="shared" si="7"/>
        <v>4.1037045011633548</v>
      </c>
      <c r="G70" s="4">
        <f t="shared" si="8"/>
        <v>4.4393246169240301</v>
      </c>
      <c r="I70" s="4">
        <f t="shared" si="9"/>
        <v>1.0284468815401244</v>
      </c>
    </row>
    <row r="71" spans="1:9" x14ac:dyDescent="0.2">
      <c r="A71" s="4">
        <f>IF('True_Odds_Calculator_3-way'!A70="","",'True_Odds_Calculator_3-way'!A70)</f>
        <v>2.73</v>
      </c>
      <c r="B71" s="4">
        <f>IF('True_Odds_Calculator_3-way'!B70="","",'True_Odds_Calculator_3-way'!B70)</f>
        <v>3.6</v>
      </c>
      <c r="C71" s="4">
        <f>IF('True_Odds_Calculator_3-way'!C70="","",'True_Odds_Calculator_3-way'!C70)</f>
        <v>2.6</v>
      </c>
      <c r="D71" s="4">
        <f t="shared" si="5"/>
        <v>2.8693528693528592E-2</v>
      </c>
      <c r="E71" s="4">
        <f t="shared" si="6"/>
        <v>2.8031945236737017</v>
      </c>
      <c r="F71" s="4">
        <f t="shared" si="7"/>
        <v>3.7283763277693471</v>
      </c>
      <c r="G71" s="4">
        <f t="shared" si="8"/>
        <v>2.6663049376017365</v>
      </c>
      <c r="I71" s="4">
        <f t="shared" si="9"/>
        <v>1.0286935286935286</v>
      </c>
    </row>
    <row r="72" spans="1:9" x14ac:dyDescent="0.2">
      <c r="A72" s="4">
        <f>IF('True_Odds_Calculator_3-way'!A71="","",'True_Odds_Calculator_3-way'!A71)</f>
        <v>2.2200000000000002</v>
      </c>
      <c r="B72" s="4">
        <f>IF('True_Odds_Calculator_3-way'!B71="","",'True_Odds_Calculator_3-way'!B71)</f>
        <v>3.97</v>
      </c>
      <c r="C72" s="4">
        <f>IF('True_Odds_Calculator_3-way'!C71="","",'True_Odds_Calculator_3-way'!C71)</f>
        <v>3.06</v>
      </c>
      <c r="D72" s="4">
        <f t="shared" si="5"/>
        <v>2.913700483710846E-2</v>
      </c>
      <c r="E72" s="4">
        <f t="shared" si="6"/>
        <v>2.2689210776671027</v>
      </c>
      <c r="F72" s="4">
        <f t="shared" si="7"/>
        <v>4.1292141127878992</v>
      </c>
      <c r="G72" s="4">
        <f t="shared" si="8"/>
        <v>3.1537279914980676</v>
      </c>
      <c r="I72" s="4">
        <f t="shared" si="9"/>
        <v>1.0291370048371085</v>
      </c>
    </row>
    <row r="73" spans="1:9" x14ac:dyDescent="0.2">
      <c r="A73" s="4">
        <f>IF('True_Odds_Calculator_3-way'!A72="","",'True_Odds_Calculator_3-way'!A72)</f>
        <v>2.1</v>
      </c>
      <c r="B73" s="4">
        <f>IF('True_Odds_Calculator_3-way'!B72="","",'True_Odds_Calculator_3-way'!B72)</f>
        <v>3.52</v>
      </c>
      <c r="C73" s="4">
        <f>IF('True_Odds_Calculator_3-way'!C72="","",'True_Odds_Calculator_3-way'!C72)</f>
        <v>3.74</v>
      </c>
      <c r="D73" s="4">
        <f t="shared" si="5"/>
        <v>2.766106442577021E-2</v>
      </c>
      <c r="E73" s="4">
        <f t="shared" si="6"/>
        <v>2.1414646338415397</v>
      </c>
      <c r="F73" s="4">
        <f t="shared" si="7"/>
        <v>3.6380761213618462</v>
      </c>
      <c r="G73" s="4">
        <f t="shared" si="8"/>
        <v>3.8735769183346345</v>
      </c>
      <c r="I73" s="4">
        <f t="shared" si="9"/>
        <v>1.0276610644257702</v>
      </c>
    </row>
    <row r="74" spans="1:9" x14ac:dyDescent="0.2">
      <c r="A74" s="4">
        <f>IF('True_Odds_Calculator_3-way'!A73="","",'True_Odds_Calculator_3-way'!A73)</f>
        <v>1.78</v>
      </c>
      <c r="B74" s="4">
        <f>IF('True_Odds_Calculator_3-way'!B73="","",'True_Odds_Calculator_3-way'!B73)</f>
        <v>3.92</v>
      </c>
      <c r="C74" s="4">
        <f>IF('True_Odds_Calculator_3-way'!C73="","",'True_Odds_Calculator_3-way'!C73)</f>
        <v>4.72</v>
      </c>
      <c r="D74" s="4">
        <f t="shared" si="5"/>
        <v>2.8764200404976403E-2</v>
      </c>
      <c r="E74" s="4">
        <f t="shared" si="6"/>
        <v>1.8109063012464546</v>
      </c>
      <c r="F74" s="4">
        <f t="shared" si="7"/>
        <v>4.073087912870724</v>
      </c>
      <c r="G74" s="4">
        <f t="shared" si="8"/>
        <v>4.9437319268716804</v>
      </c>
      <c r="I74" s="4">
        <f t="shared" si="9"/>
        <v>1.0287642004049764</v>
      </c>
    </row>
    <row r="75" spans="1:9" x14ac:dyDescent="0.2">
      <c r="A75" s="4">
        <f>IF('True_Odds_Calculator_3-way'!A74="","",'True_Odds_Calculator_3-way'!A74)</f>
        <v>2.4</v>
      </c>
      <c r="B75" s="4">
        <f>IF('True_Odds_Calculator_3-way'!B74="","",'True_Odds_Calculator_3-way'!B74)</f>
        <v>3.53</v>
      </c>
      <c r="C75" s="4">
        <f>IF('True_Odds_Calculator_3-way'!C74="","",'True_Odds_Calculator_3-way'!C74)</f>
        <v>3.05</v>
      </c>
      <c r="D75" s="4">
        <f t="shared" si="5"/>
        <v>2.7821638105852919E-2</v>
      </c>
      <c r="E75" s="4">
        <f t="shared" si="6"/>
        <v>2.4546335408446951</v>
      </c>
      <c r="F75" s="4">
        <f t="shared" si="7"/>
        <v>3.6494720141612245</v>
      </c>
      <c r="G75" s="4">
        <f t="shared" si="8"/>
        <v>3.13878147636767</v>
      </c>
      <c r="I75" s="4">
        <f t="shared" si="9"/>
        <v>1.0278216381058529</v>
      </c>
    </row>
    <row r="76" spans="1:9" x14ac:dyDescent="0.2">
      <c r="A76" s="4">
        <f>IF('True_Odds_Calculator_3-way'!A75="","",'True_Odds_Calculator_3-way'!A75)</f>
        <v>2.0099999999999998</v>
      </c>
      <c r="B76" s="4">
        <f>IF('True_Odds_Calculator_3-way'!B75="","",'True_Odds_Calculator_3-way'!B75)</f>
        <v>3.7</v>
      </c>
      <c r="C76" s="4">
        <f>IF('True_Odds_Calculator_3-way'!C75="","",'True_Odds_Calculator_3-way'!C75)</f>
        <v>3.84</v>
      </c>
      <c r="D76" s="4">
        <f t="shared" si="5"/>
        <v>2.8199374747882366E-2</v>
      </c>
      <c r="E76" s="4">
        <f t="shared" si="6"/>
        <v>2.0487074197463908</v>
      </c>
      <c r="F76" s="4">
        <f t="shared" si="7"/>
        <v>3.8333199104424733</v>
      </c>
      <c r="G76" s="4">
        <f t="shared" si="8"/>
        <v>3.9837959088017683</v>
      </c>
      <c r="I76" s="4">
        <f t="shared" si="9"/>
        <v>1.0281993747478824</v>
      </c>
    </row>
    <row r="77" spans="1:9" x14ac:dyDescent="0.2">
      <c r="A77" s="4">
        <f>IF('True_Odds_Calculator_3-way'!A76="","",'True_Odds_Calculator_3-way'!A76)</f>
        <v>1.52</v>
      </c>
      <c r="B77" s="4">
        <f>IF('True_Odds_Calculator_3-way'!B76="","",'True_Odds_Calculator_3-way'!B76)</f>
        <v>4.24</v>
      </c>
      <c r="C77" s="4">
        <f>IF('True_Odds_Calculator_3-way'!C76="","",'True_Odds_Calculator_3-way'!C76)</f>
        <v>6.42</v>
      </c>
      <c r="D77" s="4">
        <f t="shared" si="5"/>
        <v>4.9507033321268157E-2</v>
      </c>
      <c r="E77" s="4">
        <f t="shared" si="6"/>
        <v>1.5591079842021787</v>
      </c>
      <c r="F77" s="4">
        <f t="shared" si="7"/>
        <v>4.5589924286409396</v>
      </c>
      <c r="G77" s="4">
        <f t="shared" si="8"/>
        <v>7.1807666960391536</v>
      </c>
      <c r="I77" s="4">
        <f t="shared" si="9"/>
        <v>1.0495070333212682</v>
      </c>
    </row>
    <row r="78" spans="1:9" x14ac:dyDescent="0.2">
      <c r="A78" s="4">
        <f>IF('True_Odds_Calculator_3-way'!A77="","",'True_Odds_Calculator_3-way'!A77)</f>
        <v>2.79</v>
      </c>
      <c r="B78" s="4">
        <f>IF('True_Odds_Calculator_3-way'!B77="","",'True_Odds_Calculator_3-way'!B77)</f>
        <v>3.22</v>
      </c>
      <c r="C78" s="4">
        <f>IF('True_Odds_Calculator_3-way'!C77="","",'True_Odds_Calculator_3-way'!C77)</f>
        <v>2.67</v>
      </c>
      <c r="D78" s="4">
        <f t="shared" si="5"/>
        <v>4.351378048527299E-2</v>
      </c>
      <c r="E78" s="4">
        <f t="shared" si="6"/>
        <v>2.9076669298751123</v>
      </c>
      <c r="F78" s="4">
        <f t="shared" si="7"/>
        <v>3.3777574562247179</v>
      </c>
      <c r="G78" s="4">
        <f t="shared" si="8"/>
        <v>2.7775675952959986</v>
      </c>
      <c r="I78" s="4">
        <f t="shared" si="9"/>
        <v>1.043513780485273</v>
      </c>
    </row>
    <row r="79" spans="1:9" x14ac:dyDescent="0.2">
      <c r="A79" s="4">
        <f>IF('True_Odds_Calculator_3-way'!A78="","",'True_Odds_Calculator_3-way'!A78)</f>
        <v>1.63</v>
      </c>
      <c r="B79" s="4">
        <f>IF('True_Odds_Calculator_3-way'!B78="","",'True_Odds_Calculator_3-way'!B78)</f>
        <v>4.05</v>
      </c>
      <c r="C79" s="4">
        <f>IF('True_Odds_Calculator_3-way'!C78="","",'True_Odds_Calculator_3-way'!C78)</f>
        <v>5.27</v>
      </c>
      <c r="D79" s="4">
        <f t="shared" si="5"/>
        <v>5.0163833445362904E-2</v>
      </c>
      <c r="E79" s="4">
        <f t="shared" si="6"/>
        <v>1.6756715729336156</v>
      </c>
      <c r="F79" s="4">
        <f t="shared" si="7"/>
        <v>4.3441939171545751</v>
      </c>
      <c r="G79" s="4">
        <f t="shared" si="8"/>
        <v>5.7792763896506534</v>
      </c>
      <c r="I79" s="4">
        <f t="shared" si="9"/>
        <v>1.0501638334453629</v>
      </c>
    </row>
    <row r="80" spans="1:9" x14ac:dyDescent="0.2">
      <c r="A80" s="4">
        <f>IF('True_Odds_Calculator_3-way'!A79="","",'True_Odds_Calculator_3-way'!A79)</f>
        <v>1.78</v>
      </c>
      <c r="B80" s="4">
        <f>IF('True_Odds_Calculator_3-way'!B79="","",'True_Odds_Calculator_3-way'!B79)</f>
        <v>3.84</v>
      </c>
      <c r="C80" s="4">
        <f>IF('True_Odds_Calculator_3-way'!C79="","",'True_Odds_Calculator_3-way'!C79)</f>
        <v>4.66</v>
      </c>
      <c r="D80" s="4">
        <f t="shared" si="5"/>
        <v>3.680669415376725E-2</v>
      </c>
      <c r="E80" s="4">
        <f t="shared" si="6"/>
        <v>1.8197406584607154</v>
      </c>
      <c r="F80" s="4">
        <f t="shared" si="7"/>
        <v>4.0298569097747512</v>
      </c>
      <c r="G80" s="4">
        <f t="shared" si="8"/>
        <v>4.9425825956053302</v>
      </c>
      <c r="I80" s="4">
        <f t="shared" si="9"/>
        <v>1.0368066941537672</v>
      </c>
    </row>
    <row r="81" spans="1:9" x14ac:dyDescent="0.2">
      <c r="A81" s="4">
        <f>IF('True_Odds_Calculator_3-way'!A80="","",'True_Odds_Calculator_3-way'!A80)</f>
        <v>1.64</v>
      </c>
      <c r="B81" s="4">
        <f>IF('True_Odds_Calculator_3-way'!B80="","",'True_Odds_Calculator_3-way'!B80)</f>
        <v>3.96</v>
      </c>
      <c r="C81" s="4">
        <f>IF('True_Odds_Calculator_3-way'!C80="","",'True_Odds_Calculator_3-way'!C80)</f>
        <v>5.77</v>
      </c>
      <c r="D81" s="4">
        <f t="shared" si="5"/>
        <v>3.5591575389521068E-2</v>
      </c>
      <c r="E81" s="4">
        <f t="shared" si="6"/>
        <v>1.6725421984218498</v>
      </c>
      <c r="F81" s="4">
        <f t="shared" si="7"/>
        <v>4.1552156875732589</v>
      </c>
      <c r="G81" s="4">
        <f t="shared" si="8"/>
        <v>6.1940074562984924</v>
      </c>
      <c r="I81" s="4">
        <f t="shared" si="9"/>
        <v>1.0355915753895211</v>
      </c>
    </row>
    <row r="82" spans="1:9" x14ac:dyDescent="0.2">
      <c r="A82" s="4">
        <f>IF('True_Odds_Calculator_3-way'!A81="","",'True_Odds_Calculator_3-way'!A81)</f>
        <v>6</v>
      </c>
      <c r="B82" s="4">
        <f>IF('True_Odds_Calculator_3-way'!B81="","",'True_Odds_Calculator_3-way'!B81)</f>
        <v>4.05</v>
      </c>
      <c r="C82" s="4">
        <f>IF('True_Odds_Calculator_3-way'!C81="","",'True_Odds_Calculator_3-way'!C81)</f>
        <v>1.6</v>
      </c>
      <c r="D82" s="4">
        <f t="shared" si="5"/>
        <v>3.8580246913580307E-2</v>
      </c>
      <c r="E82" s="4">
        <f t="shared" si="6"/>
        <v>6.5016722408026766</v>
      </c>
      <c r="F82" s="4">
        <f t="shared" si="7"/>
        <v>4.2725274725274724</v>
      </c>
      <c r="G82" s="4">
        <f t="shared" si="8"/>
        <v>1.6336134453781517</v>
      </c>
      <c r="I82" s="4">
        <f t="shared" si="9"/>
        <v>1.0385802469135803</v>
      </c>
    </row>
    <row r="83" spans="1:9" x14ac:dyDescent="0.2">
      <c r="A83" s="4">
        <f>IF('True_Odds_Calculator_3-way'!A82="","",'True_Odds_Calculator_3-way'!A82)</f>
        <v>1.53</v>
      </c>
      <c r="B83" s="4">
        <f>IF('True_Odds_Calculator_3-way'!B82="","",'True_Odds_Calculator_3-way'!B82)</f>
        <v>4.34</v>
      </c>
      <c r="C83" s="4">
        <f>IF('True_Odds_Calculator_3-way'!C82="","",'True_Odds_Calculator_3-way'!C82)</f>
        <v>6.59</v>
      </c>
      <c r="D83" s="4">
        <f t="shared" si="5"/>
        <v>3.575458607088966E-2</v>
      </c>
      <c r="E83" s="4">
        <f t="shared" si="6"/>
        <v>1.5584174918977025</v>
      </c>
      <c r="F83" s="4">
        <f t="shared" si="7"/>
        <v>4.5767312782204757</v>
      </c>
      <c r="G83" s="4">
        <f t="shared" si="8"/>
        <v>7.1517010933417051</v>
      </c>
      <c r="I83" s="4">
        <f t="shared" si="9"/>
        <v>1.0357545860708897</v>
      </c>
    </row>
    <row r="84" spans="1:9" x14ac:dyDescent="0.2">
      <c r="A84" s="4">
        <f>IF('True_Odds_Calculator_3-way'!A83="","",'True_Odds_Calculator_3-way'!A83)</f>
        <v>2.4</v>
      </c>
      <c r="B84" s="4">
        <f>IF('True_Odds_Calculator_3-way'!B83="","",'True_Odds_Calculator_3-way'!B83)</f>
        <v>3.47</v>
      </c>
      <c r="C84" s="4">
        <f>IF('True_Odds_Calculator_3-way'!C83="","",'True_Odds_Calculator_3-way'!C83)</f>
        <v>3.5</v>
      </c>
      <c r="D84" s="4">
        <f t="shared" si="5"/>
        <v>-9.4346095787017914E-3</v>
      </c>
      <c r="E84" s="4">
        <f t="shared" si="6"/>
        <v>2.3820212476164531</v>
      </c>
      <c r="F84" s="4">
        <f t="shared" si="7"/>
        <v>3.4325417075564277</v>
      </c>
      <c r="G84" s="4">
        <f t="shared" si="8"/>
        <v>3.4618947701809257</v>
      </c>
      <c r="I84" s="4">
        <f t="shared" si="9"/>
        <v>0.99056539042129821</v>
      </c>
    </row>
    <row r="85" spans="1:9" x14ac:dyDescent="0.2">
      <c r="A85" s="4">
        <f>IF('True_Odds_Calculator_3-way'!A84="","",'True_Odds_Calculator_3-way'!A84)</f>
        <v>1.75</v>
      </c>
      <c r="B85" s="4">
        <f>IF('True_Odds_Calculator_3-way'!B84="","",'True_Odds_Calculator_3-way'!B84)</f>
        <v>3.75</v>
      </c>
      <c r="C85" s="4">
        <f>IF('True_Odds_Calculator_3-way'!C84="","",'True_Odds_Calculator_3-way'!C84)</f>
        <v>4.93</v>
      </c>
      <c r="D85" s="4">
        <f t="shared" si="5"/>
        <v>4.0934994687530146E-2</v>
      </c>
      <c r="E85" s="4">
        <f t="shared" si="6"/>
        <v>1.7928100576072776</v>
      </c>
      <c r="F85" s="4">
        <f t="shared" si="7"/>
        <v>3.9522306772198608</v>
      </c>
      <c r="G85" s="4">
        <f t="shared" si="8"/>
        <v>5.2855586943943358</v>
      </c>
      <c r="I85" s="4">
        <f t="shared" si="9"/>
        <v>1.0409349946875301</v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B13" sqref="AB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2.88</v>
      </c>
      <c r="B3">
        <v>2.93</v>
      </c>
      <c r="C3">
        <v>2.82</v>
      </c>
      <c r="D3" s="20">
        <f>IF(OR($A3="",$B3="",$C3=""),"",(1/A3)+(1/B3)+(1/C3)-1)</f>
        <v>4.3129079627881373E-2</v>
      </c>
      <c r="E3" s="17">
        <f>IF(OR($A3="",$B3="",$C3=""),"",A3*'MPTO_working_3-way'!$I2)</f>
        <v>3.0042117493282983</v>
      </c>
      <c r="F3" s="21">
        <f>IF(OR($A3="",$B3="",$C3=""),"",B3*'MPTO_working_3-way'!$I2)</f>
        <v>3.0563682033096926</v>
      </c>
      <c r="G3" s="22">
        <f>IF(OR($A3="",$B3="",$C3=""),"",C3*'MPTO_working_3-way'!$I2)</f>
        <v>2.9416240045506252</v>
      </c>
      <c r="H3" s="17">
        <f>IF(OR($A3="",$B3="",$C3=""),"",'MPTO_working_3-way'!E2)</f>
        <v>3.004393664235169</v>
      </c>
      <c r="I3" s="21">
        <f>IF(OR($A3="",$B3="",$C3=""),"",'MPTO_working_3-way'!F2)</f>
        <v>3.0588469998570602</v>
      </c>
      <c r="J3" s="22">
        <f>IF(OR($A3="",$B3="",$C3=""),"",'MPTO_working_3-way'!G2)</f>
        <v>2.9391573628236904</v>
      </c>
      <c r="K3" s="17">
        <f>IF(OR($A3="",$B3="",$C3=""),"",'OddsRatio_working_3-way'!H2)</f>
        <v>3.0043211911995407</v>
      </c>
      <c r="L3" s="21">
        <f>IF(OR($A3="",$B3="",$C3=""),"",'OddsRatio_working_3-way'!I2)</f>
        <v>3.0576276058591034</v>
      </c>
      <c r="M3" s="22">
        <f>IF(OR($A3="",$B3="",$C3=""),"",'OddsRatio_working_3-way'!J2)</f>
        <v>2.9403534936080669</v>
      </c>
      <c r="N3" s="23">
        <f>(1/E3)* 100</f>
        <v>33.286601725846609</v>
      </c>
      <c r="O3" s="24">
        <f>(1/F3)* 100</f>
        <v>32.718570979671753</v>
      </c>
      <c r="P3" s="24">
        <f>(1/G3)* 100</f>
        <v>33.994827294481652</v>
      </c>
      <c r="Q3" t="s">
        <v>96</v>
      </c>
      <c r="R3" t="s">
        <v>95</v>
      </c>
      <c r="S3" s="58" t="s">
        <v>97</v>
      </c>
      <c r="AD3" s="28"/>
      <c r="AE3" s="28"/>
      <c r="AH3" s="37"/>
      <c r="AI3" s="28"/>
      <c r="AJ3" t="s">
        <v>76</v>
      </c>
    </row>
    <row r="4" spans="1:36" s="40" customFormat="1" ht="15" x14ac:dyDescent="0.25">
      <c r="A4">
        <v>1.18</v>
      </c>
      <c r="B4">
        <v>7.5</v>
      </c>
      <c r="C4">
        <v>14.28</v>
      </c>
      <c r="D4" s="20">
        <f t="shared" ref="D4:D67" si="0">IF(OR($A4="",$B4="",$C4=""),"",(1/A4)+(1/B4)+(1/C4)-1)</f>
        <v>5.0818971656459322E-2</v>
      </c>
      <c r="E4" s="17">
        <f>IF(OR($A4="",$B4="",$C4=""),"",A4*'MPTO_working_3-way'!$I3)</f>
        <v>1.239966386554622</v>
      </c>
      <c r="F4" s="21">
        <f>IF(OR($A4="",$B4="",$C4=""),"",B4*'MPTO_working_3-way'!$I3)</f>
        <v>7.8811422874234447</v>
      </c>
      <c r="G4" s="22">
        <f>IF(OR($A4="",$B4="",$C4=""),"",C4*'MPTO_working_3-way'!$I3)</f>
        <v>15.005694915254239</v>
      </c>
      <c r="H4" s="17"/>
      <c r="I4" s="21"/>
      <c r="J4" s="22"/>
      <c r="K4" s="17"/>
      <c r="L4" s="21"/>
      <c r="M4" s="22"/>
      <c r="N4" s="23">
        <f t="shared" ref="N4" si="1">(1/E4)* 100</f>
        <v>80.647347447748643</v>
      </c>
      <c r="O4" s="24">
        <f t="shared" ref="O4" si="2">(1/F4)* 100</f>
        <v>12.688515998445787</v>
      </c>
      <c r="P4" s="24">
        <f t="shared" ref="P4" si="3">(1/G4)* 100</f>
        <v>6.6641365538055606</v>
      </c>
      <c r="Q4" t="s">
        <v>73</v>
      </c>
      <c r="R4" t="s">
        <v>75</v>
      </c>
      <c r="S4" s="58" t="s">
        <v>97</v>
      </c>
      <c r="AD4" s="37"/>
      <c r="AE4" s="37"/>
      <c r="AH4" s="37"/>
      <c r="AI4" s="37"/>
      <c r="AJ4" t="s">
        <v>76</v>
      </c>
    </row>
    <row r="5" spans="1:36" s="40" customFormat="1" ht="15" x14ac:dyDescent="0.25">
      <c r="A5">
        <v>12.14</v>
      </c>
      <c r="B5">
        <v>4.88</v>
      </c>
      <c r="C5">
        <v>1.31</v>
      </c>
      <c r="D5" s="20">
        <f t="shared" si="0"/>
        <v>5.064913431234519E-2</v>
      </c>
      <c r="E5" s="17">
        <f>IF(OR($A5="",$B5="",$C5=""),"",A5*'MPTO_working_3-way'!$I4)</f>
        <v>12.754880490551871</v>
      </c>
      <c r="F5" s="21">
        <f>IF(OR($A5="",$B5="",$C5=""),"",B5*'MPTO_working_3-way'!$I4)</f>
        <v>5.1271677754442448</v>
      </c>
      <c r="G5" s="22">
        <f>IF(OR($A5="",$B5="",$C5=""),"",C5*'MPTO_working_3-way'!$I4)</f>
        <v>1.3763503659491723</v>
      </c>
      <c r="H5" s="17"/>
      <c r="I5" s="21"/>
      <c r="J5" s="22"/>
      <c r="K5" s="17"/>
      <c r="L5" s="21"/>
      <c r="M5" s="22"/>
      <c r="N5" s="23">
        <f t="shared" ref="N5:N68" si="4">(1/E5)* 100</f>
        <v>7.840136179564726</v>
      </c>
      <c r="O5" s="24">
        <f t="shared" ref="O5:O68" si="5">(1/F5)* 100</f>
        <v>19.50394533194995</v>
      </c>
      <c r="P5" s="24">
        <f t="shared" ref="P5:P68" si="6">(1/G5)* 100</f>
        <v>72.655918488485312</v>
      </c>
      <c r="Q5" t="s">
        <v>72</v>
      </c>
      <c r="R5" t="s">
        <v>74</v>
      </c>
      <c r="S5" s="58" t="s">
        <v>97</v>
      </c>
      <c r="AD5" s="37"/>
      <c r="AE5" s="37"/>
      <c r="AH5" s="37"/>
      <c r="AI5" s="37"/>
      <c r="AJ5" t="s">
        <v>76</v>
      </c>
    </row>
    <row r="6" spans="1:36" s="40" customFormat="1" ht="15" x14ac:dyDescent="0.25">
      <c r="A6">
        <v>5.52</v>
      </c>
      <c r="B6">
        <v>3.86</v>
      </c>
      <c r="C6">
        <v>1.69</v>
      </c>
      <c r="D6" s="20">
        <f t="shared" si="0"/>
        <v>3.1942754134169471E-2</v>
      </c>
      <c r="E6" s="17">
        <f>IF(OR($A6="",$B6="",$C6=""),"",A6*'MPTO_working_3-way'!$I5)</f>
        <v>5.6963240028206155</v>
      </c>
      <c r="F6" s="21">
        <f>IF(OR($A6="",$B6="",$C6=""),"",B6*'MPTO_working_3-way'!$I5)</f>
        <v>3.9832990309578942</v>
      </c>
      <c r="G6" s="22">
        <f>IF(OR($A6="",$B6="",$C6=""),"",C6*'MPTO_working_3-way'!$I5)</f>
        <v>1.7439832544867464</v>
      </c>
      <c r="H6" s="17"/>
      <c r="I6" s="21"/>
      <c r="J6" s="22"/>
      <c r="K6" s="17"/>
      <c r="L6" s="21"/>
      <c r="M6" s="22"/>
      <c r="N6" s="23">
        <f t="shared" si="4"/>
        <v>17.555181192376626</v>
      </c>
      <c r="O6" s="24">
        <f t="shared" si="5"/>
        <v>25.10481869997901</v>
      </c>
      <c r="P6" s="24">
        <f t="shared" si="6"/>
        <v>57.340000107644364</v>
      </c>
      <c r="Q6" t="s">
        <v>98</v>
      </c>
      <c r="R6" t="s">
        <v>99</v>
      </c>
      <c r="S6" s="58" t="s">
        <v>97</v>
      </c>
      <c r="AD6" s="37"/>
      <c r="AE6" s="37"/>
      <c r="AH6" s="37"/>
      <c r="AI6" s="37"/>
      <c r="AJ6" t="s">
        <v>93</v>
      </c>
    </row>
    <row r="7" spans="1:36" s="40" customFormat="1" ht="15" x14ac:dyDescent="0.25">
      <c r="A7">
        <v>2.06</v>
      </c>
      <c r="B7">
        <v>3.28</v>
      </c>
      <c r="C7">
        <v>4.18</v>
      </c>
      <c r="D7" s="20">
        <f t="shared" si="0"/>
        <v>2.9549391745137044E-2</v>
      </c>
      <c r="E7" s="17">
        <f>IF(OR($A7="",$B7="",$C7=""),"",A7*'MPTO_working_3-way'!$I6)</f>
        <v>2.1208717469949825</v>
      </c>
      <c r="F7" s="21">
        <f>IF(OR($A7="",$B7="",$C7=""),"",B7*'MPTO_working_3-way'!$I6)</f>
        <v>3.3769220049240491</v>
      </c>
      <c r="G7" s="22">
        <f>IF(OR($A7="",$B7="",$C7=""),"",C7*'MPTO_working_3-way'!$I6)</f>
        <v>4.3035164574946725</v>
      </c>
      <c r="H7" s="17"/>
      <c r="I7" s="21"/>
      <c r="J7" s="22"/>
      <c r="K7" s="17"/>
      <c r="L7" s="21"/>
      <c r="M7" s="22"/>
      <c r="N7" s="23">
        <f t="shared" si="4"/>
        <v>47.150423000206324</v>
      </c>
      <c r="O7" s="24">
        <f t="shared" si="5"/>
        <v>29.612765664763735</v>
      </c>
      <c r="P7" s="24">
        <f t="shared" si="6"/>
        <v>23.236811335029916</v>
      </c>
      <c r="Q7" t="s">
        <v>100</v>
      </c>
      <c r="R7" t="s">
        <v>101</v>
      </c>
      <c r="S7" s="58" t="s">
        <v>97</v>
      </c>
      <c r="AD7" s="37"/>
      <c r="AE7" s="37"/>
      <c r="AH7" s="37"/>
      <c r="AI7" s="37"/>
      <c r="AJ7" t="s">
        <v>93</v>
      </c>
    </row>
    <row r="8" spans="1:36" s="36" customFormat="1" ht="15" x14ac:dyDescent="0.25">
      <c r="A8">
        <v>2.0699999999999998</v>
      </c>
      <c r="B8">
        <v>3.4</v>
      </c>
      <c r="C8">
        <v>3.89</v>
      </c>
      <c r="D8" s="20">
        <f t="shared" si="0"/>
        <v>3.4278843238797041E-2</v>
      </c>
      <c r="E8" s="17">
        <f>IF(OR($A8="",$B8="",$C8=""),"",A8*'MPTO_working_3-way'!$I7)</f>
        <v>2.1409572055043098</v>
      </c>
      <c r="F8" s="21">
        <f>IF(OR($A8="",$B8="",$C8=""),"",B8*'MPTO_working_3-way'!$I7)</f>
        <v>3.51654806701191</v>
      </c>
      <c r="G8" s="22">
        <f>IF(OR($A8="",$B8="",$C8=""),"",C8*'MPTO_working_3-way'!$I7)</f>
        <v>4.0233447001989209</v>
      </c>
      <c r="H8" s="17"/>
      <c r="I8" s="21"/>
      <c r="J8" s="22"/>
      <c r="K8" s="17"/>
      <c r="L8" s="21"/>
      <c r="M8" s="22"/>
      <c r="N8" s="23">
        <f t="shared" si="4"/>
        <v>46.708079798561251</v>
      </c>
      <c r="O8" s="24">
        <f t="shared" si="5"/>
        <v>28.436977995006409</v>
      </c>
      <c r="P8" s="24">
        <f t="shared" si="6"/>
        <v>24.854942206432334</v>
      </c>
      <c r="Q8" t="s">
        <v>102</v>
      </c>
      <c r="R8" t="s">
        <v>103</v>
      </c>
      <c r="S8" s="58" t="s">
        <v>240</v>
      </c>
      <c r="AD8" s="37"/>
      <c r="AE8" s="37"/>
      <c r="AH8" s="37"/>
      <c r="AI8" s="37"/>
      <c r="AJ8" t="s">
        <v>244</v>
      </c>
    </row>
    <row r="9" spans="1:36" s="36" customFormat="1" ht="15" x14ac:dyDescent="0.25">
      <c r="A9">
        <v>2.52</v>
      </c>
      <c r="B9">
        <v>3.08</v>
      </c>
      <c r="C9">
        <v>3.21</v>
      </c>
      <c r="D9" s="20">
        <f t="shared" si="0"/>
        <v>3.3027201251500271E-2</v>
      </c>
      <c r="E9" s="17">
        <f>IF(OR($A9="",$B9="",$C9=""),"",A9*'MPTO_working_3-way'!$I8)</f>
        <v>2.6032285471537806</v>
      </c>
      <c r="F9" s="21">
        <f>IF(OR($A9="",$B9="",$C9=""),"",B9*'MPTO_working_3-way'!$I8)</f>
        <v>3.1817237798546207</v>
      </c>
      <c r="G9" s="22">
        <f>IF(OR($A9="",$B9="",$C9=""),"",C9*'MPTO_working_3-way'!$I8)</f>
        <v>3.3160173160173159</v>
      </c>
      <c r="H9" s="17"/>
      <c r="I9" s="21"/>
      <c r="J9" s="22"/>
      <c r="K9" s="17"/>
      <c r="L9" s="21"/>
      <c r="M9" s="22"/>
      <c r="N9" s="23">
        <f t="shared" si="4"/>
        <v>38.413838120104444</v>
      </c>
      <c r="O9" s="24">
        <f t="shared" si="5"/>
        <v>31.429503916449086</v>
      </c>
      <c r="P9" s="24">
        <f t="shared" si="6"/>
        <v>30.156657963446477</v>
      </c>
      <c r="Q9" t="s">
        <v>104</v>
      </c>
      <c r="R9" t="s">
        <v>105</v>
      </c>
      <c r="S9" s="58" t="s">
        <v>240</v>
      </c>
      <c r="AD9" s="37"/>
      <c r="AE9" s="37"/>
      <c r="AH9" s="37"/>
      <c r="AI9" s="37"/>
      <c r="AJ9" t="s">
        <v>244</v>
      </c>
    </row>
    <row r="10" spans="1:36" s="36" customFormat="1" ht="15" x14ac:dyDescent="0.25">
      <c r="A10">
        <v>3.83</v>
      </c>
      <c r="B10">
        <v>3.26</v>
      </c>
      <c r="C10">
        <v>2.15</v>
      </c>
      <c r="D10" s="20">
        <f t="shared" si="0"/>
        <v>3.2961351071561396E-2</v>
      </c>
      <c r="E10" s="17">
        <f>IF(OR($A10="",$B10="",$C10=""),"",A10*'MPTO_working_3-way'!$I9)</f>
        <v>3.95624197460408</v>
      </c>
      <c r="F10" s="21">
        <f>IF(OR($A10="",$B10="",$C10=""),"",B10*'MPTO_working_3-way'!$I9)</f>
        <v>3.3674540044932901</v>
      </c>
      <c r="G10" s="22">
        <f>IF(OR($A10="",$B10="",$C10=""),"",C10*'MPTO_working_3-way'!$I9)</f>
        <v>2.2208669048038567</v>
      </c>
      <c r="H10" s="17"/>
      <c r="I10" s="21"/>
      <c r="J10" s="22"/>
      <c r="K10" s="17"/>
      <c r="L10" s="21"/>
      <c r="M10" s="22"/>
      <c r="N10" s="23">
        <f t="shared" si="4"/>
        <v>25.27651256973671</v>
      </c>
      <c r="O10" s="24">
        <f t="shared" si="5"/>
        <v>29.696025503709077</v>
      </c>
      <c r="P10" s="24">
        <f t="shared" si="6"/>
        <v>45.027461926554231</v>
      </c>
      <c r="Q10" t="s">
        <v>106</v>
      </c>
      <c r="R10" t="s">
        <v>107</v>
      </c>
      <c r="S10" s="58" t="s">
        <v>240</v>
      </c>
      <c r="AD10" s="37"/>
      <c r="AE10" s="37"/>
      <c r="AH10" s="37"/>
      <c r="AI10" s="37"/>
      <c r="AJ10" t="s">
        <v>244</v>
      </c>
    </row>
    <row r="11" spans="1:36" s="36" customFormat="1" ht="15" x14ac:dyDescent="0.25">
      <c r="A11">
        <v>2.06</v>
      </c>
      <c r="B11">
        <v>3.26</v>
      </c>
      <c r="C11">
        <v>4.1399999999999997</v>
      </c>
      <c r="D11" s="20">
        <f t="shared" si="0"/>
        <v>3.3731253181358944E-2</v>
      </c>
      <c r="E11" s="17">
        <f>IF(OR($A11="",$B11="",$C11=""),"",A11*'MPTO_working_3-way'!$I10)</f>
        <v>2.1294863815535994</v>
      </c>
      <c r="F11" s="21">
        <f>IF(OR($A11="",$B11="",$C11=""),"",B11*'MPTO_working_3-way'!$I10)</f>
        <v>3.3699638853712299</v>
      </c>
      <c r="G11" s="22">
        <f>IF(OR($A11="",$B11="",$C11=""),"",C11*'MPTO_working_3-way'!$I10)</f>
        <v>4.2796473881708259</v>
      </c>
      <c r="H11" s="17"/>
      <c r="I11" s="21"/>
      <c r="J11" s="22"/>
      <c r="K11" s="17"/>
      <c r="L11" s="21"/>
      <c r="M11" s="22"/>
      <c r="N11" s="23">
        <f t="shared" si="4"/>
        <v>46.959680449819771</v>
      </c>
      <c r="O11" s="24">
        <f t="shared" si="5"/>
        <v>29.673908505100837</v>
      </c>
      <c r="P11" s="24">
        <f t="shared" si="6"/>
        <v>23.366411045079403</v>
      </c>
      <c r="Q11" t="s">
        <v>108</v>
      </c>
      <c r="R11" t="s">
        <v>109</v>
      </c>
      <c r="S11" s="58" t="s">
        <v>240</v>
      </c>
      <c r="AD11" s="37"/>
      <c r="AE11" s="37"/>
      <c r="AH11" s="37"/>
      <c r="AI11" s="37"/>
      <c r="AJ11" t="s">
        <v>244</v>
      </c>
    </row>
    <row r="12" spans="1:36" s="36" customFormat="1" ht="15" x14ac:dyDescent="0.25">
      <c r="A12">
        <v>1.65</v>
      </c>
      <c r="B12">
        <v>3.98</v>
      </c>
      <c r="C12">
        <v>5.57</v>
      </c>
      <c r="D12" s="20">
        <f t="shared" si="0"/>
        <v>3.6850101112165579E-2</v>
      </c>
      <c r="E12" s="17">
        <f>IF(OR($A12="",$B12="",$C12=""),"",A12*'MPTO_working_3-way'!$I11)</f>
        <v>1.7108026668350731</v>
      </c>
      <c r="F12" s="21">
        <f>IF(OR($A12="",$B12="",$C12=""),"",B12*'MPTO_working_3-way'!$I11)</f>
        <v>4.126663402426419</v>
      </c>
      <c r="G12" s="22">
        <f>IF(OR($A12="",$B12="",$C12=""),"",C12*'MPTO_working_3-way'!$I11)</f>
        <v>5.7752550631947628</v>
      </c>
      <c r="H12" s="17"/>
      <c r="I12" s="21"/>
      <c r="J12" s="22"/>
      <c r="K12" s="17"/>
      <c r="L12" s="21"/>
      <c r="M12" s="22"/>
      <c r="N12" s="23">
        <f t="shared" si="4"/>
        <v>58.45209499526711</v>
      </c>
      <c r="O12" s="24">
        <f t="shared" si="5"/>
        <v>24.232652447786617</v>
      </c>
      <c r="P12" s="24">
        <f t="shared" si="6"/>
        <v>17.315252556946266</v>
      </c>
      <c r="Q12" t="s">
        <v>110</v>
      </c>
      <c r="R12" t="s">
        <v>111</v>
      </c>
      <c r="S12" s="58" t="s">
        <v>240</v>
      </c>
      <c r="AD12" s="37"/>
      <c r="AE12" s="37"/>
      <c r="AH12" s="37"/>
      <c r="AI12" s="37"/>
      <c r="AJ12" t="s">
        <v>245</v>
      </c>
    </row>
    <row r="13" spans="1:36" s="36" customFormat="1" ht="15" x14ac:dyDescent="0.25">
      <c r="A13">
        <v>1.74</v>
      </c>
      <c r="B13">
        <v>3.55</v>
      </c>
      <c r="C13">
        <v>5.63</v>
      </c>
      <c r="D13" s="20">
        <f t="shared" si="0"/>
        <v>3.4022677951295321E-2</v>
      </c>
      <c r="E13" s="17">
        <f>IF(OR($A13="",$B13="",$C13=""),"",A13*'MPTO_working_3-way'!$I12)</f>
        <v>1.7991994596352539</v>
      </c>
      <c r="F13" s="21">
        <f>IF(OR($A13="",$B13="",$C13=""),"",B13*'MPTO_working_3-way'!$I12)</f>
        <v>3.6707805067270982</v>
      </c>
      <c r="G13" s="22">
        <f>IF(OR($A13="",$B13="",$C13=""),"",C13*'MPTO_working_3-way'!$I12)</f>
        <v>5.8215476768657926</v>
      </c>
      <c r="H13" s="17"/>
      <c r="I13" s="21"/>
      <c r="J13" s="22"/>
      <c r="K13" s="17"/>
      <c r="L13" s="21"/>
      <c r="M13" s="22"/>
      <c r="N13" s="23">
        <f t="shared" si="4"/>
        <v>55.580274585160602</v>
      </c>
      <c r="O13" s="24">
        <f t="shared" si="5"/>
        <v>27.24216275441675</v>
      </c>
      <c r="P13" s="24">
        <f t="shared" si="6"/>
        <v>17.177562660422641</v>
      </c>
      <c r="Q13" t="s">
        <v>112</v>
      </c>
      <c r="R13" t="s">
        <v>113</v>
      </c>
      <c r="S13" s="58" t="s">
        <v>240</v>
      </c>
      <c r="AD13" s="37"/>
      <c r="AE13" s="37"/>
      <c r="AH13" s="37"/>
      <c r="AI13" s="37"/>
      <c r="AJ13" t="s">
        <v>245</v>
      </c>
    </row>
    <row r="14" spans="1:36" s="36" customFormat="1" ht="15" x14ac:dyDescent="0.25">
      <c r="A14">
        <v>4.29</v>
      </c>
      <c r="B14">
        <v>3.63</v>
      </c>
      <c r="C14">
        <v>1.92</v>
      </c>
      <c r="D14" s="20">
        <f t="shared" si="0"/>
        <v>2.9415660097478202E-2</v>
      </c>
      <c r="E14" s="17">
        <f>IF(OR($A14="",$B14="",$C14=""),"",A14*'MPTO_working_3-way'!$I13)</f>
        <v>4.4161931818181817</v>
      </c>
      <c r="F14" s="21">
        <f>IF(OR($A14="",$B14="",$C14=""),"",B14*'MPTO_working_3-way'!$I13)</f>
        <v>3.7367788461538458</v>
      </c>
      <c r="G14" s="22">
        <f>IF(OR($A14="",$B14="",$C14=""),"",C14*'MPTO_working_3-way'!$I13)</f>
        <v>1.976478067387158</v>
      </c>
      <c r="H14" s="17"/>
      <c r="I14" s="21"/>
      <c r="J14" s="22"/>
      <c r="K14" s="17"/>
      <c r="L14" s="21"/>
      <c r="M14" s="22"/>
      <c r="N14" s="23">
        <f t="shared" si="4"/>
        <v>22.643936957220973</v>
      </c>
      <c r="O14" s="24">
        <f t="shared" si="5"/>
        <v>26.761016403988425</v>
      </c>
      <c r="P14" s="24">
        <f t="shared" si="6"/>
        <v>50.59504663879062</v>
      </c>
      <c r="Q14" t="s">
        <v>114</v>
      </c>
      <c r="R14" t="s">
        <v>115</v>
      </c>
      <c r="S14" s="58" t="s">
        <v>240</v>
      </c>
      <c r="AD14" s="37"/>
      <c r="AE14" s="37"/>
      <c r="AH14" s="37"/>
      <c r="AI14" s="37"/>
      <c r="AJ14" t="s">
        <v>246</v>
      </c>
    </row>
    <row r="15" spans="1:36" s="36" customFormat="1" ht="15" x14ac:dyDescent="0.25">
      <c r="A15">
        <v>1.75</v>
      </c>
      <c r="B15">
        <v>4.0199999999999996</v>
      </c>
      <c r="C15">
        <v>4.74</v>
      </c>
      <c r="D15" s="20">
        <f t="shared" si="0"/>
        <v>3.1155254469064975E-2</v>
      </c>
      <c r="E15" s="17">
        <f>IF(OR($A15="",$B15="",$C15=""),"",A15*'MPTO_working_3-way'!$I14)</f>
        <v>1.8045216953208638</v>
      </c>
      <c r="F15" s="21">
        <f>IF(OR($A15="",$B15="",$C15=""),"",B15*'MPTO_working_3-way'!$I14)</f>
        <v>4.1452441229656412</v>
      </c>
      <c r="G15" s="22">
        <f>IF(OR($A15="",$B15="",$C15=""),"",C15*'MPTO_working_3-way'!$I14)</f>
        <v>4.8876759061833681</v>
      </c>
      <c r="H15" s="17"/>
      <c r="I15" s="21"/>
      <c r="J15" s="22"/>
      <c r="K15" s="17"/>
      <c r="L15" s="21"/>
      <c r="M15" s="22"/>
      <c r="N15" s="23">
        <f t="shared" si="4"/>
        <v>55.416346757869761</v>
      </c>
      <c r="O15" s="24">
        <f t="shared" si="5"/>
        <v>24.124031548823904</v>
      </c>
      <c r="P15" s="24">
        <f t="shared" si="6"/>
        <v>20.459621693306349</v>
      </c>
      <c r="Q15" t="s">
        <v>116</v>
      </c>
      <c r="R15" t="s">
        <v>117</v>
      </c>
      <c r="S15" s="58" t="s">
        <v>240</v>
      </c>
      <c r="AD15" s="37"/>
      <c r="AE15" s="37"/>
      <c r="AH15" s="37"/>
      <c r="AI15" s="37"/>
      <c r="AJ15" t="s">
        <v>246</v>
      </c>
    </row>
    <row r="16" spans="1:36" s="36" customFormat="1" ht="15" x14ac:dyDescent="0.25">
      <c r="A16">
        <v>3.65</v>
      </c>
      <c r="B16">
        <v>3.43</v>
      </c>
      <c r="C16">
        <v>2.16</v>
      </c>
      <c r="D16" s="20">
        <f t="shared" si="0"/>
        <v>2.8480755207062058E-2</v>
      </c>
      <c r="E16" s="17">
        <f>IF(OR($A16="",$B16="",$C16=""),"",A16*'MPTO_working_3-way'!$I15)</f>
        <v>3.7539547565057765</v>
      </c>
      <c r="F16" s="21">
        <f>IF(OR($A16="",$B16="",$C16=""),"",B16*'MPTO_working_3-way'!$I15)</f>
        <v>3.5276889903602231</v>
      </c>
      <c r="G16" s="22">
        <f>IF(OR($A16="",$B16="",$C16=""),"",C16*'MPTO_working_3-way'!$I15)</f>
        <v>2.221518431247254</v>
      </c>
      <c r="H16" s="17"/>
      <c r="I16" s="21"/>
      <c r="J16" s="22"/>
      <c r="K16" s="17"/>
      <c r="L16" s="21"/>
      <c r="M16" s="22"/>
      <c r="N16" s="23">
        <f t="shared" si="4"/>
        <v>26.638573580753842</v>
      </c>
      <c r="O16" s="24">
        <f t="shared" si="5"/>
        <v>28.347170136953796</v>
      </c>
      <c r="P16" s="24">
        <f t="shared" si="6"/>
        <v>45.014256282292372</v>
      </c>
      <c r="Q16" t="s">
        <v>77</v>
      </c>
      <c r="R16" t="s">
        <v>87</v>
      </c>
      <c r="S16" s="58" t="s">
        <v>240</v>
      </c>
      <c r="AD16" s="37"/>
      <c r="AE16" s="37"/>
      <c r="AH16" s="37"/>
      <c r="AI16" s="37"/>
      <c r="AJ16" t="s">
        <v>94</v>
      </c>
    </row>
    <row r="17" spans="1:36" s="36" customFormat="1" ht="15" x14ac:dyDescent="0.25">
      <c r="A17">
        <v>1.43</v>
      </c>
      <c r="B17">
        <v>4.95</v>
      </c>
      <c r="C17">
        <v>7.75</v>
      </c>
      <c r="D17" s="20">
        <f t="shared" si="0"/>
        <v>3.0353159385417605E-2</v>
      </c>
      <c r="E17" s="17">
        <f>IF(OR($A17="",$B17="",$C17=""),"",A17*'MPTO_working_3-way'!$I16)</f>
        <v>1.4734050179211471</v>
      </c>
      <c r="F17" s="21">
        <f>IF(OR($A17="",$B17="",$C17=""),"",B17*'MPTO_working_3-way'!$I16)</f>
        <v>5.1002481389578174</v>
      </c>
      <c r="G17" s="22">
        <f>IF(OR($A17="",$B17="",$C17=""),"",C17*'MPTO_working_3-way'!$I16)</f>
        <v>7.9852369852369867</v>
      </c>
      <c r="H17" s="17"/>
      <c r="I17" s="21"/>
      <c r="J17" s="22"/>
      <c r="K17" s="17"/>
      <c r="L17" s="21"/>
      <c r="M17" s="22"/>
      <c r="N17" s="23">
        <f t="shared" si="4"/>
        <v>67.870000973046601</v>
      </c>
      <c r="O17" s="24">
        <f t="shared" si="5"/>
        <v>19.606889169991241</v>
      </c>
      <c r="P17" s="24">
        <f t="shared" si="6"/>
        <v>12.523109856962147</v>
      </c>
      <c r="Q17" t="s">
        <v>118</v>
      </c>
      <c r="R17" t="s">
        <v>84</v>
      </c>
      <c r="S17" s="58" t="s">
        <v>240</v>
      </c>
      <c r="AD17" s="37"/>
      <c r="AE17" s="37"/>
      <c r="AH17" s="37"/>
      <c r="AI17" s="37"/>
      <c r="AJ17" t="s">
        <v>94</v>
      </c>
    </row>
    <row r="18" spans="1:36" s="36" customFormat="1" ht="15" x14ac:dyDescent="0.25">
      <c r="A18">
        <v>3.93</v>
      </c>
      <c r="B18">
        <v>3.62</v>
      </c>
      <c r="C18">
        <v>2.0099999999999998</v>
      </c>
      <c r="D18" s="20">
        <f t="shared" si="0"/>
        <v>2.8208457942248799E-2</v>
      </c>
      <c r="E18" s="17">
        <f>IF(OR($A18="",$B18="",$C18=""),"",A18*'MPTO_working_3-way'!$I17)</f>
        <v>4.0408592397130381</v>
      </c>
      <c r="F18" s="21">
        <f>IF(OR($A18="",$B18="",$C18=""),"",B18*'MPTO_working_3-way'!$I17)</f>
        <v>3.7221146177509405</v>
      </c>
      <c r="G18" s="22">
        <f>IF(OR($A18="",$B18="",$C18=""),"",C18*'MPTO_working_3-way'!$I17)</f>
        <v>2.0666990004639199</v>
      </c>
      <c r="H18" s="17"/>
      <c r="I18" s="21"/>
      <c r="J18" s="22"/>
      <c r="K18" s="17"/>
      <c r="L18" s="21"/>
      <c r="M18" s="22"/>
      <c r="N18" s="23">
        <f t="shared" si="4"/>
        <v>24.747211933841452</v>
      </c>
      <c r="O18" s="24">
        <f t="shared" si="5"/>
        <v>26.866448314916276</v>
      </c>
      <c r="P18" s="24">
        <f t="shared" si="6"/>
        <v>48.386339751242254</v>
      </c>
      <c r="Q18" t="s">
        <v>119</v>
      </c>
      <c r="R18" t="s">
        <v>120</v>
      </c>
      <c r="S18" s="58" t="s">
        <v>240</v>
      </c>
      <c r="AD18" s="37"/>
      <c r="AE18" s="37"/>
      <c r="AH18" s="37"/>
      <c r="AI18" s="37"/>
      <c r="AJ18" t="s">
        <v>247</v>
      </c>
    </row>
    <row r="19" spans="1:36" s="36" customFormat="1" ht="15" x14ac:dyDescent="0.25">
      <c r="A19">
        <v>1.98</v>
      </c>
      <c r="B19">
        <v>3.55</v>
      </c>
      <c r="C19">
        <v>4.1100000000000003</v>
      </c>
      <c r="D19" s="20">
        <f t="shared" si="0"/>
        <v>3.0049648328665413E-2</v>
      </c>
      <c r="E19" s="17">
        <f>IF(OR($A19="",$B19="",$C19=""),"",A19*'MPTO_working_3-way'!$I18)</f>
        <v>2.0394983036907575</v>
      </c>
      <c r="F19" s="21">
        <f>IF(OR($A19="",$B19="",$C19=""),"",B19*'MPTO_working_3-way'!$I18)</f>
        <v>3.6566762515667621</v>
      </c>
      <c r="G19" s="22">
        <f>IF(OR($A19="",$B19="",$C19=""),"",C19*'MPTO_working_3-way'!$I18)</f>
        <v>4.2335040546308154</v>
      </c>
      <c r="H19" s="17"/>
      <c r="I19" s="21"/>
      <c r="J19" s="22"/>
      <c r="K19" s="17"/>
      <c r="L19" s="21"/>
      <c r="M19" s="22"/>
      <c r="N19" s="23">
        <f t="shared" si="4"/>
        <v>49.03166617939128</v>
      </c>
      <c r="O19" s="24">
        <f t="shared" si="5"/>
        <v>27.34723916484359</v>
      </c>
      <c r="P19" s="24">
        <f t="shared" si="6"/>
        <v>23.621094655765141</v>
      </c>
      <c r="Q19" t="s">
        <v>121</v>
      </c>
      <c r="R19" t="s">
        <v>122</v>
      </c>
      <c r="S19" s="58" t="s">
        <v>240</v>
      </c>
      <c r="AD19" s="37"/>
      <c r="AE19" s="37"/>
      <c r="AH19" s="37"/>
      <c r="AI19" s="37"/>
      <c r="AJ19" t="s">
        <v>247</v>
      </c>
    </row>
    <row r="20" spans="1:36" s="36" customFormat="1" ht="15" x14ac:dyDescent="0.25">
      <c r="A20">
        <v>2.2400000000000002</v>
      </c>
      <c r="B20">
        <v>3.59</v>
      </c>
      <c r="C20">
        <v>3.31</v>
      </c>
      <c r="D20" s="20">
        <f t="shared" si="0"/>
        <v>2.7094907087375164E-2</v>
      </c>
      <c r="E20" s="17">
        <f>IF(OR($A20="",$B20="",$C20=""),"",A20*'MPTO_working_3-way'!$I19)</f>
        <v>2.3006925918757206</v>
      </c>
      <c r="F20" s="21">
        <f>IF(OR($A20="",$B20="",$C20=""),"",B20*'MPTO_working_3-way'!$I19)</f>
        <v>3.6872707164436767</v>
      </c>
      <c r="G20" s="22">
        <f>IF(OR($A20="",$B20="",$C20=""),"",C20*'MPTO_working_3-way'!$I19)</f>
        <v>3.3996841424592117</v>
      </c>
      <c r="H20" s="17"/>
      <c r="I20" s="21"/>
      <c r="J20" s="22"/>
      <c r="K20" s="17"/>
      <c r="L20" s="21"/>
      <c r="M20" s="22"/>
      <c r="N20" s="23">
        <f t="shared" si="4"/>
        <v>43.46517233685335</v>
      </c>
      <c r="O20" s="24">
        <f t="shared" si="5"/>
        <v>27.120330371741368</v>
      </c>
      <c r="P20" s="24">
        <f t="shared" si="6"/>
        <v>29.41449729140529</v>
      </c>
      <c r="Q20" t="s">
        <v>123</v>
      </c>
      <c r="R20" t="s">
        <v>124</v>
      </c>
      <c r="S20" s="58" t="s">
        <v>240</v>
      </c>
      <c r="AD20" s="37"/>
      <c r="AE20" s="37"/>
      <c r="AH20" s="37"/>
      <c r="AI20" s="37"/>
      <c r="AJ20" t="s">
        <v>247</v>
      </c>
    </row>
    <row r="21" spans="1:36" s="36" customFormat="1" ht="15" x14ac:dyDescent="0.25">
      <c r="A21">
        <v>1.51</v>
      </c>
      <c r="B21">
        <v>5.08</v>
      </c>
      <c r="C21">
        <v>5.84</v>
      </c>
      <c r="D21" s="20">
        <f t="shared" si="0"/>
        <v>3.0334926042255184E-2</v>
      </c>
      <c r="E21" s="17">
        <f>IF(OR($A21="",$B21="",$C21=""),"",A21*'MPTO_working_3-way'!$I20)</f>
        <v>1.5558057383238053</v>
      </c>
      <c r="F21" s="21">
        <f>IF(OR($A21="",$B21="",$C21=""),"",B21*'MPTO_working_3-way'!$I20)</f>
        <v>5.2341014242946562</v>
      </c>
      <c r="G21" s="22">
        <f>IF(OR($A21="",$B21="",$C21=""),"",C21*'MPTO_working_3-way'!$I20)</f>
        <v>6.0171559680867706</v>
      </c>
      <c r="H21" s="17"/>
      <c r="I21" s="21"/>
      <c r="J21" s="22"/>
      <c r="K21" s="17"/>
      <c r="L21" s="21"/>
      <c r="M21" s="22"/>
      <c r="N21" s="23">
        <f t="shared" si="4"/>
        <v>64.27537676248582</v>
      </c>
      <c r="O21" s="24">
        <f t="shared" si="5"/>
        <v>19.105476163652281</v>
      </c>
      <c r="P21" s="24">
        <f t="shared" si="6"/>
        <v>16.61914707386191</v>
      </c>
      <c r="Q21" t="s">
        <v>125</v>
      </c>
      <c r="R21" t="s">
        <v>126</v>
      </c>
      <c r="S21" s="58" t="s">
        <v>240</v>
      </c>
      <c r="AD21" s="37"/>
      <c r="AE21" s="37"/>
      <c r="AH21" s="37"/>
      <c r="AI21" s="37"/>
      <c r="AJ21" t="s">
        <v>248</v>
      </c>
    </row>
    <row r="22" spans="1:36" s="36" customFormat="1" ht="15" x14ac:dyDescent="0.25">
      <c r="A22">
        <v>1.87</v>
      </c>
      <c r="B22">
        <v>4.0199999999999996</v>
      </c>
      <c r="C22">
        <v>4.0599999999999996</v>
      </c>
      <c r="D22" s="20">
        <f t="shared" si="0"/>
        <v>2.9820995913454329E-2</v>
      </c>
      <c r="E22" s="17">
        <f>IF(OR($A22="",$B22="",$C22=""),"",A22*'MPTO_working_3-way'!$I21)</f>
        <v>1.9257652623581598</v>
      </c>
      <c r="F22" s="21">
        <f>IF(OR($A22="",$B22="",$C22=""),"",B22*'MPTO_working_3-way'!$I21)</f>
        <v>4.1398804035720858</v>
      </c>
      <c r="G22" s="22">
        <f>IF(OR($A22="",$B22="",$C22=""),"",C22*'MPTO_working_3-way'!$I21)</f>
        <v>4.1810732434086244</v>
      </c>
      <c r="H22" s="17"/>
      <c r="I22" s="21"/>
      <c r="J22" s="22"/>
      <c r="K22" s="17"/>
      <c r="L22" s="21"/>
      <c r="M22" s="22"/>
      <c r="N22" s="23">
        <f t="shared" si="4"/>
        <v>51.927408783740795</v>
      </c>
      <c r="O22" s="24">
        <f t="shared" si="5"/>
        <v>24.155287170546096</v>
      </c>
      <c r="P22" s="24">
        <f t="shared" si="6"/>
        <v>23.917304045713127</v>
      </c>
      <c r="Q22" t="s">
        <v>127</v>
      </c>
      <c r="R22" t="s">
        <v>128</v>
      </c>
      <c r="S22" s="58" t="s">
        <v>240</v>
      </c>
      <c r="AD22" s="37"/>
      <c r="AE22" s="37"/>
      <c r="AH22" s="37"/>
      <c r="AI22" s="37"/>
      <c r="AJ22" t="s">
        <v>248</v>
      </c>
    </row>
    <row r="23" spans="1:36" s="36" customFormat="1" ht="15" x14ac:dyDescent="0.25">
      <c r="A23">
        <v>1.37</v>
      </c>
      <c r="B23">
        <v>5.17</v>
      </c>
      <c r="C23">
        <v>9.39</v>
      </c>
      <c r="D23" s="20">
        <f t="shared" si="0"/>
        <v>2.9846877608644906E-2</v>
      </c>
      <c r="E23" s="17">
        <f>IF(OR($A23="",$B23="",$C23=""),"",A23*'MPTO_working_3-way'!$I22)</f>
        <v>1.4108902223238435</v>
      </c>
      <c r="F23" s="21">
        <f>IF(OR($A23="",$B23="",$C23=""),"",B23*'MPTO_working_3-way'!$I22)</f>
        <v>5.3243083572366938</v>
      </c>
      <c r="G23" s="22">
        <f>IF(OR($A23="",$B23="",$C23=""),"",C23*'MPTO_working_3-way'!$I22)</f>
        <v>9.6702621807451763</v>
      </c>
      <c r="H23" s="17"/>
      <c r="I23" s="21"/>
      <c r="J23" s="22"/>
      <c r="K23" s="17"/>
      <c r="L23" s="21"/>
      <c r="M23" s="22"/>
      <c r="N23" s="23">
        <f t="shared" si="4"/>
        <v>70.877236526093711</v>
      </c>
      <c r="O23" s="24">
        <f t="shared" si="5"/>
        <v>18.781782212910713</v>
      </c>
      <c r="P23" s="24">
        <f t="shared" si="6"/>
        <v>10.340981260995568</v>
      </c>
      <c r="Q23" t="s">
        <v>129</v>
      </c>
      <c r="R23" t="s">
        <v>130</v>
      </c>
      <c r="S23" s="58" t="s">
        <v>240</v>
      </c>
      <c r="AD23" s="37"/>
      <c r="AE23" s="37"/>
      <c r="AH23" s="37"/>
      <c r="AI23" s="37"/>
      <c r="AJ23" t="s">
        <v>249</v>
      </c>
    </row>
    <row r="24" spans="1:36" s="36" customFormat="1" ht="15" x14ac:dyDescent="0.25">
      <c r="A24">
        <v>3.58</v>
      </c>
      <c r="B24">
        <v>3.96</v>
      </c>
      <c r="C24">
        <v>2.0099999999999998</v>
      </c>
      <c r="D24" s="20">
        <f t="shared" si="0"/>
        <v>2.9367299274745351E-2</v>
      </c>
      <c r="E24" s="17">
        <f>IF(OR($A24="",$B24="",$C24=""),"",A24*'MPTO_working_3-way'!$I23)</f>
        <v>3.6851349314035886</v>
      </c>
      <c r="F24" s="21">
        <f>IF(OR($A24="",$B24="",$C24=""),"",B24*'MPTO_working_3-way'!$I23)</f>
        <v>4.0762945051279917</v>
      </c>
      <c r="G24" s="22">
        <f>IF(OR($A24="",$B24="",$C24=""),"",C24*'MPTO_working_3-way'!$I23)</f>
        <v>2.0690282715422379</v>
      </c>
      <c r="H24" s="17"/>
      <c r="I24" s="21"/>
      <c r="J24" s="22"/>
      <c r="K24" s="17"/>
      <c r="L24" s="21"/>
      <c r="M24" s="22"/>
      <c r="N24" s="23">
        <f t="shared" si="4"/>
        <v>27.136048438235111</v>
      </c>
      <c r="O24" s="24">
        <f t="shared" si="5"/>
        <v>24.532084194162046</v>
      </c>
      <c r="P24" s="24">
        <f t="shared" si="6"/>
        <v>48.33186736760284</v>
      </c>
      <c r="Q24" t="s">
        <v>131</v>
      </c>
      <c r="R24" t="s">
        <v>132</v>
      </c>
      <c r="S24" s="58" t="s">
        <v>240</v>
      </c>
      <c r="AD24" s="37"/>
      <c r="AE24" s="37"/>
      <c r="AH24" s="37"/>
      <c r="AI24" s="37"/>
      <c r="AJ24" t="s">
        <v>249</v>
      </c>
    </row>
    <row r="25" spans="1:36" s="36" customFormat="1" ht="15" x14ac:dyDescent="0.25">
      <c r="A25">
        <v>1.75</v>
      </c>
      <c r="B25">
        <v>4.0199999999999996</v>
      </c>
      <c r="C25">
        <v>4.8099999999999996</v>
      </c>
      <c r="D25" s="20">
        <f t="shared" si="0"/>
        <v>2.8084998234251923E-2</v>
      </c>
      <c r="E25" s="17">
        <f>IF(OR($A25="",$B25="",$C25=""),"",A25*'MPTO_working_3-way'!$I24)</f>
        <v>1.7991487469099408</v>
      </c>
      <c r="F25" s="21">
        <f>IF(OR($A25="",$B25="",$C25=""),"",B25*'MPTO_working_3-way'!$I24)</f>
        <v>4.132901692901692</v>
      </c>
      <c r="G25" s="22">
        <f>IF(OR($A25="",$B25="",$C25=""),"",C25*'MPTO_working_3-way'!$I24)</f>
        <v>4.9450888415067515</v>
      </c>
      <c r="H25" s="17"/>
      <c r="I25" s="21"/>
      <c r="J25" s="22"/>
      <c r="K25" s="17"/>
      <c r="L25" s="21"/>
      <c r="M25" s="22"/>
      <c r="N25" s="23">
        <f t="shared" si="4"/>
        <v>55.581841230054593</v>
      </c>
      <c r="O25" s="24">
        <f t="shared" si="5"/>
        <v>24.196075162337202</v>
      </c>
      <c r="P25" s="24">
        <f t="shared" si="6"/>
        <v>20.222083607608219</v>
      </c>
      <c r="Q25" t="s">
        <v>133</v>
      </c>
      <c r="R25" t="s">
        <v>134</v>
      </c>
      <c r="S25" s="58" t="s">
        <v>240</v>
      </c>
      <c r="AD25" s="37"/>
      <c r="AE25" s="37"/>
      <c r="AH25" s="37"/>
      <c r="AI25" s="37"/>
      <c r="AJ25" t="s">
        <v>250</v>
      </c>
    </row>
    <row r="26" spans="1:36" s="36" customFormat="1" ht="15" x14ac:dyDescent="0.25">
      <c r="A26">
        <v>2.0099999999999998</v>
      </c>
      <c r="B26">
        <v>3.84</v>
      </c>
      <c r="C26">
        <v>3.69</v>
      </c>
      <c r="D26" s="20">
        <f t="shared" si="0"/>
        <v>2.8931814504712161E-2</v>
      </c>
      <c r="E26" s="17">
        <f>IF(OR($A26="",$B26="",$C26=""),"",A26*'MPTO_working_3-way'!$I25)</f>
        <v>2.0681529471544713</v>
      </c>
      <c r="F26" s="21">
        <f>IF(OR($A26="",$B26="",$C26=""),"",B26*'MPTO_working_3-way'!$I25)</f>
        <v>3.9510981676980945</v>
      </c>
      <c r="G26" s="22">
        <f>IF(OR($A26="",$B26="",$C26=""),"",C26*'MPTO_working_3-way'!$I25)</f>
        <v>3.7967583955223878</v>
      </c>
      <c r="H26" s="17"/>
      <c r="I26" s="21"/>
      <c r="J26" s="22"/>
      <c r="K26" s="17"/>
      <c r="L26" s="21"/>
      <c r="M26" s="22"/>
      <c r="N26" s="23">
        <f t="shared" si="4"/>
        <v>48.35232333159302</v>
      </c>
      <c r="O26" s="24">
        <f t="shared" si="5"/>
        <v>25.309419243880722</v>
      </c>
      <c r="P26" s="24">
        <f t="shared" si="6"/>
        <v>26.338257424526272</v>
      </c>
      <c r="Q26" t="s">
        <v>135</v>
      </c>
      <c r="R26" t="s">
        <v>136</v>
      </c>
      <c r="S26" s="58" t="s">
        <v>240</v>
      </c>
      <c r="AD26" s="37"/>
      <c r="AE26" s="37"/>
      <c r="AH26" s="37"/>
      <c r="AI26" s="37"/>
      <c r="AJ26" t="s">
        <v>250</v>
      </c>
    </row>
    <row r="27" spans="1:36" s="36" customFormat="1" ht="15" x14ac:dyDescent="0.25">
      <c r="A27">
        <v>2.37</v>
      </c>
      <c r="B27">
        <v>3.65</v>
      </c>
      <c r="C27">
        <v>3.01</v>
      </c>
      <c r="D27" s="20">
        <f t="shared" si="0"/>
        <v>2.8139444631030575E-2</v>
      </c>
      <c r="E27" s="17">
        <f>IF(OR($A27="",$B27="",$C27=""),"",A27*'MPTO_working_3-way'!$I26)</f>
        <v>2.4366904837755428</v>
      </c>
      <c r="F27" s="21">
        <f>IF(OR($A27="",$B27="",$C27=""),"",B27*'MPTO_working_3-way'!$I26)</f>
        <v>3.7527089729032617</v>
      </c>
      <c r="G27" s="22">
        <f>IF(OR($A27="",$B27="",$C27=""),"",C27*'MPTO_working_3-way'!$I26)</f>
        <v>3.094699728339402</v>
      </c>
      <c r="H27" s="17"/>
      <c r="I27" s="21"/>
      <c r="J27" s="22"/>
      <c r="K27" s="17"/>
      <c r="L27" s="21"/>
      <c r="M27" s="22"/>
      <c r="N27" s="23">
        <f t="shared" si="4"/>
        <v>41.039270545783261</v>
      </c>
      <c r="O27" s="24">
        <f t="shared" si="5"/>
        <v>26.6474167653442</v>
      </c>
      <c r="P27" s="24">
        <f t="shared" si="6"/>
        <v>32.313312688872543</v>
      </c>
      <c r="Q27" t="s">
        <v>137</v>
      </c>
      <c r="R27" t="s">
        <v>138</v>
      </c>
      <c r="S27" s="58" t="s">
        <v>240</v>
      </c>
      <c r="AD27" s="37"/>
      <c r="AE27" s="37"/>
      <c r="AH27" s="37"/>
      <c r="AI27" s="37"/>
      <c r="AJ27" t="s">
        <v>250</v>
      </c>
    </row>
    <row r="28" spans="1:36" s="36" customFormat="1" ht="15" x14ac:dyDescent="0.25">
      <c r="A28">
        <v>1.68</v>
      </c>
      <c r="B28">
        <v>4.1100000000000003</v>
      </c>
      <c r="C28">
        <v>5.18</v>
      </c>
      <c r="D28" s="20">
        <f t="shared" si="0"/>
        <v>3.1597290721378402E-2</v>
      </c>
      <c r="E28" s="17">
        <f>IF(OR($A28="",$B28="",$C28=""),"",A28*'MPTO_working_3-way'!$I27)</f>
        <v>1.7330834484119158</v>
      </c>
      <c r="F28" s="21">
        <f>IF(OR($A28="",$B28="",$C28=""),"",B28*'MPTO_working_3-way'!$I27)</f>
        <v>4.2398648648648658</v>
      </c>
      <c r="G28" s="22">
        <f>IF(OR($A28="",$B28="",$C28=""),"",C28*'MPTO_working_3-way'!$I27)</f>
        <v>5.3436739659367403</v>
      </c>
      <c r="H28" s="17"/>
      <c r="I28" s="21"/>
      <c r="J28" s="22"/>
      <c r="K28" s="17"/>
      <c r="L28" s="21"/>
      <c r="M28" s="22"/>
      <c r="N28" s="23">
        <f t="shared" si="4"/>
        <v>57.700626067159924</v>
      </c>
      <c r="O28" s="24">
        <f t="shared" si="5"/>
        <v>23.585657370517925</v>
      </c>
      <c r="P28" s="24">
        <f t="shared" si="6"/>
        <v>18.713716562322137</v>
      </c>
      <c r="Q28" t="s">
        <v>139</v>
      </c>
      <c r="R28" t="s">
        <v>140</v>
      </c>
      <c r="S28" s="58" t="s">
        <v>240</v>
      </c>
      <c r="AD28" s="37"/>
      <c r="AE28" s="37"/>
      <c r="AH28" s="37"/>
      <c r="AI28" s="37"/>
      <c r="AJ28" t="s">
        <v>250</v>
      </c>
    </row>
    <row r="29" spans="1:36" s="36" customFormat="1" ht="15" x14ac:dyDescent="0.25">
      <c r="A29">
        <v>1.88</v>
      </c>
      <c r="B29">
        <v>3.94</v>
      </c>
      <c r="C29">
        <v>4.12</v>
      </c>
      <c r="D29" s="20">
        <f t="shared" si="0"/>
        <v>2.8440446817947773E-2</v>
      </c>
      <c r="E29" s="17">
        <f>IF(OR($A29="",$B29="",$C29=""),"",A29*'MPTO_working_3-way'!$I28)</f>
        <v>1.9334680400177418</v>
      </c>
      <c r="F29" s="21">
        <f>IF(OR($A29="",$B29="",$C29=""),"",B29*'MPTO_working_3-way'!$I28)</f>
        <v>4.0520553604627141</v>
      </c>
      <c r="G29" s="22">
        <f>IF(OR($A29="",$B29="",$C29=""),"",C29*'MPTO_working_3-way'!$I28)</f>
        <v>4.2371746408899451</v>
      </c>
      <c r="H29" s="17"/>
      <c r="I29" s="21"/>
      <c r="J29" s="22"/>
      <c r="K29" s="17"/>
      <c r="L29" s="21"/>
      <c r="M29" s="22"/>
      <c r="N29" s="23">
        <f t="shared" si="4"/>
        <v>51.720534257748781</v>
      </c>
      <c r="O29" s="24">
        <f t="shared" si="5"/>
        <v>24.67883360522023</v>
      </c>
      <c r="P29" s="24">
        <f t="shared" si="6"/>
        <v>23.600632137030995</v>
      </c>
      <c r="Q29" t="s">
        <v>141</v>
      </c>
      <c r="R29" t="s">
        <v>142</v>
      </c>
      <c r="S29" s="58" t="s">
        <v>240</v>
      </c>
      <c r="AD29" s="37"/>
      <c r="AE29" s="37"/>
      <c r="AH29" s="37"/>
      <c r="AI29" s="37"/>
      <c r="AJ29" t="s">
        <v>250</v>
      </c>
    </row>
    <row r="30" spans="1:36" s="36" customFormat="1" ht="15" x14ac:dyDescent="0.25">
      <c r="A30">
        <v>2.82</v>
      </c>
      <c r="B30">
        <v>3.08</v>
      </c>
      <c r="C30">
        <v>2.83</v>
      </c>
      <c r="D30" s="20">
        <f t="shared" si="0"/>
        <v>3.264214421270295E-2</v>
      </c>
      <c r="E30" s="17">
        <f>IF(OR($A30="",$B30="",$C30=""),"",A30*'MPTO_working_3-way'!$I29)</f>
        <v>2.9120508466798221</v>
      </c>
      <c r="F30" s="21">
        <f>IF(OR($A30="",$B30="",$C30=""),"",B30*'MPTO_working_3-way'!$I29)</f>
        <v>3.1805378041751253</v>
      </c>
      <c r="G30" s="22">
        <f>IF(OR($A30="",$B30="",$C30=""),"",C30*'MPTO_working_3-way'!$I29)</f>
        <v>2.9223772681219495</v>
      </c>
      <c r="H30" s="17"/>
      <c r="I30" s="21"/>
      <c r="J30" s="22"/>
      <c r="K30" s="17"/>
      <c r="L30" s="21"/>
      <c r="M30" s="22"/>
      <c r="N30" s="23">
        <f t="shared" si="4"/>
        <v>34.340059725953999</v>
      </c>
      <c r="O30" s="24">
        <f t="shared" si="5"/>
        <v>31.441223515321514</v>
      </c>
      <c r="P30" s="24">
        <f t="shared" si="6"/>
        <v>34.218716758724476</v>
      </c>
      <c r="Q30" t="s">
        <v>143</v>
      </c>
      <c r="R30" t="s">
        <v>144</v>
      </c>
      <c r="S30" s="58" t="s">
        <v>241</v>
      </c>
      <c r="AD30" s="37"/>
      <c r="AE30" s="37"/>
      <c r="AH30" s="37"/>
      <c r="AI30" s="37"/>
      <c r="AJ30" t="s">
        <v>244</v>
      </c>
    </row>
    <row r="31" spans="1:36" s="36" customFormat="1" ht="15" x14ac:dyDescent="0.25">
      <c r="A31">
        <v>1.66</v>
      </c>
      <c r="B31">
        <v>3.63</v>
      </c>
      <c r="C31">
        <v>5.82</v>
      </c>
      <c r="D31" s="20">
        <f t="shared" si="0"/>
        <v>4.9713038060053227E-2</v>
      </c>
      <c r="E31" s="17">
        <f>IF(OR($A31="",$B31="",$C31=""),"",A31*'MPTO_working_3-way'!$I30)</f>
        <v>1.7425236431796882</v>
      </c>
      <c r="F31" s="21">
        <f>IF(OR($A31="",$B31="",$C31=""),"",B31*'MPTO_working_3-way'!$I30)</f>
        <v>3.8104583281579929</v>
      </c>
      <c r="G31" s="22">
        <f>IF(OR($A31="",$B31="",$C31=""),"",C31*'MPTO_working_3-way'!$I30)</f>
        <v>6.1093298815095105</v>
      </c>
      <c r="H31" s="17"/>
      <c r="I31" s="21"/>
      <c r="J31" s="22"/>
      <c r="K31" s="17"/>
      <c r="L31" s="21"/>
      <c r="M31" s="22"/>
      <c r="N31" s="23">
        <f t="shared" si="4"/>
        <v>57.38803051046353</v>
      </c>
      <c r="O31" s="24">
        <f t="shared" si="5"/>
        <v>26.243562161809763</v>
      </c>
      <c r="P31" s="24">
        <f t="shared" si="6"/>
        <v>16.368407327726704</v>
      </c>
      <c r="Q31" t="s">
        <v>145</v>
      </c>
      <c r="R31" t="s">
        <v>146</v>
      </c>
      <c r="S31" s="58" t="s">
        <v>241</v>
      </c>
      <c r="AD31" s="37"/>
      <c r="AE31" s="37"/>
      <c r="AH31" s="37"/>
      <c r="AI31" s="37"/>
      <c r="AJ31" t="s">
        <v>244</v>
      </c>
    </row>
    <row r="32" spans="1:36" s="36" customFormat="1" ht="15" x14ac:dyDescent="0.25">
      <c r="A32">
        <v>1.9</v>
      </c>
      <c r="B32">
        <v>3.48</v>
      </c>
      <c r="C32">
        <v>4.2699999999999996</v>
      </c>
      <c r="D32" s="20">
        <f t="shared" si="0"/>
        <v>4.7864148783490545E-2</v>
      </c>
      <c r="E32" s="17">
        <f>IF(OR($A32="",$B32="",$C32=""),"",A32*'MPTO_working_3-way'!$I31)</f>
        <v>1.990941882688632</v>
      </c>
      <c r="F32" s="21">
        <f>IF(OR($A32="",$B32="",$C32=""),"",B32*'MPTO_working_3-way'!$I31)</f>
        <v>3.646567237766547</v>
      </c>
      <c r="G32" s="22">
        <f>IF(OR($A32="",$B32="",$C32=""),"",C32*'MPTO_working_3-way'!$I31)</f>
        <v>4.4743799153055042</v>
      </c>
      <c r="H32" s="17"/>
      <c r="I32" s="21"/>
      <c r="J32" s="22"/>
      <c r="K32" s="17"/>
      <c r="L32" s="21"/>
      <c r="M32" s="22"/>
      <c r="N32" s="23">
        <f t="shared" si="4"/>
        <v>50.227483217619984</v>
      </c>
      <c r="O32" s="24">
        <f t="shared" si="5"/>
        <v>27.423051182033898</v>
      </c>
      <c r="P32" s="24">
        <f t="shared" si="6"/>
        <v>22.349465600346129</v>
      </c>
      <c r="Q32" t="s">
        <v>147</v>
      </c>
      <c r="R32" t="s">
        <v>148</v>
      </c>
      <c r="S32" s="58" t="s">
        <v>241</v>
      </c>
      <c r="AD32" s="37"/>
      <c r="AE32" s="37"/>
      <c r="AH32" s="37"/>
      <c r="AI32" s="37"/>
      <c r="AJ32" t="s">
        <v>244</v>
      </c>
    </row>
    <row r="33" spans="1:36" s="36" customFormat="1" ht="15" x14ac:dyDescent="0.25">
      <c r="A33">
        <v>1.98</v>
      </c>
      <c r="B33">
        <v>3.31</v>
      </c>
      <c r="C33">
        <v>4.18</v>
      </c>
      <c r="D33" s="20">
        <f t="shared" si="0"/>
        <v>4.6399758436648231E-2</v>
      </c>
      <c r="E33" s="17">
        <f>IF(OR($A33="",$B33="",$C33=""),"",A33*'MPTO_working_3-way'!$I32)</f>
        <v>2.0718715217045633</v>
      </c>
      <c r="F33" s="21">
        <f>IF(OR($A33="",$B33="",$C33=""),"",B33*'MPTO_working_3-way'!$I32)</f>
        <v>3.4635832004253055</v>
      </c>
      <c r="G33" s="22">
        <f>IF(OR($A33="",$B33="",$C33=""),"",C33*'MPTO_working_3-way'!$I32)</f>
        <v>4.3739509902651896</v>
      </c>
      <c r="H33" s="17"/>
      <c r="I33" s="21"/>
      <c r="J33" s="22"/>
      <c r="K33" s="17"/>
      <c r="L33" s="21"/>
      <c r="M33" s="22"/>
      <c r="N33" s="23">
        <f t="shared" si="4"/>
        <v>48.265541059094403</v>
      </c>
      <c r="O33" s="24">
        <f t="shared" si="5"/>
        <v>28.871834228702991</v>
      </c>
      <c r="P33" s="24">
        <f t="shared" si="6"/>
        <v>22.86262471220261</v>
      </c>
      <c r="Q33" t="s">
        <v>149</v>
      </c>
      <c r="R33" t="s">
        <v>150</v>
      </c>
      <c r="S33" s="58" t="s">
        <v>241</v>
      </c>
      <c r="AD33" s="37"/>
      <c r="AE33" s="37"/>
      <c r="AH33" s="37"/>
      <c r="AI33" s="37"/>
      <c r="AJ33" t="s">
        <v>244</v>
      </c>
    </row>
    <row r="34" spans="1:36" s="36" customFormat="1" ht="15" x14ac:dyDescent="0.25">
      <c r="A34">
        <v>2.48</v>
      </c>
      <c r="B34">
        <v>3.19</v>
      </c>
      <c r="C34">
        <v>3.06</v>
      </c>
      <c r="D34" s="20">
        <f t="shared" si="0"/>
        <v>4.3502815896979463E-2</v>
      </c>
      <c r="E34" s="17">
        <f>IF(OR($A34="",$B34="",$C34=""),"",A34*'MPTO_working_3-way'!$I33)</f>
        <v>2.5878869834245091</v>
      </c>
      <c r="F34" s="21">
        <f>IF(OR($A34="",$B34="",$C34=""),"",B34*'MPTO_working_3-way'!$I33)</f>
        <v>3.3287739827113643</v>
      </c>
      <c r="G34" s="22">
        <f>IF(OR($A34="",$B34="",$C34=""),"",C34*'MPTO_working_3-way'!$I33)</f>
        <v>3.1931186166447572</v>
      </c>
      <c r="H34" s="17"/>
      <c r="I34" s="21"/>
      <c r="J34" s="22"/>
      <c r="K34" s="17"/>
      <c r="L34" s="21"/>
      <c r="M34" s="22"/>
      <c r="N34" s="23">
        <f t="shared" si="4"/>
        <v>38.641563808815029</v>
      </c>
      <c r="O34" s="24">
        <f t="shared" si="5"/>
        <v>30.041090359204158</v>
      </c>
      <c r="P34" s="24">
        <f t="shared" si="6"/>
        <v>31.317345831980802</v>
      </c>
      <c r="Q34" t="s">
        <v>151</v>
      </c>
      <c r="R34" t="s">
        <v>152</v>
      </c>
      <c r="S34" s="58" t="s">
        <v>241</v>
      </c>
      <c r="AD34" s="37"/>
      <c r="AE34" s="37"/>
      <c r="AH34" s="37"/>
      <c r="AI34" s="37"/>
      <c r="AJ34" t="s">
        <v>244</v>
      </c>
    </row>
    <row r="35" spans="1:36" s="36" customFormat="1" ht="15" x14ac:dyDescent="0.25">
      <c r="A35">
        <v>2.88</v>
      </c>
      <c r="B35">
        <v>3.2</v>
      </c>
      <c r="C35">
        <v>2.6</v>
      </c>
      <c r="D35" s="20">
        <f t="shared" si="0"/>
        <v>4.4337606837606902E-2</v>
      </c>
      <c r="E35" s="17">
        <f>IF(OR($A35="",$B35="",$C35=""),"",A35*'MPTO_working_3-way'!$I34)</f>
        <v>3.0076923076923077</v>
      </c>
      <c r="F35" s="21">
        <f>IF(OR($A35="",$B35="",$C35=""),"",B35*'MPTO_working_3-way'!$I34)</f>
        <v>3.3418803418803424</v>
      </c>
      <c r="G35" s="22">
        <f>IF(OR($A35="",$B35="",$C35=""),"",C35*'MPTO_working_3-way'!$I34)</f>
        <v>2.7152777777777781</v>
      </c>
      <c r="H35" s="17"/>
      <c r="I35" s="21"/>
      <c r="J35" s="22"/>
      <c r="K35" s="17"/>
      <c r="L35" s="21"/>
      <c r="M35" s="22"/>
      <c r="N35" s="23">
        <f t="shared" si="4"/>
        <v>33.248081841432224</v>
      </c>
      <c r="O35" s="24">
        <f t="shared" si="5"/>
        <v>29.923273657288995</v>
      </c>
      <c r="P35" s="24">
        <f t="shared" si="6"/>
        <v>36.828644501278767</v>
      </c>
      <c r="Q35" t="s">
        <v>153</v>
      </c>
      <c r="R35" t="s">
        <v>154</v>
      </c>
      <c r="S35" s="58" t="s">
        <v>241</v>
      </c>
      <c r="AD35" s="37"/>
      <c r="AE35" s="37"/>
      <c r="AH35" s="37"/>
      <c r="AI35" s="37"/>
      <c r="AJ35" t="s">
        <v>244</v>
      </c>
    </row>
    <row r="36" spans="1:36" s="36" customFormat="1" ht="15" x14ac:dyDescent="0.25">
      <c r="A36">
        <v>2.87</v>
      </c>
      <c r="B36">
        <v>3.17</v>
      </c>
      <c r="C36">
        <v>2.72</v>
      </c>
      <c r="D36" s="20">
        <f t="shared" si="0"/>
        <v>3.1536527821869553E-2</v>
      </c>
      <c r="E36" s="17">
        <f>IF(OR($A36="",$B36="",$C36=""),"",A36*'MPTO_working_3-way'!$I35)</f>
        <v>2.9605098348487657</v>
      </c>
      <c r="F36" s="21">
        <f>IF(OR($A36="",$B36="",$C36=""),"",B36*'MPTO_working_3-way'!$I35)</f>
        <v>3.2699707931953266</v>
      </c>
      <c r="G36" s="22">
        <f>IF(OR($A36="",$B36="",$C36=""),"",C36*'MPTO_working_3-way'!$I35)</f>
        <v>2.8057793556754853</v>
      </c>
      <c r="H36" s="17"/>
      <c r="I36" s="21"/>
      <c r="J36" s="22"/>
      <c r="K36" s="17"/>
      <c r="L36" s="21"/>
      <c r="M36" s="22"/>
      <c r="N36" s="23">
        <f t="shared" si="4"/>
        <v>33.777965816184626</v>
      </c>
      <c r="O36" s="24">
        <f t="shared" si="5"/>
        <v>30.581312899826457</v>
      </c>
      <c r="P36" s="24">
        <f t="shared" si="6"/>
        <v>35.640721283988924</v>
      </c>
      <c r="Q36" t="s">
        <v>155</v>
      </c>
      <c r="R36" t="s">
        <v>156</v>
      </c>
      <c r="S36" s="58" t="s">
        <v>241</v>
      </c>
      <c r="AD36" s="37"/>
      <c r="AE36" s="37"/>
      <c r="AH36" s="37"/>
      <c r="AI36" s="37"/>
      <c r="AJ36" t="s">
        <v>245</v>
      </c>
    </row>
    <row r="37" spans="1:36" s="36" customFormat="1" ht="15" x14ac:dyDescent="0.25">
      <c r="A37">
        <v>1.99</v>
      </c>
      <c r="B37">
        <v>3.39</v>
      </c>
      <c r="C37">
        <v>4.2</v>
      </c>
      <c r="D37" s="20">
        <f t="shared" si="0"/>
        <v>3.5593051646771512E-2</v>
      </c>
      <c r="E37" s="17">
        <f>IF(OR($A37="",$B37="",$C37=""),"",A37*'MPTO_working_3-way'!$I36)</f>
        <v>2.0608301727770755</v>
      </c>
      <c r="F37" s="21">
        <f>IF(OR($A37="",$B37="",$C37=""),"",B37*'MPTO_working_3-way'!$I36)</f>
        <v>3.5106604450825554</v>
      </c>
      <c r="G37" s="22">
        <f>IF(OR($A37="",$B37="",$C37=""),"",C37*'MPTO_working_3-way'!$I36)</f>
        <v>4.3494908169164406</v>
      </c>
      <c r="H37" s="17"/>
      <c r="I37" s="21"/>
      <c r="J37" s="22"/>
      <c r="K37" s="17"/>
      <c r="L37" s="21"/>
      <c r="M37" s="22"/>
      <c r="N37" s="23">
        <f t="shared" si="4"/>
        <v>48.524134264418699</v>
      </c>
      <c r="O37" s="24">
        <f t="shared" si="5"/>
        <v>28.484668786487678</v>
      </c>
      <c r="P37" s="24">
        <f t="shared" si="6"/>
        <v>22.991196949093624</v>
      </c>
      <c r="Q37" t="s">
        <v>157</v>
      </c>
      <c r="R37" t="s">
        <v>158</v>
      </c>
      <c r="S37" s="58" t="s">
        <v>241</v>
      </c>
      <c r="AD37" s="37"/>
      <c r="AE37" s="37"/>
      <c r="AH37" s="37"/>
      <c r="AI37" s="37"/>
      <c r="AJ37" t="s">
        <v>245</v>
      </c>
    </row>
    <row r="38" spans="1:36" s="36" customFormat="1" ht="15" x14ac:dyDescent="0.25">
      <c r="A38">
        <v>3.24</v>
      </c>
      <c r="B38">
        <v>3.12</v>
      </c>
      <c r="C38">
        <v>2.4700000000000002</v>
      </c>
      <c r="D38" s="20">
        <f t="shared" si="0"/>
        <v>3.4013095416604244E-2</v>
      </c>
      <c r="E38" s="17">
        <f>IF(OR($A38="",$B38="",$C38=""),"",A38*'MPTO_working_3-way'!$I37)</f>
        <v>3.3502024291497978</v>
      </c>
      <c r="F38" s="21">
        <f>IF(OR($A38="",$B38="",$C38=""),"",B38*'MPTO_working_3-way'!$I37)</f>
        <v>3.2261208576998053</v>
      </c>
      <c r="G38" s="22">
        <f>IF(OR($A38="",$B38="",$C38=""),"",C38*'MPTO_working_3-way'!$I37)</f>
        <v>2.5540123456790127</v>
      </c>
      <c r="H38" s="17"/>
      <c r="I38" s="21"/>
      <c r="J38" s="22"/>
      <c r="K38" s="17"/>
      <c r="L38" s="21"/>
      <c r="M38" s="22"/>
      <c r="N38" s="23">
        <f t="shared" si="4"/>
        <v>29.84894259818731</v>
      </c>
      <c r="O38" s="24">
        <f t="shared" si="5"/>
        <v>30.996978851963746</v>
      </c>
      <c r="P38" s="24">
        <f t="shared" si="6"/>
        <v>39.154078549848933</v>
      </c>
      <c r="Q38" t="s">
        <v>159</v>
      </c>
      <c r="R38" t="s">
        <v>160</v>
      </c>
      <c r="S38" s="58" t="s">
        <v>241</v>
      </c>
      <c r="AD38" s="37"/>
      <c r="AE38" s="37"/>
      <c r="AH38" s="37"/>
      <c r="AI38" s="37"/>
      <c r="AJ38" t="s">
        <v>245</v>
      </c>
    </row>
    <row r="39" spans="1:36" s="36" customFormat="1" ht="15" x14ac:dyDescent="0.25">
      <c r="A39">
        <v>1.71</v>
      </c>
      <c r="B39">
        <v>3.85</v>
      </c>
      <c r="C39">
        <v>5.16</v>
      </c>
      <c r="D39" s="20">
        <f t="shared" si="0"/>
        <v>3.8334030990089696E-2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161</v>
      </c>
      <c r="R39" t="s">
        <v>162</v>
      </c>
      <c r="S39" s="58" t="s">
        <v>241</v>
      </c>
      <c r="AD39" s="37"/>
      <c r="AE39" s="37"/>
      <c r="AH39" s="37"/>
      <c r="AI39" s="37"/>
      <c r="AJ39" t="s">
        <v>245</v>
      </c>
    </row>
    <row r="40" spans="1:36" s="36" customFormat="1" ht="15" x14ac:dyDescent="0.25">
      <c r="A40">
        <v>4.05</v>
      </c>
      <c r="B40">
        <v>3.39</v>
      </c>
      <c r="C40">
        <v>2.0299999999999998</v>
      </c>
      <c r="D40" s="20">
        <f t="shared" si="0"/>
        <v>3.4509668422800566E-2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163</v>
      </c>
      <c r="R40" t="s">
        <v>164</v>
      </c>
      <c r="S40" s="58" t="s">
        <v>241</v>
      </c>
      <c r="AD40" s="37"/>
      <c r="AE40" s="37"/>
      <c r="AH40" s="37"/>
      <c r="AI40" s="37"/>
      <c r="AJ40" t="s">
        <v>245</v>
      </c>
    </row>
    <row r="41" spans="1:36" s="36" customFormat="1" ht="15" x14ac:dyDescent="0.25">
      <c r="A41">
        <v>2</v>
      </c>
      <c r="B41">
        <v>3.33</v>
      </c>
      <c r="C41">
        <v>4.2699999999999996</v>
      </c>
      <c r="D41" s="20">
        <f t="shared" si="0"/>
        <v>3.4492337771026227E-2</v>
      </c>
      <c r="E41" s="17">
        <f>IF(OR($A41="",$B41="",$C41=""),"",A41*'MPTO_working_3-way'!$I40)</f>
        <v>2.0766680619801794</v>
      </c>
      <c r="F41" s="21">
        <f>IF(OR($A41="",$B41="",$C41=""),"",B41*'MPTO_working_3-way'!$I40)</f>
        <v>3.4576523231969989</v>
      </c>
      <c r="G41" s="22">
        <f>IF(OR($A41="",$B41="",$C41=""),"",C41*'MPTO_working_3-way'!$I40)</f>
        <v>4.4336863123276826</v>
      </c>
      <c r="H41" s="17"/>
      <c r="I41" s="21"/>
      <c r="J41" s="22"/>
      <c r="K41" s="17"/>
      <c r="L41" s="21"/>
      <c r="M41" s="22"/>
      <c r="N41" s="23">
        <f t="shared" si="4"/>
        <v>48.154060743172558</v>
      </c>
      <c r="O41" s="24">
        <f t="shared" si="5"/>
        <v>28.921357803707242</v>
      </c>
      <c r="P41" s="24">
        <f t="shared" si="6"/>
        <v>22.554595195865371</v>
      </c>
      <c r="Q41" t="s">
        <v>165</v>
      </c>
      <c r="R41" t="s">
        <v>166</v>
      </c>
      <c r="S41" s="58" t="s">
        <v>241</v>
      </c>
      <c r="AD41" s="37"/>
      <c r="AE41" s="37"/>
      <c r="AH41" s="37"/>
      <c r="AI41" s="37"/>
      <c r="AJ41" t="s">
        <v>245</v>
      </c>
    </row>
    <row r="42" spans="1:36" s="36" customFormat="1" ht="15" x14ac:dyDescent="0.25">
      <c r="A42">
        <v>2.35</v>
      </c>
      <c r="B42">
        <v>3.14</v>
      </c>
      <c r="C42">
        <v>3.47</v>
      </c>
      <c r="D42" s="20">
        <f t="shared" si="0"/>
        <v>3.2187690513580725E-2</v>
      </c>
      <c r="E42" s="17">
        <f>IF(OR($A42="",$B42="",$C42=""),"",A42*'MPTO_working_3-way'!$I41)</f>
        <v>2.4310977207935816</v>
      </c>
      <c r="F42" s="21">
        <f>IF(OR($A42="",$B42="",$C42=""),"",B42*'MPTO_working_3-way'!$I41)</f>
        <v>3.2483603588475938</v>
      </c>
      <c r="G42" s="22">
        <f>IF(OR($A42="",$B42="",$C42=""),"",C42*'MPTO_working_3-way'!$I41)</f>
        <v>3.5897485494271182</v>
      </c>
      <c r="H42" s="17"/>
      <c r="I42" s="21"/>
      <c r="J42" s="22"/>
      <c r="K42" s="17"/>
      <c r="L42" s="21"/>
      <c r="M42" s="22"/>
      <c r="N42" s="23">
        <f t="shared" si="4"/>
        <v>41.133681770454324</v>
      </c>
      <c r="O42" s="24">
        <f t="shared" si="5"/>
        <v>30.78476183457569</v>
      </c>
      <c r="P42" s="24">
        <f t="shared" si="6"/>
        <v>27.857104369039671</v>
      </c>
      <c r="Q42" t="s">
        <v>167</v>
      </c>
      <c r="R42" t="s">
        <v>168</v>
      </c>
      <c r="S42" s="58" t="s">
        <v>241</v>
      </c>
      <c r="AD42" s="37"/>
      <c r="AE42" s="37"/>
      <c r="AH42" s="37"/>
      <c r="AI42" s="37"/>
      <c r="AJ42" t="s">
        <v>245</v>
      </c>
    </row>
    <row r="43" spans="1:36" s="36" customFormat="1" ht="15" x14ac:dyDescent="0.25">
      <c r="A43">
        <v>1.45</v>
      </c>
      <c r="B43">
        <v>4.8899999999999997</v>
      </c>
      <c r="C43">
        <v>7.28</v>
      </c>
      <c r="D43" s="20">
        <f t="shared" si="0"/>
        <v>3.1516787281542946E-2</v>
      </c>
      <c r="E43" s="17">
        <f>IF(OR($A43="",$B43="",$C43=""),"",A43*'MPTO_working_3-way'!$I42)</f>
        <v>1.500013889767988</v>
      </c>
      <c r="F43" s="21">
        <f>IF(OR($A43="",$B43="",$C43=""),"",B43*'MPTO_working_3-way'!$I42)</f>
        <v>5.0586675317003182</v>
      </c>
      <c r="G43" s="22">
        <f>IF(OR($A43="",$B43="",$C43=""),"",C43*'MPTO_working_3-way'!$I42)</f>
        <v>7.5311042189730708</v>
      </c>
      <c r="H43" s="17"/>
      <c r="I43" s="21"/>
      <c r="J43" s="22"/>
      <c r="K43" s="17"/>
      <c r="L43" s="21"/>
      <c r="M43" s="22"/>
      <c r="N43" s="23">
        <f t="shared" si="4"/>
        <v>66.666049349361245</v>
      </c>
      <c r="O43" s="24">
        <f t="shared" si="5"/>
        <v>19.768051443062127</v>
      </c>
      <c r="P43" s="24">
        <f t="shared" si="6"/>
        <v>13.278265323705194</v>
      </c>
      <c r="Q43" t="s">
        <v>169</v>
      </c>
      <c r="R43" t="s">
        <v>170</v>
      </c>
      <c r="S43" s="58" t="s">
        <v>241</v>
      </c>
      <c r="AD43" s="37"/>
      <c r="AE43" s="37"/>
      <c r="AH43" s="37"/>
      <c r="AI43" s="37"/>
      <c r="AJ43" t="s">
        <v>246</v>
      </c>
    </row>
    <row r="44" spans="1:36" s="36" customFormat="1" ht="15" x14ac:dyDescent="0.25">
      <c r="A44">
        <v>3.48</v>
      </c>
      <c r="B44">
        <v>3.47</v>
      </c>
      <c r="C44">
        <v>2.21</v>
      </c>
      <c r="D44" s="20">
        <f t="shared" si="0"/>
        <v>2.8029447662231588E-2</v>
      </c>
      <c r="E44" s="17">
        <f>IF(OR($A44="",$B44="",$C44=""),"",A44*'MPTO_working_3-way'!$I43)</f>
        <v>3.5920131629872607</v>
      </c>
      <c r="F44" s="21">
        <f>IF(OR($A44="",$B44="",$C44=""),"",B44*'MPTO_working_3-way'!$I43)</f>
        <v>3.5816912860821253</v>
      </c>
      <c r="G44" s="22">
        <f>IF(OR($A44="",$B44="",$C44=""),"",C44*'MPTO_working_3-way'!$I43)</f>
        <v>2.2811347960350132</v>
      </c>
      <c r="H44" s="17"/>
      <c r="I44" s="21"/>
      <c r="J44" s="22"/>
      <c r="K44" s="17"/>
      <c r="L44" s="21"/>
      <c r="M44" s="22"/>
      <c r="N44" s="23">
        <f t="shared" si="4"/>
        <v>27.839541633760618</v>
      </c>
      <c r="O44" s="24">
        <f t="shared" si="5"/>
        <v>27.919770860370875</v>
      </c>
      <c r="P44" s="24">
        <f t="shared" si="6"/>
        <v>43.837830264926218</v>
      </c>
      <c r="Q44" t="s">
        <v>171</v>
      </c>
      <c r="R44" t="s">
        <v>172</v>
      </c>
      <c r="S44" s="58" t="s">
        <v>241</v>
      </c>
      <c r="AD44" s="37"/>
      <c r="AE44" s="37"/>
      <c r="AH44" s="37"/>
      <c r="AI44" s="37"/>
      <c r="AJ44" t="s">
        <v>246</v>
      </c>
    </row>
    <row r="45" spans="1:36" s="36" customFormat="1" ht="15" x14ac:dyDescent="0.25">
      <c r="A45">
        <v>3.25</v>
      </c>
      <c r="B45">
        <v>3.89</v>
      </c>
      <c r="C45">
        <v>2.16</v>
      </c>
      <c r="D45" s="20">
        <f t="shared" si="0"/>
        <v>2.7724679395630503E-2</v>
      </c>
      <c r="E45" s="17">
        <f>IF(OR($A45="",$B45="",$C45=""),"",A45*'MPTO_working_3-way'!$I44)</f>
        <v>3.3524295586650146</v>
      </c>
      <c r="F45" s="21">
        <f>IF(OR($A45="",$B45="",$C45=""),"",B45*'MPTO_working_3-way'!$I44)</f>
        <v>4.0126003025252022</v>
      </c>
      <c r="G45" s="22">
        <f>IF(OR($A45="",$B45="",$C45=""),"",C45*'MPTO_working_3-way'!$I44)</f>
        <v>2.228076260528133</v>
      </c>
      <c r="H45" s="17"/>
      <c r="I45" s="21"/>
      <c r="J45" s="22"/>
      <c r="K45" s="17"/>
      <c r="L45" s="21"/>
      <c r="M45" s="22"/>
      <c r="N45" s="23">
        <f t="shared" si="4"/>
        <v>29.829112961234429</v>
      </c>
      <c r="O45" s="24">
        <f t="shared" si="5"/>
        <v>24.921495404630306</v>
      </c>
      <c r="P45" s="24">
        <f t="shared" si="6"/>
        <v>44.881767187042534</v>
      </c>
      <c r="Q45" t="s">
        <v>88</v>
      </c>
      <c r="R45" t="s">
        <v>78</v>
      </c>
      <c r="S45" s="58" t="s">
        <v>241</v>
      </c>
      <c r="AD45" s="37"/>
      <c r="AE45" s="37"/>
      <c r="AH45" s="37"/>
      <c r="AI45" s="37"/>
      <c r="AJ45" t="s">
        <v>94</v>
      </c>
    </row>
    <row r="46" spans="1:36" s="36" customFormat="1" ht="15" x14ac:dyDescent="0.25">
      <c r="A46">
        <v>1.9</v>
      </c>
      <c r="B46">
        <v>3.6</v>
      </c>
      <c r="C46">
        <v>4.42</v>
      </c>
      <c r="D46" s="20">
        <f t="shared" si="0"/>
        <v>3.0337911142864771E-2</v>
      </c>
      <c r="E46" s="17">
        <f>IF(OR($A46="",$B46="",$C46=""),"",A46*'MPTO_working_3-way'!$I45)</f>
        <v>1.9532559505582399</v>
      </c>
      <c r="F46" s="21">
        <f>IF(OR($A46="",$B46="",$C46=""),"",B46*'MPTO_working_3-way'!$I45)</f>
        <v>3.700906011584034</v>
      </c>
      <c r="G46" s="22">
        <f>IF(OR($A46="",$B46="",$C46=""),"",C46*'MPTO_working_3-way'!$I45)</f>
        <v>4.5438901586670637</v>
      </c>
      <c r="H46" s="17"/>
      <c r="I46" s="21"/>
      <c r="J46" s="22"/>
      <c r="K46" s="17"/>
      <c r="L46" s="21"/>
      <c r="M46" s="22"/>
      <c r="N46" s="23">
        <f t="shared" si="4"/>
        <v>51.196567439827859</v>
      </c>
      <c r="O46" s="24">
        <f t="shared" si="5"/>
        <v>27.020410593242477</v>
      </c>
      <c r="P46" s="24">
        <f t="shared" si="6"/>
        <v>22.007574238840029</v>
      </c>
      <c r="Q46" t="s">
        <v>92</v>
      </c>
      <c r="R46" t="s">
        <v>80</v>
      </c>
      <c r="S46" s="58" t="s">
        <v>241</v>
      </c>
      <c r="AD46" s="37"/>
      <c r="AE46" s="37"/>
      <c r="AH46" s="37"/>
      <c r="AI46" s="37"/>
      <c r="AJ46" t="s">
        <v>94</v>
      </c>
    </row>
    <row r="47" spans="1:36" s="36" customFormat="1" ht="15" x14ac:dyDescent="0.25">
      <c r="A47">
        <v>1.76</v>
      </c>
      <c r="B47">
        <v>3.59</v>
      </c>
      <c r="C47">
        <v>5.43</v>
      </c>
      <c r="D47" s="20">
        <f t="shared" si="0"/>
        <v>3.0895412830345803E-2</v>
      </c>
      <c r="E47" s="17">
        <f>IF(OR($A47="",$B47="",$C47=""),"",A47*'MPTO_working_3-way'!$I46)</f>
        <v>1.8087954357363096</v>
      </c>
      <c r="F47" s="21">
        <f>IF(OR($A47="",$B47="",$C47=""),"",B47*'MPTO_working_3-way'!$I46)</f>
        <v>3.6895315990303135</v>
      </c>
      <c r="G47" s="22">
        <f>IF(OR($A47="",$B47="",$C47=""),"",C47*'MPTO_working_3-way'!$I46)</f>
        <v>5.5805450091182731</v>
      </c>
      <c r="H47" s="17"/>
      <c r="I47" s="21"/>
      <c r="J47" s="22"/>
      <c r="K47" s="17"/>
      <c r="L47" s="21"/>
      <c r="M47" s="22"/>
      <c r="N47" s="23">
        <f t="shared" si="4"/>
        <v>55.28541150884363</v>
      </c>
      <c r="O47" s="24">
        <f t="shared" si="5"/>
        <v>27.103711491800773</v>
      </c>
      <c r="P47" s="24">
        <f t="shared" si="6"/>
        <v>17.919396732148211</v>
      </c>
      <c r="Q47" t="s">
        <v>89</v>
      </c>
      <c r="R47" t="s">
        <v>82</v>
      </c>
      <c r="S47" s="58" t="s">
        <v>241</v>
      </c>
      <c r="AD47" s="37"/>
      <c r="AE47" s="37"/>
      <c r="AH47" s="37"/>
      <c r="AI47" s="37"/>
      <c r="AJ47" t="s">
        <v>94</v>
      </c>
    </row>
    <row r="48" spans="1:36" s="36" customFormat="1" ht="15" x14ac:dyDescent="0.25">
      <c r="A48">
        <v>2.1800000000000002</v>
      </c>
      <c r="B48">
        <v>3.06</v>
      </c>
      <c r="C48">
        <v>4.13</v>
      </c>
      <c r="D48" s="20">
        <f t="shared" si="0"/>
        <v>2.7643732556517087E-2</v>
      </c>
      <c r="E48" s="17">
        <f>IF(OR($A48="",$B48="",$C48=""),"",A48*'MPTO_working_3-way'!$I47)</f>
        <v>2.2461366462914452</v>
      </c>
      <c r="F48" s="21">
        <f>IF(OR($A48="",$B48="",$C48=""),"",B48*'MPTO_working_3-way'!$I47)</f>
        <v>3.1528340080971664</v>
      </c>
      <c r="G48" s="22">
        <f>IF(OR($A48="",$B48="",$C48=""),"",C48*'MPTO_working_3-way'!$I47)</f>
        <v>4.2552955730200317</v>
      </c>
      <c r="H48" s="17"/>
      <c r="I48" s="21"/>
      <c r="J48" s="22"/>
      <c r="K48" s="17"/>
      <c r="L48" s="21"/>
      <c r="M48" s="22"/>
      <c r="N48" s="23">
        <f t="shared" si="4"/>
        <v>44.520888862709292</v>
      </c>
      <c r="O48" s="24">
        <f t="shared" si="5"/>
        <v>31.717495987158905</v>
      </c>
      <c r="P48" s="24">
        <f t="shared" si="6"/>
        <v>23.500130198718221</v>
      </c>
      <c r="Q48" t="s">
        <v>81</v>
      </c>
      <c r="R48" t="s">
        <v>79</v>
      </c>
      <c r="S48" s="58" t="s">
        <v>241</v>
      </c>
      <c r="AD48" s="37"/>
      <c r="AE48" s="37"/>
      <c r="AH48" s="37"/>
      <c r="AI48" s="37"/>
      <c r="AJ48" t="s">
        <v>94</v>
      </c>
    </row>
    <row r="49" spans="1:36" s="36" customFormat="1" ht="15" x14ac:dyDescent="0.25">
      <c r="A49">
        <v>3.44</v>
      </c>
      <c r="B49">
        <v>3.93</v>
      </c>
      <c r="C49">
        <v>2.0699999999999998</v>
      </c>
      <c r="D49" s="20">
        <f t="shared" si="0"/>
        <v>2.8242388066869628E-2</v>
      </c>
      <c r="E49" s="17">
        <f>IF(OR($A49="",$B49="",$C49=""),"",A49*'MPTO_working_3-way'!$I48)</f>
        <v>3.5462802201363894</v>
      </c>
      <c r="F49" s="21">
        <f>IF(OR($A49="",$B49="",$C49=""),"",B49*'MPTO_working_3-way'!$I48)</f>
        <v>4.0514189724232592</v>
      </c>
      <c r="G49" s="22">
        <f>IF(OR($A49="",$B49="",$C49=""),"",C49*'MPTO_working_3-way'!$I48)</f>
        <v>2.1339535045588156</v>
      </c>
      <c r="H49" s="17"/>
      <c r="I49" s="21"/>
      <c r="J49" s="22"/>
      <c r="K49" s="17"/>
      <c r="L49" s="21"/>
      <c r="M49" s="22"/>
      <c r="N49" s="23">
        <f t="shared" si="4"/>
        <v>28.19856125079535</v>
      </c>
      <c r="O49" s="24">
        <f t="shared" si="5"/>
        <v>24.682710102477355</v>
      </c>
      <c r="P49" s="24">
        <f t="shared" si="6"/>
        <v>46.861377151080205</v>
      </c>
      <c r="Q49" t="s">
        <v>90</v>
      </c>
      <c r="R49" t="s">
        <v>85</v>
      </c>
      <c r="S49" s="58" t="s">
        <v>241</v>
      </c>
      <c r="AD49" s="37"/>
      <c r="AE49" s="37"/>
      <c r="AH49" s="37"/>
      <c r="AI49" s="37"/>
      <c r="AJ49" t="s">
        <v>94</v>
      </c>
    </row>
    <row r="50" spans="1:36" s="36" customFormat="1" ht="15" x14ac:dyDescent="0.25">
      <c r="A50">
        <v>2.39</v>
      </c>
      <c r="B50">
        <v>3.34</v>
      </c>
      <c r="C50">
        <v>3.2</v>
      </c>
      <c r="D50" s="20">
        <f t="shared" si="0"/>
        <v>3.0311239445794502E-2</v>
      </c>
      <c r="E50" s="17">
        <f>IF(OR($A50="",$B50="",$C50=""),"",A50*'MPTO_working_3-way'!$I49)</f>
        <v>2.4560685208100761</v>
      </c>
      <c r="F50" s="21">
        <f>IF(OR($A50="",$B50="",$C50=""),"",B50*'MPTO_working_3-way'!$I49)</f>
        <v>3.4323300667387668</v>
      </c>
      <c r="G50" s="22">
        <f>IF(OR($A50="",$B50="",$C50=""),"",C50*'MPTO_working_3-way'!$I49)</f>
        <v>3.2884599441808549</v>
      </c>
      <c r="H50" s="17"/>
      <c r="I50" s="21"/>
      <c r="J50" s="22"/>
      <c r="K50" s="17"/>
      <c r="L50" s="21"/>
      <c r="M50" s="22"/>
      <c r="N50" s="23">
        <f t="shared" si="4"/>
        <v>40.715476442415117</v>
      </c>
      <c r="O50" s="24">
        <f t="shared" si="5"/>
        <v>29.134727154901839</v>
      </c>
      <c r="P50" s="24">
        <f t="shared" si="6"/>
        <v>30.409371467928793</v>
      </c>
      <c r="Q50" t="s">
        <v>173</v>
      </c>
      <c r="R50" t="s">
        <v>86</v>
      </c>
      <c r="S50" s="58" t="s">
        <v>241</v>
      </c>
      <c r="AD50" s="37"/>
      <c r="AE50" s="37"/>
      <c r="AH50" s="37"/>
      <c r="AI50" s="37"/>
      <c r="AJ50" t="s">
        <v>94</v>
      </c>
    </row>
    <row r="51" spans="1:36" s="36" customFormat="1" ht="15" x14ac:dyDescent="0.25">
      <c r="A51">
        <v>1.99</v>
      </c>
      <c r="B51">
        <v>3.61</v>
      </c>
      <c r="C51">
        <v>4.0199999999999996</v>
      </c>
      <c r="D51" s="20">
        <f t="shared" si="0"/>
        <v>2.8277091968850421E-2</v>
      </c>
      <c r="E51" s="17">
        <f>IF(OR($A51="",$B51="",$C51=""),"",A51*'MPTO_working_3-way'!$I50)</f>
        <v>2.0462023522530703</v>
      </c>
      <c r="F51" s="21">
        <f>IF(OR($A51="",$B51="",$C51=""),"",B51*'MPTO_working_3-way'!$I50)</f>
        <v>3.7119550209213994</v>
      </c>
      <c r="G51" s="22">
        <f>IF(OR($A51="",$B51="",$C51=""),"",C51*'MPTO_working_3-way'!$I50)</f>
        <v>4.1335344000288154</v>
      </c>
      <c r="H51" s="17"/>
      <c r="I51" s="21"/>
      <c r="J51" s="22"/>
      <c r="K51" s="17"/>
      <c r="L51" s="21"/>
      <c r="M51" s="22"/>
      <c r="N51" s="23">
        <f t="shared" si="4"/>
        <v>48.871021915252008</v>
      </c>
      <c r="O51" s="24">
        <f t="shared" si="5"/>
        <v>26.939981609792653</v>
      </c>
      <c r="P51" s="24">
        <f t="shared" si="6"/>
        <v>24.192371545112309</v>
      </c>
      <c r="Q51" t="s">
        <v>91</v>
      </c>
      <c r="R51" t="s">
        <v>83</v>
      </c>
      <c r="S51" s="58" t="s">
        <v>241</v>
      </c>
      <c r="AD51" s="37"/>
      <c r="AE51" s="37"/>
      <c r="AH51" s="37"/>
      <c r="AI51" s="37"/>
      <c r="AJ51" t="s">
        <v>94</v>
      </c>
    </row>
    <row r="52" spans="1:36" s="36" customFormat="1" ht="15" x14ac:dyDescent="0.25">
      <c r="A52">
        <v>1.97</v>
      </c>
      <c r="B52">
        <v>3.65</v>
      </c>
      <c r="C52">
        <v>4.05</v>
      </c>
      <c r="D52" s="20">
        <f t="shared" si="0"/>
        <v>2.8500396184609089E-2</v>
      </c>
      <c r="E52" s="17">
        <f>IF(OR($A52="",$B52="",$C52=""),"",A52*'MPTO_working_3-way'!$I51)</f>
        <v>2.029713141708215</v>
      </c>
      <c r="F52" s="21">
        <f>IF(OR($A52="",$B52="",$C52=""),"",B52*'MPTO_working_3-way'!$I51)</f>
        <v>3.7606360239771499</v>
      </c>
      <c r="G52" s="22">
        <f>IF(OR($A52="",$B52="",$C52=""),"",C52*'MPTO_working_3-way'!$I51)</f>
        <v>4.1727605197554674</v>
      </c>
      <c r="H52" s="17"/>
      <c r="I52" s="21"/>
      <c r="J52" s="22"/>
      <c r="K52" s="17"/>
      <c r="L52" s="21"/>
      <c r="M52" s="22"/>
      <c r="N52" s="23">
        <f t="shared" si="4"/>
        <v>49.268045786923167</v>
      </c>
      <c r="O52" s="24">
        <f t="shared" si="5"/>
        <v>26.591246630202363</v>
      </c>
      <c r="P52" s="24">
        <f t="shared" si="6"/>
        <v>23.964950666725588</v>
      </c>
      <c r="Q52" t="s">
        <v>174</v>
      </c>
      <c r="R52" t="s">
        <v>175</v>
      </c>
      <c r="S52" s="58" t="s">
        <v>241</v>
      </c>
      <c r="AD52" s="37"/>
      <c r="AE52" s="37"/>
      <c r="AH52" s="37"/>
      <c r="AI52" s="37"/>
      <c r="AJ52" t="s">
        <v>247</v>
      </c>
    </row>
    <row r="53" spans="1:36" s="36" customFormat="1" ht="15" x14ac:dyDescent="0.25">
      <c r="A53">
        <v>2.02</v>
      </c>
      <c r="B53">
        <v>3.33</v>
      </c>
      <c r="C53">
        <v>4.3</v>
      </c>
      <c r="D53" s="20">
        <f t="shared" si="0"/>
        <v>2.7907944785679151E-2</v>
      </c>
      <c r="E53" s="17">
        <f>IF(OR($A53="",$B53="",$C53=""),"",A53*'MPTO_working_3-way'!$I52)</f>
        <v>2.0771197257770777</v>
      </c>
      <c r="F53" s="21">
        <f>IF(OR($A53="",$B53="",$C53=""),"",B53*'MPTO_working_3-way'!$I52)</f>
        <v>3.424162716256272</v>
      </c>
      <c r="G53" s="22">
        <f>IF(OR($A53="",$B53="",$C53=""),"",C53*'MPTO_working_3-way'!$I52)</f>
        <v>4.4215914954660569</v>
      </c>
      <c r="H53" s="17"/>
      <c r="I53" s="21"/>
      <c r="J53" s="22"/>
      <c r="K53" s="17"/>
      <c r="L53" s="21"/>
      <c r="M53" s="22"/>
      <c r="N53" s="23">
        <f t="shared" si="4"/>
        <v>48.143589779153771</v>
      </c>
      <c r="O53" s="24">
        <f t="shared" si="5"/>
        <v>29.204219625792977</v>
      </c>
      <c r="P53" s="24">
        <f t="shared" si="6"/>
        <v>22.616291012532699</v>
      </c>
      <c r="Q53" t="s">
        <v>176</v>
      </c>
      <c r="R53" t="s">
        <v>177</v>
      </c>
      <c r="S53" s="58" t="s">
        <v>241</v>
      </c>
      <c r="AD53" s="37"/>
      <c r="AE53" s="37"/>
      <c r="AH53" s="37"/>
      <c r="AI53" s="37"/>
      <c r="AJ53" t="s">
        <v>247</v>
      </c>
    </row>
    <row r="54" spans="1:36" s="36" customFormat="1" ht="15" x14ac:dyDescent="0.25">
      <c r="A54">
        <v>2.54</v>
      </c>
      <c r="B54">
        <v>3.28</v>
      </c>
      <c r="C54">
        <v>3.05</v>
      </c>
      <c r="D54" s="20">
        <f t="shared" si="0"/>
        <v>2.6447688641078937E-2</v>
      </c>
      <c r="E54" s="17">
        <f>IF(OR($A54="",$B54="",$C54=""),"",A54*'MPTO_working_3-way'!$I53)</f>
        <v>2.6123910063089073</v>
      </c>
      <c r="F54" s="21">
        <f>IF(OR($A54="",$B54="",$C54=""),"",B54*'MPTO_working_3-way'!$I53)</f>
        <v>3.3734812994855177</v>
      </c>
      <c r="G54" s="22">
        <f>IF(OR($A54="",$B54="",$C54=""),"",C54*'MPTO_working_3-way'!$I53)</f>
        <v>3.1369262083630574</v>
      </c>
      <c r="H54" s="17"/>
      <c r="I54" s="21"/>
      <c r="J54" s="22"/>
      <c r="K54" s="17"/>
      <c r="L54" s="21"/>
      <c r="M54" s="22"/>
      <c r="N54" s="23">
        <f t="shared" si="4"/>
        <v>38.27910896894862</v>
      </c>
      <c r="O54" s="24">
        <f t="shared" si="5"/>
        <v>29.642968530832164</v>
      </c>
      <c r="P54" s="24">
        <f t="shared" si="6"/>
        <v>31.878339928239185</v>
      </c>
      <c r="Q54" t="s">
        <v>178</v>
      </c>
      <c r="R54" t="s">
        <v>179</v>
      </c>
      <c r="S54" s="58" t="s">
        <v>241</v>
      </c>
      <c r="AD54" s="37"/>
      <c r="AE54" s="37"/>
      <c r="AH54" s="37"/>
      <c r="AI54" s="37"/>
      <c r="AJ54" t="s">
        <v>247</v>
      </c>
    </row>
    <row r="55" spans="1:36" s="36" customFormat="1" ht="15" x14ac:dyDescent="0.25">
      <c r="A55">
        <v>2.34</v>
      </c>
      <c r="B55">
        <v>3.33</v>
      </c>
      <c r="C55">
        <v>3.34</v>
      </c>
      <c r="D55" s="20">
        <f t="shared" si="0"/>
        <v>2.7051925255518139E-2</v>
      </c>
      <c r="E55" s="17">
        <f>IF(OR($A55="",$B55="",$C55=""),"",A55*'MPTO_working_3-way'!$I54)</f>
        <v>2.4053045907984889</v>
      </c>
      <c r="F55" s="21">
        <f>IF(OR($A55="",$B55="",$C55=""),"",B55*'MPTO_working_3-way'!$I54)</f>
        <v>3.4229334561363118</v>
      </c>
      <c r="G55" s="22">
        <f>IF(OR($A55="",$B55="",$C55=""),"",C55*'MPTO_working_3-way'!$I54)</f>
        <v>3.4332125355841683</v>
      </c>
      <c r="H55" s="17"/>
      <c r="I55" s="21"/>
      <c r="J55" s="22"/>
      <c r="K55" s="17"/>
      <c r="L55" s="21"/>
      <c r="M55" s="22"/>
      <c r="N55" s="23">
        <f t="shared" si="4"/>
        <v>41.574776177017561</v>
      </c>
      <c r="O55" s="24">
        <f t="shared" si="5"/>
        <v>29.214707583850174</v>
      </c>
      <c r="P55" s="24">
        <f t="shared" si="6"/>
        <v>29.127238399467391</v>
      </c>
      <c r="Q55" t="s">
        <v>180</v>
      </c>
      <c r="R55" t="s">
        <v>181</v>
      </c>
      <c r="S55" s="58" t="s">
        <v>241</v>
      </c>
      <c r="AD55" s="37"/>
      <c r="AE55" s="37"/>
      <c r="AH55" s="37"/>
      <c r="AI55" s="37"/>
      <c r="AJ55" t="s">
        <v>247</v>
      </c>
    </row>
    <row r="56" spans="1:36" s="36" customFormat="1" ht="15" x14ac:dyDescent="0.25">
      <c r="A56">
        <v>3.02</v>
      </c>
      <c r="B56">
        <v>3.35</v>
      </c>
      <c r="C56">
        <v>2.5099999999999998</v>
      </c>
      <c r="D56" s="20">
        <f t="shared" si="0"/>
        <v>2.8039665003128711E-2</v>
      </c>
      <c r="E56" s="17">
        <f>IF(OR($A56="",$B56="",$C56=""),"",A56*'MPTO_working_3-way'!$I55)</f>
        <v>3.0998720196960585</v>
      </c>
      <c r="F56" s="21">
        <f>IF(OR($A56="",$B56="",$C56=""),"",B56*'MPTO_working_3-way'!$I55)</f>
        <v>3.4385997569476143</v>
      </c>
      <c r="G56" s="22">
        <f>IF(OR($A56="",$B56="",$C56=""),"",C56*'MPTO_working_3-way'!$I55)</f>
        <v>2.5763836984891078</v>
      </c>
      <c r="H56" s="17"/>
      <c r="I56" s="21"/>
      <c r="J56" s="22"/>
      <c r="K56" s="17"/>
      <c r="L56" s="21"/>
      <c r="M56" s="22"/>
      <c r="N56" s="23">
        <f t="shared" si="4"/>
        <v>32.259396312046768</v>
      </c>
      <c r="O56" s="24">
        <f t="shared" si="5"/>
        <v>29.081605033546644</v>
      </c>
      <c r="P56" s="24">
        <f t="shared" si="6"/>
        <v>38.814094367482575</v>
      </c>
      <c r="Q56" t="s">
        <v>182</v>
      </c>
      <c r="R56" t="s">
        <v>183</v>
      </c>
      <c r="S56" s="58" t="s">
        <v>241</v>
      </c>
      <c r="AD56" s="37"/>
      <c r="AE56" s="37"/>
      <c r="AH56" s="37"/>
      <c r="AI56" s="37"/>
      <c r="AJ56" t="s">
        <v>247</v>
      </c>
    </row>
    <row r="57" spans="1:36" s="36" customFormat="1" ht="15" x14ac:dyDescent="0.25">
      <c r="A57">
        <v>2.4700000000000002</v>
      </c>
      <c r="B57">
        <v>3.35</v>
      </c>
      <c r="C57">
        <v>3.09</v>
      </c>
      <c r="D57" s="20">
        <f t="shared" si="0"/>
        <v>2.6990357750964478E-2</v>
      </c>
      <c r="E57" s="17">
        <f>IF(OR($A57="",$B57="",$C57=""),"",A57*'MPTO_working_3-way'!$I56)</f>
        <v>2.5368182553811298</v>
      </c>
      <c r="F57" s="21">
        <f>IF(OR($A57="",$B57="",$C57=""),"",B57*'MPTO_working_3-way'!$I56)</f>
        <v>3.4406239496059858</v>
      </c>
      <c r="G57" s="22">
        <f>IF(OR($A57="",$B57="",$C57=""),"",C57*'MPTO_working_3-way'!$I56)</f>
        <v>3.1735904490395508</v>
      </c>
      <c r="H57" s="17"/>
      <c r="I57" s="21"/>
      <c r="J57" s="22"/>
      <c r="K57" s="17"/>
      <c r="L57" s="21"/>
      <c r="M57" s="22"/>
      <c r="N57" s="23">
        <f t="shared" si="4"/>
        <v>39.419457735247207</v>
      </c>
      <c r="O57" s="24">
        <f t="shared" si="5"/>
        <v>29.064495703301667</v>
      </c>
      <c r="P57" s="24">
        <f t="shared" si="6"/>
        <v>31.510051976071395</v>
      </c>
      <c r="Q57" t="s">
        <v>184</v>
      </c>
      <c r="R57" t="s">
        <v>185</v>
      </c>
      <c r="S57" s="58" t="s">
        <v>241</v>
      </c>
      <c r="AD57" s="37"/>
      <c r="AE57" s="37"/>
      <c r="AH57" s="37"/>
      <c r="AI57" s="37"/>
      <c r="AJ57" t="s">
        <v>247</v>
      </c>
    </row>
    <row r="58" spans="1:36" s="36" customFormat="1" ht="15" x14ac:dyDescent="0.25">
      <c r="A58">
        <v>2.15</v>
      </c>
      <c r="B58">
        <v>3.77</v>
      </c>
      <c r="C58">
        <v>3.36</v>
      </c>
      <c r="D58" s="20">
        <f t="shared" si="0"/>
        <v>2.7987316078735613E-2</v>
      </c>
      <c r="E58" s="17">
        <f>IF(OR($A58="",$B58="",$C58=""),"",A58*'MPTO_working_3-way'!$I57)</f>
        <v>2.2102852797567265</v>
      </c>
      <c r="F58" s="21">
        <f>IF(OR($A58="",$B58="",$C58=""),"",B58*'MPTO_working_3-way'!$I57)</f>
        <v>3.8757095370617951</v>
      </c>
      <c r="G58" s="22">
        <f>IF(OR($A58="",$B58="",$C58=""),"",C58*'MPTO_working_3-way'!$I57)</f>
        <v>3.4542132744105123</v>
      </c>
      <c r="H58" s="17"/>
      <c r="I58" s="21"/>
      <c r="J58" s="22"/>
      <c r="K58" s="17"/>
      <c r="L58" s="21"/>
      <c r="M58" s="22"/>
      <c r="N58" s="23">
        <f t="shared" si="4"/>
        <v>45.243028542906657</v>
      </c>
      <c r="O58" s="24">
        <f t="shared" si="5"/>
        <v>25.801727153116527</v>
      </c>
      <c r="P58" s="24">
        <f t="shared" si="6"/>
        <v>28.95015219263372</v>
      </c>
      <c r="Q58" t="s">
        <v>186</v>
      </c>
      <c r="R58" t="s">
        <v>187</v>
      </c>
      <c r="S58" s="58" t="s">
        <v>241</v>
      </c>
      <c r="AD58" s="37"/>
      <c r="AE58" s="37"/>
      <c r="AH58" s="37"/>
      <c r="AI58" s="37"/>
      <c r="AJ58" t="s">
        <v>248</v>
      </c>
    </row>
    <row r="59" spans="1:36" s="36" customFormat="1" ht="15" x14ac:dyDescent="0.25">
      <c r="A59">
        <v>1.62</v>
      </c>
      <c r="B59">
        <v>4.32</v>
      </c>
      <c r="C59">
        <v>5.53</v>
      </c>
      <c r="D59" s="20">
        <f t="shared" si="0"/>
        <v>2.9597258500211998E-2</v>
      </c>
      <c r="E59" s="17">
        <f>IF(OR($A59="",$B59="",$C59=""),"",A59*'MPTO_working_3-way'!$I58)</f>
        <v>1.6637243795565626</v>
      </c>
      <c r="F59" s="21">
        <f>IF(OR($A59="",$B59="",$C59=""),"",B59*'MPTO_working_3-way'!$I58)</f>
        <v>4.4365983454841667</v>
      </c>
      <c r="G59" s="22">
        <f>IF(OR($A59="",$B59="",$C59=""),"",C59*'MPTO_working_3-way'!$I58)</f>
        <v>5.679256678362834</v>
      </c>
      <c r="H59" s="17"/>
      <c r="I59" s="21"/>
      <c r="J59" s="22"/>
      <c r="K59" s="17"/>
      <c r="L59" s="21"/>
      <c r="M59" s="22"/>
      <c r="N59" s="23">
        <f t="shared" si="4"/>
        <v>60.10610965901293</v>
      </c>
      <c r="O59" s="24">
        <f t="shared" si="5"/>
        <v>22.539791122129849</v>
      </c>
      <c r="P59" s="24">
        <f t="shared" si="6"/>
        <v>17.607938091790405</v>
      </c>
      <c r="Q59" t="s">
        <v>188</v>
      </c>
      <c r="R59" t="s">
        <v>189</v>
      </c>
      <c r="S59" s="58" t="s">
        <v>241</v>
      </c>
      <c r="AD59" s="37"/>
      <c r="AE59" s="37"/>
      <c r="AH59" s="37"/>
      <c r="AI59" s="37"/>
      <c r="AJ59" t="s">
        <v>248</v>
      </c>
    </row>
    <row r="60" spans="1:36" s="36" customFormat="1" ht="15" x14ac:dyDescent="0.25">
      <c r="A60">
        <v>1.31</v>
      </c>
      <c r="B60">
        <v>6.06</v>
      </c>
      <c r="C60">
        <v>9.4</v>
      </c>
      <c r="D60" s="20">
        <f t="shared" si="0"/>
        <v>3.475825899952345E-2</v>
      </c>
      <c r="E60" s="17">
        <f>IF(OR($A60="",$B60="",$C60=""),"",A60*'MPTO_working_3-way'!$I59)</f>
        <v>1.3466633840631437</v>
      </c>
      <c r="F60" s="21">
        <f>IF(OR($A60="",$B60="",$C60=""),"",B60*'MPTO_working_3-way'!$I59)</f>
        <v>6.2296031354371371</v>
      </c>
      <c r="G60" s="22">
        <f>IF(OR($A60="",$B60="",$C60=""),"",C60*'MPTO_working_3-way'!$I59)</f>
        <v>9.6630807711401143</v>
      </c>
      <c r="H60" s="17"/>
      <c r="I60" s="21"/>
      <c r="J60" s="22"/>
      <c r="K60" s="17"/>
      <c r="L60" s="21"/>
      <c r="M60" s="22"/>
      <c r="N60" s="23">
        <f t="shared" si="4"/>
        <v>74.257606751199162</v>
      </c>
      <c r="O60" s="24">
        <f t="shared" si="5"/>
        <v>16.052386937965498</v>
      </c>
      <c r="P60" s="24">
        <f t="shared" si="6"/>
        <v>10.3486664727735</v>
      </c>
      <c r="Q60" t="s">
        <v>190</v>
      </c>
      <c r="R60" t="s">
        <v>191</v>
      </c>
      <c r="S60" s="58" t="s">
        <v>241</v>
      </c>
      <c r="AD60" s="37"/>
      <c r="AE60" s="37"/>
      <c r="AH60" s="37"/>
      <c r="AI60" s="37"/>
      <c r="AJ60" t="s">
        <v>248</v>
      </c>
    </row>
    <row r="61" spans="1:36" s="36" customFormat="1" ht="15" x14ac:dyDescent="0.25">
      <c r="A61">
        <v>2.72</v>
      </c>
      <c r="B61">
        <v>3.68</v>
      </c>
      <c r="C61">
        <v>2.58</v>
      </c>
      <c r="D61" s="20">
        <f t="shared" si="0"/>
        <v>2.6983088483118145E-2</v>
      </c>
      <c r="E61" s="17">
        <f>IF(OR($A61="",$B61="",$C61=""),"",A61*'MPTO_working_3-way'!$I60)</f>
        <v>2.8005045431205766</v>
      </c>
      <c r="F61" s="21">
        <f>IF(OR($A61="",$B61="",$C61=""),"",B61*'MPTO_working_3-way'!$I60)</f>
        <v>3.7889179112807803</v>
      </c>
      <c r="G61" s="22">
        <f>IF(OR($A61="",$B61="",$C61=""),"",C61*'MPTO_working_3-way'!$I60)</f>
        <v>2.6563609269305468</v>
      </c>
      <c r="H61" s="17"/>
      <c r="I61" s="21"/>
      <c r="J61" s="22"/>
      <c r="K61" s="17"/>
      <c r="L61" s="21"/>
      <c r="M61" s="22"/>
      <c r="N61" s="23">
        <f t="shared" si="4"/>
        <v>35.707851374727966</v>
      </c>
      <c r="O61" s="24">
        <f t="shared" si="5"/>
        <v>26.392759711755453</v>
      </c>
      <c r="P61" s="24">
        <f t="shared" si="6"/>
        <v>37.64548672064344</v>
      </c>
      <c r="Q61" t="s">
        <v>192</v>
      </c>
      <c r="R61" t="s">
        <v>193</v>
      </c>
      <c r="S61" s="58" t="s">
        <v>241</v>
      </c>
      <c r="AD61" s="37"/>
      <c r="AE61" s="37"/>
      <c r="AH61" s="37"/>
      <c r="AI61" s="37"/>
      <c r="AJ61" t="s">
        <v>248</v>
      </c>
    </row>
    <row r="62" spans="1:36" s="36" customFormat="1" ht="15" x14ac:dyDescent="0.25">
      <c r="A62">
        <v>1.5</v>
      </c>
      <c r="B62">
        <v>4.6399999999999997</v>
      </c>
      <c r="C62">
        <v>6.71</v>
      </c>
      <c r="D62" s="20">
        <f t="shared" si="0"/>
        <v>3.121520461825722E-2</v>
      </c>
      <c r="E62" s="17">
        <f>IF(OR($A62="",$B62="",$C62=""),"",A62*'MPTO_working_3-way'!$I61)</f>
        <v>1.5521373884992853</v>
      </c>
      <c r="F62" s="21">
        <f>IF(OR($A62="",$B62="",$C62=""),"",B62*'MPTO_working_3-way'!$I61)</f>
        <v>4.8012783217577883</v>
      </c>
      <c r="G62" s="22">
        <f>IF(OR($A62="",$B62="",$C62=""),"",C62*'MPTO_working_3-way'!$I61)</f>
        <v>6.9432279178868024</v>
      </c>
      <c r="H62" s="17"/>
      <c r="I62" s="21"/>
      <c r="J62" s="22"/>
      <c r="K62" s="17"/>
      <c r="L62" s="21"/>
      <c r="M62" s="22"/>
      <c r="N62" s="23">
        <f t="shared" si="4"/>
        <v>64.427286360704812</v>
      </c>
      <c r="O62" s="24">
        <f t="shared" si="5"/>
        <v>20.827786539020959</v>
      </c>
      <c r="P62" s="24">
        <f t="shared" si="6"/>
        <v>14.402523031454134</v>
      </c>
      <c r="Q62" t="s">
        <v>194</v>
      </c>
      <c r="R62" t="s">
        <v>195</v>
      </c>
      <c r="S62" s="58" t="s">
        <v>241</v>
      </c>
      <c r="AD62" s="37"/>
      <c r="AE62" s="37"/>
      <c r="AH62" s="37"/>
      <c r="AI62" s="37"/>
      <c r="AJ62" t="s">
        <v>248</v>
      </c>
    </row>
    <row r="63" spans="1:36" s="36" customFormat="1" ht="15" x14ac:dyDescent="0.25">
      <c r="A63">
        <v>2.12</v>
      </c>
      <c r="B63">
        <v>3.57</v>
      </c>
      <c r="C63">
        <v>3.6</v>
      </c>
      <c r="D63" s="20">
        <f t="shared" si="0"/>
        <v>2.958793580325203E-2</v>
      </c>
      <c r="E63" s="17">
        <f>IF(OR($A63="",$B63="",$C63=""),"",A63*'MPTO_working_3-way'!$I62)</f>
        <v>2.1772041475842108</v>
      </c>
      <c r="F63" s="21">
        <f>IF(OR($A63="",$B63="",$C63=""),"",B63*'MPTO_working_3-way'!$I62)</f>
        <v>3.6663296258847318</v>
      </c>
      <c r="G63" s="22">
        <f>IF(OR($A63="",$B63="",$C63=""),"",C63*'MPTO_working_3-way'!$I62)</f>
        <v>3.6971391185392255</v>
      </c>
      <c r="H63" s="17"/>
      <c r="I63" s="21"/>
      <c r="J63" s="22"/>
      <c r="K63" s="17"/>
      <c r="L63" s="21"/>
      <c r="M63" s="22"/>
      <c r="N63" s="23">
        <f t="shared" si="4"/>
        <v>45.9304655059372</v>
      </c>
      <c r="O63" s="24">
        <f t="shared" si="5"/>
        <v>27.275234418091564</v>
      </c>
      <c r="P63" s="24">
        <f t="shared" si="6"/>
        <v>27.0479407979408</v>
      </c>
      <c r="Q63" t="s">
        <v>196</v>
      </c>
      <c r="R63" t="s">
        <v>197</v>
      </c>
      <c r="S63" s="58" t="s">
        <v>241</v>
      </c>
      <c r="AD63" s="37"/>
      <c r="AE63" s="37"/>
      <c r="AH63" s="37"/>
      <c r="AI63" s="37"/>
      <c r="AJ63" t="s">
        <v>248</v>
      </c>
    </row>
    <row r="64" spans="1:36" s="36" customFormat="1" ht="15" x14ac:dyDescent="0.25">
      <c r="A64">
        <v>2.17</v>
      </c>
      <c r="B64">
        <v>3.58</v>
      </c>
      <c r="C64">
        <v>3.47</v>
      </c>
      <c r="D64" s="20">
        <f t="shared" si="0"/>
        <v>2.8343540066450901E-2</v>
      </c>
      <c r="E64" s="17">
        <f>IF(OR($A64="",$B64="",$C64=""),"",A64*'MPTO_working_3-way'!$I63)</f>
        <v>2.2377369940216183</v>
      </c>
      <c r="F64" s="21">
        <f>IF(OR($A64="",$B64="",$C64=""),"",B64*'MPTO_working_3-way'!$I63)</f>
        <v>3.691750432533361</v>
      </c>
      <c r="G64" s="22">
        <f>IF(OR($A64="",$B64="",$C64=""),"",C64*'MPTO_working_3-way'!$I63)</f>
        <v>3.5783167600253529</v>
      </c>
      <c r="H64" s="17"/>
      <c r="I64" s="21"/>
      <c r="J64" s="22"/>
      <c r="K64" s="17"/>
      <c r="L64" s="21"/>
      <c r="M64" s="22"/>
      <c r="N64" s="23">
        <f t="shared" si="4"/>
        <v>44.688004116284418</v>
      </c>
      <c r="O64" s="24">
        <f t="shared" si="5"/>
        <v>27.087421489479663</v>
      </c>
      <c r="P64" s="24">
        <f t="shared" si="6"/>
        <v>27.946100556869506</v>
      </c>
      <c r="Q64" t="s">
        <v>198</v>
      </c>
      <c r="R64" t="s">
        <v>199</v>
      </c>
      <c r="S64" s="58" t="s">
        <v>241</v>
      </c>
      <c r="AD64" s="37"/>
      <c r="AE64" s="37"/>
      <c r="AH64" s="37"/>
      <c r="AI64" s="37"/>
      <c r="AJ64" t="s">
        <v>249</v>
      </c>
    </row>
    <row r="65" spans="1:36" s="36" customFormat="1" ht="15" x14ac:dyDescent="0.25">
      <c r="A65">
        <v>4.0999999999999996</v>
      </c>
      <c r="B65">
        <v>3.48</v>
      </c>
      <c r="C65">
        <v>2.0099999999999998</v>
      </c>
      <c r="D65" s="20">
        <f t="shared" si="0"/>
        <v>2.877119867441591E-2</v>
      </c>
      <c r="E65" s="17">
        <f>IF(OR($A65="",$B65="",$C65=""),"",A65*'MPTO_working_3-way'!$I64)</f>
        <v>4.2213105367933332</v>
      </c>
      <c r="F65" s="21">
        <f>IF(OR($A65="",$B65="",$C65=""),"",B65*'MPTO_working_3-way'!$I64)</f>
        <v>3.582966016595317</v>
      </c>
      <c r="G65" s="22">
        <f>IF(OR($A65="",$B65="",$C65=""),"",C65*'MPTO_working_3-way'!$I64)</f>
        <v>2.0694717509645364</v>
      </c>
      <c r="H65" s="17"/>
      <c r="I65" s="21"/>
      <c r="J65" s="22"/>
      <c r="K65" s="17"/>
      <c r="L65" s="21"/>
      <c r="M65" s="22"/>
      <c r="N65" s="23">
        <f t="shared" si="4"/>
        <v>23.689325655715386</v>
      </c>
      <c r="O65" s="24">
        <f t="shared" si="5"/>
        <v>27.909837697825601</v>
      </c>
      <c r="P65" s="24">
        <f t="shared" si="6"/>
        <v>48.321510043996561</v>
      </c>
      <c r="Q65" t="s">
        <v>200</v>
      </c>
      <c r="R65" t="s">
        <v>201</v>
      </c>
      <c r="S65" s="58" t="s">
        <v>241</v>
      </c>
      <c r="AD65" s="37"/>
      <c r="AE65" s="37"/>
      <c r="AH65" s="37"/>
      <c r="AI65" s="37"/>
      <c r="AJ65" t="s">
        <v>249</v>
      </c>
    </row>
    <row r="66" spans="1:36" s="36" customFormat="1" ht="15" x14ac:dyDescent="0.25">
      <c r="A66">
        <v>1.7</v>
      </c>
      <c r="B66">
        <v>3.91</v>
      </c>
      <c r="C66">
        <v>5.33</v>
      </c>
      <c r="D66" s="20">
        <f t="shared" si="0"/>
        <v>3.1607030608964415E-2</v>
      </c>
      <c r="E66" s="17">
        <f>IF(OR($A66="",$B66="",$C66=""),"",A66*'MPTO_working_3-way'!$I65)</f>
        <v>1.7481840181129664</v>
      </c>
      <c r="F66" s="21">
        <f>IF(OR($A66="",$B66="",$C66=""),"",B66*'MPTO_working_3-way'!$I65)</f>
        <v>4.0208232416598229</v>
      </c>
      <c r="G66" s="22">
        <f>IF(OR($A66="",$B66="",$C66=""),"",C66*'MPTO_working_3-way'!$I65)</f>
        <v>5.4810710685541837</v>
      </c>
      <c r="H66" s="17"/>
      <c r="I66" s="21"/>
      <c r="J66" s="22"/>
      <c r="K66" s="17"/>
      <c r="L66" s="21"/>
      <c r="M66" s="22"/>
      <c r="N66" s="23">
        <f t="shared" si="4"/>
        <v>57.202216107628367</v>
      </c>
      <c r="O66" s="24">
        <f t="shared" si="5"/>
        <v>24.870528742447114</v>
      </c>
      <c r="P66" s="24">
        <f t="shared" si="6"/>
        <v>18.244609265097221</v>
      </c>
      <c r="Q66" t="s">
        <v>202</v>
      </c>
      <c r="R66" t="s">
        <v>203</v>
      </c>
      <c r="S66" s="58" t="s">
        <v>241</v>
      </c>
      <c r="AD66" s="37"/>
      <c r="AE66" s="37"/>
      <c r="AH66" s="37"/>
      <c r="AI66" s="37"/>
      <c r="AJ66" t="s">
        <v>249</v>
      </c>
    </row>
    <row r="67" spans="1:36" s="36" customFormat="1" ht="15" x14ac:dyDescent="0.25">
      <c r="A67">
        <v>1.85</v>
      </c>
      <c r="B67">
        <v>4.25</v>
      </c>
      <c r="C67">
        <v>3.95</v>
      </c>
      <c r="D67" s="20">
        <f t="shared" si="0"/>
        <v>2.8999215149624558E-2</v>
      </c>
      <c r="E67" s="17">
        <f>IF(OR($A67="",$B67="",$C67=""),"",A67*'MPTO_working_3-way'!$I66)</f>
        <v>1.9032267175476696</v>
      </c>
      <c r="F67" s="21">
        <f>IF(OR($A67="",$B67="",$C67=""),"",B67*'MPTO_working_3-way'!$I66)</f>
        <v>4.3722775943662677</v>
      </c>
      <c r="G67" s="22">
        <f>IF(OR($A67="",$B67="",$C67=""),"",C67*'MPTO_working_3-way'!$I66)</f>
        <v>4.0636462347639428</v>
      </c>
      <c r="H67" s="17"/>
      <c r="I67" s="21"/>
      <c r="J67" s="22"/>
      <c r="K67" s="17"/>
      <c r="L67" s="21"/>
      <c r="M67" s="22"/>
      <c r="N67" s="23">
        <f t="shared" si="4"/>
        <v>52.542347728730498</v>
      </c>
      <c r="O67" s="24">
        <f t="shared" si="5"/>
        <v>22.871374893682688</v>
      </c>
      <c r="P67" s="24">
        <f t="shared" si="6"/>
        <v>24.608441341304161</v>
      </c>
      <c r="Q67" t="s">
        <v>204</v>
      </c>
      <c r="R67" t="s">
        <v>205</v>
      </c>
      <c r="S67" s="58" t="s">
        <v>241</v>
      </c>
      <c r="AD67" s="37"/>
      <c r="AE67" s="37"/>
      <c r="AH67" s="37"/>
      <c r="AI67" s="37"/>
      <c r="AJ67" t="s">
        <v>250</v>
      </c>
    </row>
    <row r="68" spans="1:36" s="36" customFormat="1" ht="15" x14ac:dyDescent="0.25">
      <c r="A68">
        <v>2.31</v>
      </c>
      <c r="B68">
        <v>3.31</v>
      </c>
      <c r="C68">
        <v>3.41</v>
      </c>
      <c r="D68" s="20">
        <f t="shared" ref="D68:D84" si="7">IF(OR($A68="",$B68="",$C68=""),"",(1/A68)+(1/B68)+(1/C68)-1)</f>
        <v>2.8270368490619813E-2</v>
      </c>
      <c r="E68" s="17">
        <f>IF(OR($A68="",$B68="",$C68=""),"",A68*'MPTO_working_3-way'!$I67)</f>
        <v>2.3830122407067078</v>
      </c>
      <c r="F68" s="21">
        <f>IF(OR($A68="",$B68="",$C68=""),"",B68*'MPTO_working_3-way'!$I67)</f>
        <v>3.4146192713156722</v>
      </c>
      <c r="G68" s="22">
        <f>IF(OR($A68="",$B68="",$C68=""),"",C68*'MPTO_working_3-way'!$I67)</f>
        <v>3.5177799743765688</v>
      </c>
      <c r="H68" s="17"/>
      <c r="I68" s="21"/>
      <c r="J68" s="22"/>
      <c r="K68" s="17"/>
      <c r="L68" s="21"/>
      <c r="M68" s="22"/>
      <c r="N68" s="23">
        <f t="shared" si="4"/>
        <v>41.963695482463798</v>
      </c>
      <c r="O68" s="24">
        <f t="shared" si="5"/>
        <v>29.2858418623841</v>
      </c>
      <c r="P68" s="24">
        <f t="shared" si="6"/>
        <v>28.4270195203787</v>
      </c>
      <c r="Q68" t="s">
        <v>206</v>
      </c>
      <c r="R68" t="s">
        <v>207</v>
      </c>
      <c r="S68" s="58" t="s">
        <v>241</v>
      </c>
      <c r="AD68" s="37"/>
      <c r="AE68" s="37"/>
      <c r="AH68" s="37"/>
      <c r="AI68" s="37"/>
      <c r="AJ68" t="s">
        <v>250</v>
      </c>
    </row>
    <row r="69" spans="1:36" s="36" customFormat="1" ht="15" x14ac:dyDescent="0.25">
      <c r="A69">
        <v>1.85</v>
      </c>
      <c r="B69">
        <v>3.95</v>
      </c>
      <c r="C69">
        <v>4.26</v>
      </c>
      <c r="D69" s="20">
        <f t="shared" si="7"/>
        <v>2.8446881540124425E-2</v>
      </c>
      <c r="E69" s="17">
        <f>IF(OR($A69="",$B69="",$C69=""),"",A69*'MPTO_working_3-way'!$I68)</f>
        <v>1.9036485480268055</v>
      </c>
      <c r="F69" s="21">
        <f>IF(OR($A69="",$B69="",$C69=""),"",B69*'MPTO_working_3-way'!$I68)</f>
        <v>4.0645468998410168</v>
      </c>
      <c r="G69" s="22">
        <f>IF(OR($A69="",$B69="",$C69=""),"",C69*'MPTO_working_3-way'!$I68)</f>
        <v>4.3835366565374008</v>
      </c>
      <c r="H69" s="17"/>
      <c r="I69" s="21"/>
      <c r="J69" s="22"/>
      <c r="K69" s="17"/>
      <c r="L69" s="21"/>
      <c r="M69" s="22"/>
      <c r="N69" s="23">
        <f t="shared" ref="N69:N84" si="8">(1/E69)* 100</f>
        <v>52.530704842368777</v>
      </c>
      <c r="O69" s="24">
        <f t="shared" ref="O69:O84" si="9">(1/F69)* 100</f>
        <v>24.602988343894239</v>
      </c>
      <c r="P69" s="24">
        <f t="shared" ref="P69:P84" si="10">(1/G69)* 100</f>
        <v>22.812630037178927</v>
      </c>
      <c r="Q69" t="s">
        <v>208</v>
      </c>
      <c r="R69" t="s">
        <v>209</v>
      </c>
      <c r="S69" s="58" t="s">
        <v>241</v>
      </c>
      <c r="AD69" s="37"/>
      <c r="AE69" s="37"/>
      <c r="AH69" s="37"/>
      <c r="AI69" s="37"/>
      <c r="AJ69" t="s">
        <v>250</v>
      </c>
    </row>
    <row r="70" spans="1:36" s="36" customFormat="1" ht="15" x14ac:dyDescent="0.25">
      <c r="A70">
        <v>2.73</v>
      </c>
      <c r="B70">
        <v>3.6</v>
      </c>
      <c r="C70">
        <v>2.6</v>
      </c>
      <c r="D70" s="20">
        <f t="shared" si="7"/>
        <v>2.8693528693528592E-2</v>
      </c>
      <c r="E70" s="17">
        <f>IF(OR($A70="",$B70="",$C70=""),"",A70*'MPTO_working_3-way'!$I69)</f>
        <v>2.8071781059793919</v>
      </c>
      <c r="F70" s="21">
        <f>IF(OR($A70="",$B70="",$C70=""),"",B70*'MPTO_working_3-way'!$I69)</f>
        <v>3.7017733265662316</v>
      </c>
      <c r="G70" s="22">
        <f>IF(OR($A70="",$B70="",$C70=""),"",C70*'MPTO_working_3-way'!$I69)</f>
        <v>2.6735029580756118</v>
      </c>
      <c r="H70" s="17"/>
      <c r="I70" s="21"/>
      <c r="J70" s="22"/>
      <c r="K70" s="17"/>
      <c r="L70" s="21"/>
      <c r="M70" s="22"/>
      <c r="N70" s="23">
        <f t="shared" si="8"/>
        <v>35.622962357463656</v>
      </c>
      <c r="O70" s="24">
        <f t="shared" si="9"/>
        <v>27.014079787743267</v>
      </c>
      <c r="P70" s="24">
        <f t="shared" si="10"/>
        <v>37.404110475336836</v>
      </c>
      <c r="Q70" t="s">
        <v>210</v>
      </c>
      <c r="R70" t="s">
        <v>211</v>
      </c>
      <c r="S70" s="58" t="s">
        <v>241</v>
      </c>
      <c r="AD70" s="37"/>
      <c r="AE70" s="37"/>
      <c r="AH70" s="37"/>
      <c r="AI70" s="37"/>
      <c r="AJ70" t="s">
        <v>250</v>
      </c>
    </row>
    <row r="71" spans="1:36" s="36" customFormat="1" ht="15" x14ac:dyDescent="0.25">
      <c r="A71">
        <v>2.2200000000000002</v>
      </c>
      <c r="B71">
        <v>3.97</v>
      </c>
      <c r="C71">
        <v>3.06</v>
      </c>
      <c r="D71" s="20">
        <f t="shared" si="7"/>
        <v>2.913700483710846E-2</v>
      </c>
      <c r="E71" s="17">
        <f>IF(OR($A71="",$B71="",$C71=""),"",A71*'MPTO_working_3-way'!$I70)</f>
        <v>2.2831520770190763</v>
      </c>
      <c r="F71" s="21">
        <f>IF(OR($A71="",$B71="",$C71=""),"",B71*'MPTO_working_3-way'!$I70)</f>
        <v>4.0829341197142943</v>
      </c>
      <c r="G71" s="22">
        <f>IF(OR($A71="",$B71="",$C71=""),"",C71*'MPTO_working_3-way'!$I70)</f>
        <v>3.1470474575127807</v>
      </c>
      <c r="H71" s="17"/>
      <c r="I71" s="21"/>
      <c r="J71" s="22"/>
      <c r="K71" s="17"/>
      <c r="L71" s="21"/>
      <c r="M71" s="22"/>
      <c r="N71" s="23">
        <f t="shared" si="8"/>
        <v>43.79909731223939</v>
      </c>
      <c r="O71" s="24">
        <f t="shared" si="9"/>
        <v>24.492190436567114</v>
      </c>
      <c r="P71" s="24">
        <f t="shared" si="10"/>
        <v>31.775815697114851</v>
      </c>
      <c r="Q71" t="s">
        <v>212</v>
      </c>
      <c r="R71" t="s">
        <v>213</v>
      </c>
      <c r="S71" s="58" t="s">
        <v>241</v>
      </c>
      <c r="AD71" s="37"/>
      <c r="AE71" s="37"/>
      <c r="AH71" s="37"/>
      <c r="AI71" s="37"/>
      <c r="AJ71" t="s">
        <v>250</v>
      </c>
    </row>
    <row r="72" spans="1:36" s="36" customFormat="1" ht="15" x14ac:dyDescent="0.25">
      <c r="A72">
        <v>2.1</v>
      </c>
      <c r="B72">
        <v>3.52</v>
      </c>
      <c r="C72">
        <v>3.74</v>
      </c>
      <c r="D72" s="20">
        <f t="shared" si="7"/>
        <v>2.766106442577021E-2</v>
      </c>
      <c r="E72" s="17">
        <f>IF(OR($A72="",$B72="",$C72=""),"",A72*'MPTO_working_3-way'!$I71)</f>
        <v>2.1602564102564101</v>
      </c>
      <c r="F72" s="21">
        <f>IF(OR($A72="",$B72="",$C72=""),"",B72*'MPTO_working_3-way'!$I71)</f>
        <v>3.6210012210012206</v>
      </c>
      <c r="G72" s="22">
        <f>IF(OR($A72="",$B72="",$C72=""),"",C72*'MPTO_working_3-way'!$I71)</f>
        <v>3.847313797313797</v>
      </c>
      <c r="H72" s="17"/>
      <c r="I72" s="21"/>
      <c r="J72" s="22"/>
      <c r="K72" s="17"/>
      <c r="L72" s="21"/>
      <c r="M72" s="22"/>
      <c r="N72" s="23">
        <f t="shared" si="8"/>
        <v>46.290801186943625</v>
      </c>
      <c r="O72" s="24">
        <f t="shared" si="9"/>
        <v>27.616671162665231</v>
      </c>
      <c r="P72" s="24">
        <f t="shared" si="10"/>
        <v>25.992161094273158</v>
      </c>
      <c r="Q72" t="s">
        <v>214</v>
      </c>
      <c r="R72" t="s">
        <v>215</v>
      </c>
      <c r="S72" s="58" t="s">
        <v>241</v>
      </c>
      <c r="AD72" s="37"/>
      <c r="AE72" s="37"/>
      <c r="AH72" s="37"/>
      <c r="AI72" s="37"/>
      <c r="AJ72" t="s">
        <v>250</v>
      </c>
    </row>
    <row r="73" spans="1:36" s="36" customFormat="1" ht="15" x14ac:dyDescent="0.25">
      <c r="A73">
        <v>1.78</v>
      </c>
      <c r="B73">
        <v>3.92</v>
      </c>
      <c r="C73">
        <v>4.72</v>
      </c>
      <c r="D73" s="20">
        <f t="shared" si="7"/>
        <v>2.8764200404976403E-2</v>
      </c>
      <c r="E73" s="17">
        <f>IF(OR($A73="",$B73="",$C73=""),"",A73*'MPTO_working_3-way'!$I72)</f>
        <v>1.831863868610053</v>
      </c>
      <c r="F73" s="21">
        <f>IF(OR($A73="",$B73="",$C73=""),"",B73*'MPTO_working_3-way'!$I72)</f>
        <v>4.034217058961465</v>
      </c>
      <c r="G73" s="22">
        <f>IF(OR($A73="",$B73="",$C73=""),"",C73*'MPTO_working_3-way'!$I72)</f>
        <v>4.8575266628311518</v>
      </c>
      <c r="H73" s="17"/>
      <c r="I73" s="21"/>
      <c r="J73" s="22"/>
      <c r="K73" s="17"/>
      <c r="L73" s="21"/>
      <c r="M73" s="22"/>
      <c r="N73" s="23">
        <f t="shared" si="8"/>
        <v>54.589209227580923</v>
      </c>
      <c r="O73" s="24">
        <f t="shared" si="9"/>
        <v>24.787957251299503</v>
      </c>
      <c r="P73" s="24">
        <f t="shared" si="10"/>
        <v>20.586608564638571</v>
      </c>
      <c r="Q73" t="s">
        <v>216</v>
      </c>
      <c r="R73" t="s">
        <v>217</v>
      </c>
      <c r="S73" s="58" t="s">
        <v>241</v>
      </c>
      <c r="AD73" s="37"/>
      <c r="AE73" s="37"/>
      <c r="AH73" s="37"/>
      <c r="AI73" s="37"/>
      <c r="AJ73" t="s">
        <v>250</v>
      </c>
    </row>
    <row r="74" spans="1:36" s="36" customFormat="1" ht="15" x14ac:dyDescent="0.25">
      <c r="A74">
        <v>2.4</v>
      </c>
      <c r="B74">
        <v>3.53</v>
      </c>
      <c r="C74">
        <v>3.05</v>
      </c>
      <c r="D74" s="20">
        <f t="shared" si="7"/>
        <v>2.7821638105852919E-2</v>
      </c>
      <c r="E74" s="17">
        <f>IF(OR($A74="",$B74="",$C74=""),"",A74*'MPTO_working_3-way'!$I73)</f>
        <v>2.4663865546218484</v>
      </c>
      <c r="F74" s="21">
        <f>IF(OR($A74="",$B74="",$C74=""),"",B74*'MPTO_working_3-way'!$I73)</f>
        <v>3.6276435574229686</v>
      </c>
      <c r="G74" s="22">
        <f>IF(OR($A74="",$B74="",$C74=""),"",C74*'MPTO_working_3-way'!$I73)</f>
        <v>3.1343662464985989</v>
      </c>
      <c r="H74" s="17"/>
      <c r="I74" s="21"/>
      <c r="J74" s="22"/>
      <c r="K74" s="17"/>
      <c r="L74" s="21"/>
      <c r="M74" s="22"/>
      <c r="N74" s="23">
        <f t="shared" si="8"/>
        <v>40.545144804088586</v>
      </c>
      <c r="O74" s="24">
        <f t="shared" si="9"/>
        <v>27.566104116094227</v>
      </c>
      <c r="P74" s="24">
        <f t="shared" si="10"/>
        <v>31.904376239282829</v>
      </c>
      <c r="Q74" t="s">
        <v>218</v>
      </c>
      <c r="R74" t="s">
        <v>219</v>
      </c>
      <c r="S74" s="58" t="s">
        <v>241</v>
      </c>
      <c r="AD74" s="37"/>
      <c r="AE74" s="37"/>
      <c r="AH74" s="37"/>
      <c r="AI74" s="37"/>
      <c r="AJ74" t="s">
        <v>250</v>
      </c>
    </row>
    <row r="75" spans="1:36" s="36" customFormat="1" ht="15" x14ac:dyDescent="0.25">
      <c r="A75">
        <v>2.0099999999999998</v>
      </c>
      <c r="B75">
        <v>3.7</v>
      </c>
      <c r="C75">
        <v>3.84</v>
      </c>
      <c r="D75" s="20">
        <f t="shared" si="7"/>
        <v>2.8199374747882366E-2</v>
      </c>
      <c r="E75" s="17">
        <f>IF(OR($A75="",$B75="",$C75=""),"",A75*'MPTO_working_3-way'!$I74)</f>
        <v>2.0678160428140022</v>
      </c>
      <c r="F75" s="21">
        <f>IF(OR($A75="",$B75="",$C75=""),"",B75*'MPTO_working_3-way'!$I74)</f>
        <v>3.806427541498413</v>
      </c>
      <c r="G75" s="22">
        <f>IF(OR($A75="",$B75="",$C75=""),"",C75*'MPTO_working_3-way'!$I74)</f>
        <v>3.9504545295551092</v>
      </c>
      <c r="H75" s="17"/>
      <c r="I75" s="21"/>
      <c r="J75" s="22"/>
      <c r="K75" s="17"/>
      <c r="L75" s="21"/>
      <c r="M75" s="22"/>
      <c r="N75" s="23">
        <f t="shared" si="8"/>
        <v>48.360201260414968</v>
      </c>
      <c r="O75" s="24">
        <f t="shared" si="9"/>
        <v>26.271352576603803</v>
      </c>
      <c r="P75" s="24">
        <f t="shared" si="10"/>
        <v>25.313542847248456</v>
      </c>
      <c r="Q75" t="s">
        <v>220</v>
      </c>
      <c r="R75" t="s">
        <v>221</v>
      </c>
      <c r="S75" s="58" t="s">
        <v>241</v>
      </c>
      <c r="AD75" s="37"/>
      <c r="AE75" s="37"/>
      <c r="AH75" s="37"/>
      <c r="AI75" s="37"/>
      <c r="AJ75" t="s">
        <v>250</v>
      </c>
    </row>
    <row r="76" spans="1:36" s="36" customFormat="1" ht="15" x14ac:dyDescent="0.25">
      <c r="A76">
        <v>1.52</v>
      </c>
      <c r="B76">
        <v>4.24</v>
      </c>
      <c r="C76">
        <v>6.42</v>
      </c>
      <c r="D76" s="20">
        <f t="shared" si="7"/>
        <v>4.9507033321268157E-2</v>
      </c>
      <c r="E76" s="17">
        <f>IF(OR($A76="",$B76="",$C76=""),"",A76*'MPTO_working_3-way'!$I75)</f>
        <v>1.5622888899208964</v>
      </c>
      <c r="F76" s="21">
        <f>IF(OR($A76="",$B76="",$C76=""),"",B76*'MPTO_working_3-way'!$I75)</f>
        <v>4.3579637455688163</v>
      </c>
      <c r="G76" s="22">
        <f>IF(OR($A76="",$B76="",$C76=""),"",C76*'MPTO_working_3-way'!$I75)</f>
        <v>6.5986149166395753</v>
      </c>
      <c r="H76" s="17"/>
      <c r="I76" s="21"/>
      <c r="J76" s="22"/>
      <c r="K76" s="17"/>
      <c r="L76" s="21"/>
      <c r="M76" s="22"/>
      <c r="N76" s="23">
        <f t="shared" si="8"/>
        <v>64.008648237307312</v>
      </c>
      <c r="O76" s="24">
        <f t="shared" si="9"/>
        <v>22.946496537902625</v>
      </c>
      <c r="P76" s="24">
        <f t="shared" si="10"/>
        <v>15.154695532820424</v>
      </c>
      <c r="Q76" t="s">
        <v>222</v>
      </c>
      <c r="R76" t="s">
        <v>223</v>
      </c>
      <c r="S76" s="58" t="s">
        <v>242</v>
      </c>
      <c r="AD76" s="37"/>
      <c r="AE76" s="37"/>
      <c r="AH76" s="37"/>
      <c r="AI76" s="37"/>
      <c r="AJ76" t="s">
        <v>244</v>
      </c>
    </row>
    <row r="77" spans="1:36" s="36" customFormat="1" ht="15" x14ac:dyDescent="0.25">
      <c r="A77">
        <v>2.79</v>
      </c>
      <c r="B77">
        <v>3.22</v>
      </c>
      <c r="C77">
        <v>2.67</v>
      </c>
      <c r="D77" s="20">
        <f t="shared" si="7"/>
        <v>4.351378048527299E-2</v>
      </c>
      <c r="E77" s="17">
        <f>IF(OR($A77="",$B77="",$C77=""),"",A77*'MPTO_working_3-way'!$I76)</f>
        <v>2.8686762555465917</v>
      </c>
      <c r="F77" s="21">
        <f>IF(OR($A77="",$B77="",$C77=""),"",B77*'MPTO_working_3-way'!$I76)</f>
        <v>3.3108019866881815</v>
      </c>
      <c r="G77" s="22">
        <f>IF(OR($A77="",$B77="",$C77=""),"",C77*'MPTO_working_3-way'!$I76)</f>
        <v>2.745292330576846</v>
      </c>
      <c r="H77" s="17"/>
      <c r="I77" s="21"/>
      <c r="J77" s="22"/>
      <c r="K77" s="17"/>
      <c r="L77" s="21"/>
      <c r="M77" s="22"/>
      <c r="N77" s="23">
        <f t="shared" si="8"/>
        <v>34.859283896762413</v>
      </c>
      <c r="O77" s="24">
        <f t="shared" si="9"/>
        <v>30.204162134151279</v>
      </c>
      <c r="P77" s="24">
        <f t="shared" si="10"/>
        <v>36.425993285380947</v>
      </c>
      <c r="Q77" t="s">
        <v>224</v>
      </c>
      <c r="R77" t="s">
        <v>225</v>
      </c>
      <c r="S77" s="58" t="s">
        <v>242</v>
      </c>
      <c r="AD77" s="37"/>
      <c r="AE77" s="37"/>
      <c r="AH77" s="37"/>
      <c r="AI77" s="37"/>
      <c r="AJ77" t="s">
        <v>244</v>
      </c>
    </row>
    <row r="78" spans="1:36" s="36" customFormat="1" ht="15" x14ac:dyDescent="0.25">
      <c r="A78">
        <v>1.63</v>
      </c>
      <c r="B78">
        <v>4.05</v>
      </c>
      <c r="C78">
        <v>5.27</v>
      </c>
      <c r="D78" s="20">
        <f t="shared" si="7"/>
        <v>5.0163833445362904E-2</v>
      </c>
      <c r="E78" s="17">
        <f>IF(OR($A78="",$B78="",$C78=""),"",A78*'MPTO_working_3-way'!$I77)</f>
        <v>1.7106964643136671</v>
      </c>
      <c r="F78" s="21">
        <f>IF(OR($A78="",$B78="",$C78=""),"",B78*'MPTO_working_3-way'!$I77)</f>
        <v>4.2505034849511363</v>
      </c>
      <c r="G78" s="22">
        <f>IF(OR($A78="",$B78="",$C78=""),"",C78*'MPTO_working_3-way'!$I77)</f>
        <v>5.5309020656030832</v>
      </c>
      <c r="H78" s="17"/>
      <c r="I78" s="21"/>
      <c r="J78" s="22"/>
      <c r="K78" s="17"/>
      <c r="L78" s="21"/>
      <c r="M78" s="22"/>
      <c r="N78" s="23">
        <f t="shared" si="8"/>
        <v>58.45572378623001</v>
      </c>
      <c r="O78" s="24">
        <f t="shared" si="9"/>
        <v>23.52662463495183</v>
      </c>
      <c r="P78" s="24">
        <f t="shared" si="10"/>
        <v>18.080233353236224</v>
      </c>
      <c r="Q78" t="s">
        <v>226</v>
      </c>
      <c r="R78" t="s">
        <v>227</v>
      </c>
      <c r="S78" s="58" t="s">
        <v>242</v>
      </c>
      <c r="AD78" s="37"/>
      <c r="AE78" s="37"/>
      <c r="AH78" s="37"/>
      <c r="AI78" s="37"/>
      <c r="AJ78" t="s">
        <v>244</v>
      </c>
    </row>
    <row r="79" spans="1:36" s="36" customFormat="1" ht="15" x14ac:dyDescent="0.25">
      <c r="A79">
        <v>1.78</v>
      </c>
      <c r="B79">
        <v>3.84</v>
      </c>
      <c r="C79">
        <v>4.66</v>
      </c>
      <c r="D79" s="20">
        <f t="shared" si="7"/>
        <v>3.680669415376725E-2</v>
      </c>
      <c r="E79" s="17">
        <f>IF(OR($A79="",$B79="",$C79=""),"",A79*'MPTO_working_3-way'!$I78)</f>
        <v>1.8574545292637858</v>
      </c>
      <c r="F79" s="21">
        <f>IF(OR($A79="",$B79="",$C79=""),"",B79*'MPTO_working_3-way'!$I78)</f>
        <v>4.0070929170634484</v>
      </c>
      <c r="G79" s="22">
        <f>IF(OR($A79="",$B79="",$C79=""),"",C79*'MPTO_working_3-way'!$I78)</f>
        <v>4.8627742170613724</v>
      </c>
      <c r="H79" s="17"/>
      <c r="I79" s="21"/>
      <c r="J79" s="22"/>
      <c r="K79" s="17"/>
      <c r="L79" s="21"/>
      <c r="M79" s="22"/>
      <c r="N79" s="23">
        <f t="shared" si="8"/>
        <v>53.837118715167499</v>
      </c>
      <c r="O79" s="24">
        <f t="shared" si="9"/>
        <v>24.955747737759932</v>
      </c>
      <c r="P79" s="24">
        <f t="shared" si="10"/>
        <v>20.564392985621918</v>
      </c>
      <c r="Q79" t="s">
        <v>228</v>
      </c>
      <c r="R79" t="s">
        <v>229</v>
      </c>
      <c r="S79" s="58" t="s">
        <v>242</v>
      </c>
      <c r="AD79" s="37"/>
      <c r="AE79" s="37"/>
      <c r="AH79" s="37"/>
      <c r="AI79" s="37"/>
      <c r="AJ79" t="s">
        <v>246</v>
      </c>
    </row>
    <row r="80" spans="1:36" s="36" customFormat="1" ht="15" x14ac:dyDescent="0.25">
      <c r="A80">
        <v>1.64</v>
      </c>
      <c r="B80">
        <v>3.96</v>
      </c>
      <c r="C80">
        <v>5.77</v>
      </c>
      <c r="D80" s="20">
        <f t="shared" si="7"/>
        <v>3.5591575389521068E-2</v>
      </c>
      <c r="E80" s="17">
        <f>IF(OR($A80="",$B80="",$C80=""),"",A80*'MPTO_working_3-way'!$I79)</f>
        <v>1.7222686868503951</v>
      </c>
      <c r="F80" s="21">
        <f>IF(OR($A80="",$B80="",$C80=""),"",B80*'MPTO_working_3-way'!$I79)</f>
        <v>4.1586487804436372</v>
      </c>
      <c r="G80" s="22">
        <f>IF(OR($A80="",$B80="",$C80=""),"",C80*'MPTO_working_3-way'!$I79)</f>
        <v>6.0594453189797433</v>
      </c>
      <c r="H80" s="17"/>
      <c r="I80" s="21"/>
      <c r="J80" s="22"/>
      <c r="K80" s="17"/>
      <c r="L80" s="21"/>
      <c r="M80" s="22"/>
      <c r="N80" s="23">
        <f t="shared" si="8"/>
        <v>58.062949621917213</v>
      </c>
      <c r="O80" s="24">
        <f t="shared" si="9"/>
        <v>24.04627206564248</v>
      </c>
      <c r="P80" s="24">
        <f t="shared" si="10"/>
        <v>16.503160724427076</v>
      </c>
      <c r="Q80" t="s">
        <v>230</v>
      </c>
      <c r="R80" t="s">
        <v>231</v>
      </c>
      <c r="S80" s="58" t="s">
        <v>242</v>
      </c>
      <c r="AD80" s="37"/>
      <c r="AE80" s="37"/>
      <c r="AH80" s="37"/>
      <c r="AI80" s="37"/>
      <c r="AJ80" t="s">
        <v>249</v>
      </c>
    </row>
    <row r="81" spans="1:36" s="36" customFormat="1" ht="15" x14ac:dyDescent="0.25">
      <c r="A81">
        <v>6</v>
      </c>
      <c r="B81">
        <v>4.05</v>
      </c>
      <c r="C81">
        <v>1.6</v>
      </c>
      <c r="D81" s="20">
        <f t="shared" si="7"/>
        <v>3.8580246913580307E-2</v>
      </c>
      <c r="E81" s="17">
        <f>IF(OR($A81="",$B81="",$C81=""),"",A81*'MPTO_working_3-way'!$I80)</f>
        <v>6.2208401649226035</v>
      </c>
      <c r="F81" s="21">
        <f>IF(OR($A81="",$B81="",$C81=""),"",B81*'MPTO_working_3-way'!$I80)</f>
        <v>4.1990671113227576</v>
      </c>
      <c r="G81" s="22">
        <f>IF(OR($A81="",$B81="",$C81=""),"",C81*'MPTO_working_3-way'!$I80)</f>
        <v>1.6588907106460278</v>
      </c>
      <c r="H81" s="17"/>
      <c r="I81" s="21"/>
      <c r="J81" s="22"/>
      <c r="K81" s="17"/>
      <c r="L81" s="21"/>
      <c r="M81" s="22"/>
      <c r="N81" s="23">
        <f t="shared" si="8"/>
        <v>16.074999091580764</v>
      </c>
      <c r="O81" s="24">
        <f t="shared" si="9"/>
        <v>23.814813469008541</v>
      </c>
      <c r="P81" s="24">
        <f t="shared" si="10"/>
        <v>60.281246593427873</v>
      </c>
      <c r="Q81" t="s">
        <v>232</v>
      </c>
      <c r="R81" t="s">
        <v>233</v>
      </c>
      <c r="S81" s="58" t="s">
        <v>242</v>
      </c>
      <c r="AD81" s="37"/>
      <c r="AE81" s="37"/>
      <c r="AH81" s="37"/>
      <c r="AI81" s="37"/>
      <c r="AJ81" t="s">
        <v>249</v>
      </c>
    </row>
    <row r="82" spans="1:36" s="36" customFormat="1" ht="15" x14ac:dyDescent="0.25">
      <c r="A82">
        <v>1.53</v>
      </c>
      <c r="B82">
        <v>4.34</v>
      </c>
      <c r="C82">
        <v>6.59</v>
      </c>
      <c r="D82" s="20">
        <f t="shared" si="7"/>
        <v>3.575458607088966E-2</v>
      </c>
      <c r="E82" s="17">
        <f>IF(OR($A82="",$B82="",$C82=""),"",A82*'MPTO_working_3-way'!$I81)</f>
        <v>1.5844551103459672</v>
      </c>
      <c r="F82" s="21">
        <f>IF(OR($A82="",$B82="",$C82=""),"",B82*'MPTO_working_3-way'!$I81)</f>
        <v>4.4944674371905213</v>
      </c>
      <c r="G82" s="22">
        <f>IF(OR($A82="",$B82="",$C82=""),"",C82*'MPTO_working_3-way'!$I81)</f>
        <v>6.8245484818169437</v>
      </c>
      <c r="H82" s="17"/>
      <c r="I82" s="21"/>
      <c r="J82" s="22"/>
      <c r="K82" s="17"/>
      <c r="L82" s="21"/>
      <c r="M82" s="22"/>
      <c r="N82" s="23">
        <f t="shared" si="8"/>
        <v>63.113179633195735</v>
      </c>
      <c r="O82" s="24">
        <f t="shared" si="9"/>
        <v>22.24957715179481</v>
      </c>
      <c r="P82" s="24">
        <f t="shared" si="10"/>
        <v>14.652984042304929</v>
      </c>
      <c r="Q82" t="s">
        <v>234</v>
      </c>
      <c r="R82" t="s">
        <v>235</v>
      </c>
      <c r="S82" s="58" t="s">
        <v>242</v>
      </c>
      <c r="AD82" s="37"/>
      <c r="AE82" s="37"/>
      <c r="AH82" s="37"/>
      <c r="AI82" s="37"/>
      <c r="AJ82" t="s">
        <v>249</v>
      </c>
    </row>
    <row r="83" spans="1:36" s="36" customFormat="1" ht="15" x14ac:dyDescent="0.25">
      <c r="A83">
        <v>2.4</v>
      </c>
      <c r="B83">
        <v>3.47</v>
      </c>
      <c r="C83">
        <v>3.5</v>
      </c>
      <c r="D83" s="20">
        <f t="shared" si="7"/>
        <v>-9.4346095787017914E-3</v>
      </c>
      <c r="E83" s="17">
        <f>IF(OR($A83="",$B83="",$C83=""),"",A83*'MPTO_working_3-way'!$I82)</f>
        <v>2.4925925925925925</v>
      </c>
      <c r="F83" s="21">
        <f>IF(OR($A83="",$B83="",$C83=""),"",B83*'MPTO_working_3-way'!$I82)</f>
        <v>3.6038734567901241</v>
      </c>
      <c r="G83" s="22">
        <f>IF(OR($A83="",$B83="",$C83=""),"",C83*'MPTO_working_3-way'!$I82)</f>
        <v>3.6350308641975309</v>
      </c>
      <c r="H83" s="17"/>
      <c r="I83" s="21"/>
      <c r="J83" s="22"/>
      <c r="K83" s="17"/>
      <c r="L83" s="21"/>
      <c r="M83" s="22"/>
      <c r="N83" s="23">
        <f t="shared" si="8"/>
        <v>40.118870728083209</v>
      </c>
      <c r="O83" s="24">
        <f t="shared" si="9"/>
        <v>27.747922117406247</v>
      </c>
      <c r="P83" s="24">
        <f t="shared" si="10"/>
        <v>27.510082784971345</v>
      </c>
      <c r="Q83" t="s">
        <v>236</v>
      </c>
      <c r="R83" t="s">
        <v>237</v>
      </c>
      <c r="S83" s="58" t="s">
        <v>243</v>
      </c>
      <c r="AD83" s="37"/>
      <c r="AE83" s="37"/>
      <c r="AH83" s="37"/>
      <c r="AI83" s="37"/>
      <c r="AJ83" t="s">
        <v>244</v>
      </c>
    </row>
    <row r="84" spans="1:36" s="36" customFormat="1" ht="15" x14ac:dyDescent="0.25">
      <c r="A84">
        <v>1.75</v>
      </c>
      <c r="B84">
        <v>3.75</v>
      </c>
      <c r="C84">
        <v>4.93</v>
      </c>
      <c r="D84" s="20">
        <f t="shared" si="7"/>
        <v>4.0934994687530146E-2</v>
      </c>
      <c r="E84" s="17">
        <f>IF(OR($A84="",$B84="",$C84=""),"",A84*'MPTO_working_3-way'!$I83)</f>
        <v>1.812570525624057</v>
      </c>
      <c r="F84" s="21">
        <f>IF(OR($A84="",$B84="",$C84=""),"",B84*'MPTO_working_3-way'!$I83)</f>
        <v>3.8840796977658361</v>
      </c>
      <c r="G84" s="22">
        <f>IF(OR($A84="",$B84="",$C84=""),"",C84*'MPTO_working_3-way'!$I83)</f>
        <v>5.1062701093294853</v>
      </c>
      <c r="H84" s="17"/>
      <c r="I84" s="21"/>
      <c r="J84" s="22"/>
      <c r="K84" s="17"/>
      <c r="L84" s="21"/>
      <c r="M84" s="22"/>
      <c r="N84" s="23">
        <f t="shared" si="8"/>
        <v>55.170267079991611</v>
      </c>
      <c r="O84" s="24">
        <f t="shared" si="9"/>
        <v>25.746124637329419</v>
      </c>
      <c r="P84" s="24">
        <f t="shared" si="10"/>
        <v>19.583766204865181</v>
      </c>
      <c r="Q84" t="s">
        <v>238</v>
      </c>
      <c r="R84" t="s">
        <v>239</v>
      </c>
      <c r="S84" s="58" t="s">
        <v>243</v>
      </c>
      <c r="AD84" s="37"/>
      <c r="AE84" s="37"/>
      <c r="AH84" s="37"/>
      <c r="AI84" s="37"/>
      <c r="AJ84" t="s">
        <v>245</v>
      </c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2022-07-08T11:41:56Z</dcterms:modified>
</cp:coreProperties>
</file>