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440" windowHeight="12240" tabRatio="836" firstSheet="6" activeTab="8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D187" i="8" l="1"/>
  <c r="E187" i="8"/>
  <c r="F187" i="8"/>
  <c r="G187" i="8"/>
  <c r="H187" i="8"/>
  <c r="I187" i="8"/>
  <c r="J187" i="8"/>
  <c r="K187" i="8"/>
  <c r="L187" i="8"/>
  <c r="M187" i="8"/>
  <c r="O187" i="8"/>
  <c r="P187" i="8"/>
  <c r="T187" i="8" s="1"/>
  <c r="Q187" i="8"/>
  <c r="R187" i="8"/>
  <c r="S187" i="8"/>
  <c r="D188" i="8"/>
  <c r="E188" i="8"/>
  <c r="F188" i="8"/>
  <c r="G188" i="8"/>
  <c r="H188" i="8"/>
  <c r="I188" i="8"/>
  <c r="J188" i="8"/>
  <c r="K188" i="8"/>
  <c r="L188" i="8"/>
  <c r="M188" i="8"/>
  <c r="O188" i="8"/>
  <c r="P188" i="8"/>
  <c r="Q188" i="8"/>
  <c r="R188" i="8"/>
  <c r="S188" i="8"/>
  <c r="T188" i="8"/>
  <c r="D189" i="8"/>
  <c r="E189" i="8"/>
  <c r="F189" i="8"/>
  <c r="G189" i="8"/>
  <c r="H189" i="8"/>
  <c r="I189" i="8"/>
  <c r="J189" i="8"/>
  <c r="K189" i="8"/>
  <c r="L189" i="8"/>
  <c r="M189" i="8"/>
  <c r="O189" i="8"/>
  <c r="P189" i="8"/>
  <c r="Q189" i="8"/>
  <c r="R189" i="8"/>
  <c r="S189" i="8"/>
  <c r="T189" i="8"/>
  <c r="D190" i="8"/>
  <c r="E190" i="8"/>
  <c r="F190" i="8"/>
  <c r="G190" i="8"/>
  <c r="H190" i="8"/>
  <c r="I190" i="8"/>
  <c r="J190" i="8"/>
  <c r="K190" i="8"/>
  <c r="L190" i="8"/>
  <c r="M190" i="8"/>
  <c r="O190" i="8"/>
  <c r="P190" i="8"/>
  <c r="Q190" i="8"/>
  <c r="R190" i="8"/>
  <c r="S190" i="8"/>
  <c r="T190" i="8"/>
  <c r="D191" i="8"/>
  <c r="E191" i="8"/>
  <c r="F191" i="8"/>
  <c r="G191" i="8"/>
  <c r="H191" i="8"/>
  <c r="I191" i="8"/>
  <c r="J191" i="8"/>
  <c r="K191" i="8"/>
  <c r="L191" i="8"/>
  <c r="M191" i="8"/>
  <c r="O191" i="8"/>
  <c r="P191" i="8"/>
  <c r="Q191" i="8"/>
  <c r="R191" i="8"/>
  <c r="S191" i="8"/>
  <c r="T191" i="8"/>
  <c r="D192" i="8"/>
  <c r="E192" i="8"/>
  <c r="F192" i="8"/>
  <c r="G192" i="8"/>
  <c r="H192" i="8"/>
  <c r="I192" i="8"/>
  <c r="J192" i="8"/>
  <c r="K192" i="8"/>
  <c r="L192" i="8"/>
  <c r="M192" i="8"/>
  <c r="O192" i="8"/>
  <c r="P192" i="8"/>
  <c r="T192" i="8" s="1"/>
  <c r="Q192" i="8"/>
  <c r="S192" i="8" s="1"/>
  <c r="R192" i="8"/>
  <c r="D193" i="8"/>
  <c r="E193" i="8"/>
  <c r="F193" i="8"/>
  <c r="G193" i="8"/>
  <c r="H193" i="8"/>
  <c r="I193" i="8"/>
  <c r="J193" i="8"/>
  <c r="K193" i="8"/>
  <c r="L193" i="8"/>
  <c r="M193" i="8"/>
  <c r="O193" i="8"/>
  <c r="P193" i="8"/>
  <c r="T193" i="8" s="1"/>
  <c r="Q193" i="8"/>
  <c r="S193" i="8" s="1"/>
  <c r="R193" i="8"/>
  <c r="D194" i="8"/>
  <c r="E194" i="8"/>
  <c r="F194" i="8"/>
  <c r="G194" i="8"/>
  <c r="H194" i="8"/>
  <c r="I194" i="8"/>
  <c r="J194" i="8"/>
  <c r="K194" i="8"/>
  <c r="L194" i="8"/>
  <c r="M194" i="8"/>
  <c r="O194" i="8"/>
  <c r="P194" i="8"/>
  <c r="T194" i="8" s="1"/>
  <c r="Q194" i="8"/>
  <c r="S194" i="8" s="1"/>
  <c r="R194" i="8"/>
  <c r="D195" i="8"/>
  <c r="E195" i="8"/>
  <c r="F195" i="8"/>
  <c r="G195" i="8"/>
  <c r="H195" i="8"/>
  <c r="I195" i="8"/>
  <c r="J195" i="8"/>
  <c r="K195" i="8"/>
  <c r="L195" i="8"/>
  <c r="M195" i="8"/>
  <c r="O195" i="8"/>
  <c r="P195" i="8"/>
  <c r="Q195" i="8"/>
  <c r="S195" i="8" s="1"/>
  <c r="R195" i="8"/>
  <c r="T195" i="8"/>
  <c r="D196" i="8"/>
  <c r="E196" i="8"/>
  <c r="F196" i="8"/>
  <c r="G196" i="8"/>
  <c r="H196" i="8"/>
  <c r="I196" i="8"/>
  <c r="J196" i="8"/>
  <c r="K196" i="8"/>
  <c r="L196" i="8"/>
  <c r="M196" i="8"/>
  <c r="O196" i="8"/>
  <c r="P196" i="8"/>
  <c r="T196" i="8" s="1"/>
  <c r="Q196" i="8"/>
  <c r="S196" i="8" s="1"/>
  <c r="R196" i="8"/>
  <c r="D197" i="8"/>
  <c r="E197" i="8"/>
  <c r="F197" i="8"/>
  <c r="G197" i="8"/>
  <c r="H197" i="8"/>
  <c r="I197" i="8"/>
  <c r="J197" i="8"/>
  <c r="K197" i="8"/>
  <c r="L197" i="8"/>
  <c r="M197" i="8"/>
  <c r="O197" i="8"/>
  <c r="P197" i="8"/>
  <c r="T197" i="8" s="1"/>
  <c r="Q197" i="8"/>
  <c r="S197" i="8" s="1"/>
  <c r="R197" i="8"/>
  <c r="D198" i="8"/>
  <c r="E198" i="8"/>
  <c r="F198" i="8"/>
  <c r="G198" i="8"/>
  <c r="H198" i="8"/>
  <c r="I198" i="8"/>
  <c r="J198" i="8"/>
  <c r="K198" i="8"/>
  <c r="L198" i="8"/>
  <c r="M198" i="8"/>
  <c r="O198" i="8"/>
  <c r="P198" i="8"/>
  <c r="T198" i="8" s="1"/>
  <c r="Q198" i="8"/>
  <c r="S198" i="8" s="1"/>
  <c r="R198" i="8"/>
  <c r="D199" i="8"/>
  <c r="E199" i="8"/>
  <c r="F199" i="8"/>
  <c r="G199" i="8"/>
  <c r="H199" i="8"/>
  <c r="I199" i="8"/>
  <c r="J199" i="8"/>
  <c r="K199" i="8"/>
  <c r="L199" i="8"/>
  <c r="M199" i="8"/>
  <c r="O199" i="8"/>
  <c r="P199" i="8"/>
  <c r="Q199" i="8"/>
  <c r="S199" i="8" s="1"/>
  <c r="R199" i="8"/>
  <c r="T199" i="8"/>
  <c r="D200" i="8"/>
  <c r="E200" i="8"/>
  <c r="F200" i="8"/>
  <c r="G200" i="8"/>
  <c r="H200" i="8"/>
  <c r="I200" i="8"/>
  <c r="J200" i="8"/>
  <c r="K200" i="8"/>
  <c r="L200" i="8"/>
  <c r="M200" i="8"/>
  <c r="O200" i="8"/>
  <c r="P200" i="8"/>
  <c r="T200" i="8" s="1"/>
  <c r="Q200" i="8"/>
  <c r="S200" i="8" s="1"/>
  <c r="R200" i="8"/>
  <c r="D201" i="8"/>
  <c r="E201" i="8"/>
  <c r="F201" i="8"/>
  <c r="G201" i="8"/>
  <c r="H201" i="8"/>
  <c r="I201" i="8"/>
  <c r="J201" i="8"/>
  <c r="K201" i="8"/>
  <c r="L201" i="8"/>
  <c r="M201" i="8"/>
  <c r="O201" i="8"/>
  <c r="P201" i="8"/>
  <c r="Q201" i="8"/>
  <c r="S201" i="8" s="1"/>
  <c r="R201" i="8"/>
  <c r="T201" i="8"/>
  <c r="D202" i="8"/>
  <c r="E202" i="8"/>
  <c r="F202" i="8"/>
  <c r="G202" i="8"/>
  <c r="H202" i="8"/>
  <c r="I202" i="8"/>
  <c r="J202" i="8"/>
  <c r="K202" i="8"/>
  <c r="L202" i="8"/>
  <c r="M202" i="8"/>
  <c r="O202" i="8"/>
  <c r="P202" i="8"/>
  <c r="T202" i="8" s="1"/>
  <c r="Q202" i="8"/>
  <c r="S202" i="8" s="1"/>
  <c r="R202" i="8"/>
  <c r="D203" i="8"/>
  <c r="E203" i="8"/>
  <c r="F203" i="8"/>
  <c r="G203" i="8"/>
  <c r="H203" i="8"/>
  <c r="I203" i="8"/>
  <c r="J203" i="8"/>
  <c r="K203" i="8"/>
  <c r="L203" i="8"/>
  <c r="M203" i="8"/>
  <c r="O203" i="8"/>
  <c r="P203" i="8"/>
  <c r="Q203" i="8"/>
  <c r="S203" i="8" s="1"/>
  <c r="R203" i="8"/>
  <c r="T203" i="8"/>
  <c r="D204" i="8"/>
  <c r="E204" i="8"/>
  <c r="F204" i="8"/>
  <c r="G204" i="8"/>
  <c r="H204" i="8"/>
  <c r="I204" i="8"/>
  <c r="J204" i="8"/>
  <c r="K204" i="8"/>
  <c r="L204" i="8"/>
  <c r="M204" i="8"/>
  <c r="O204" i="8"/>
  <c r="P204" i="8"/>
  <c r="T204" i="8" s="1"/>
  <c r="Q204" i="8"/>
  <c r="S204" i="8" s="1"/>
  <c r="R204" i="8"/>
  <c r="D205" i="8"/>
  <c r="E205" i="8"/>
  <c r="F205" i="8"/>
  <c r="G205" i="8"/>
  <c r="H205" i="8"/>
  <c r="I205" i="8"/>
  <c r="J205" i="8"/>
  <c r="K205" i="8"/>
  <c r="L205" i="8"/>
  <c r="M205" i="8"/>
  <c r="O205" i="8"/>
  <c r="P205" i="8"/>
  <c r="Q205" i="8"/>
  <c r="S205" i="8" s="1"/>
  <c r="R205" i="8"/>
  <c r="T205" i="8"/>
  <c r="D206" i="8"/>
  <c r="E206" i="8"/>
  <c r="F206" i="8"/>
  <c r="G206" i="8"/>
  <c r="H206" i="8"/>
  <c r="I206" i="8"/>
  <c r="J206" i="8"/>
  <c r="K206" i="8"/>
  <c r="L206" i="8"/>
  <c r="M206" i="8"/>
  <c r="O206" i="8"/>
  <c r="P206" i="8"/>
  <c r="T206" i="8" s="1"/>
  <c r="Q206" i="8"/>
  <c r="S206" i="8" s="1"/>
  <c r="R206" i="8"/>
  <c r="D207" i="8"/>
  <c r="E207" i="8"/>
  <c r="F207" i="8"/>
  <c r="G207" i="8"/>
  <c r="H207" i="8"/>
  <c r="I207" i="8"/>
  <c r="J207" i="8"/>
  <c r="K207" i="8"/>
  <c r="L207" i="8"/>
  <c r="M207" i="8"/>
  <c r="O207" i="8"/>
  <c r="P207" i="8"/>
  <c r="Q207" i="8"/>
  <c r="S207" i="8" s="1"/>
  <c r="R207" i="8"/>
  <c r="T207" i="8"/>
  <c r="D208" i="8"/>
  <c r="E208" i="8"/>
  <c r="F208" i="8"/>
  <c r="G208" i="8"/>
  <c r="H208" i="8"/>
  <c r="I208" i="8"/>
  <c r="J208" i="8"/>
  <c r="K208" i="8"/>
  <c r="L208" i="8"/>
  <c r="M208" i="8"/>
  <c r="O208" i="8"/>
  <c r="P208" i="8"/>
  <c r="T208" i="8" s="1"/>
  <c r="Q208" i="8"/>
  <c r="S208" i="8" s="1"/>
  <c r="R208" i="8"/>
  <c r="D209" i="8"/>
  <c r="E209" i="8"/>
  <c r="F209" i="8"/>
  <c r="G209" i="8"/>
  <c r="H209" i="8"/>
  <c r="I209" i="8"/>
  <c r="J209" i="8"/>
  <c r="K209" i="8"/>
  <c r="L209" i="8"/>
  <c r="M209" i="8"/>
  <c r="O209" i="8"/>
  <c r="P209" i="8"/>
  <c r="Q209" i="8"/>
  <c r="S209" i="8" s="1"/>
  <c r="R209" i="8"/>
  <c r="T209" i="8"/>
  <c r="D210" i="8"/>
  <c r="E210" i="8"/>
  <c r="F210" i="8"/>
  <c r="G210" i="8"/>
  <c r="H210" i="8"/>
  <c r="I210" i="8"/>
  <c r="J210" i="8"/>
  <c r="K210" i="8"/>
  <c r="L210" i="8"/>
  <c r="M210" i="8"/>
  <c r="O210" i="8"/>
  <c r="P210" i="8"/>
  <c r="T210" i="8" s="1"/>
  <c r="Q210" i="8"/>
  <c r="S210" i="8" s="1"/>
  <c r="R210" i="8"/>
  <c r="D211" i="8"/>
  <c r="E211" i="8"/>
  <c r="F211" i="8"/>
  <c r="G211" i="8"/>
  <c r="H211" i="8"/>
  <c r="I211" i="8"/>
  <c r="J211" i="8"/>
  <c r="K211" i="8"/>
  <c r="L211" i="8"/>
  <c r="M211" i="8"/>
  <c r="O211" i="8"/>
  <c r="P211" i="8"/>
  <c r="Q211" i="8"/>
  <c r="S211" i="8" s="1"/>
  <c r="R211" i="8"/>
  <c r="T211" i="8"/>
  <c r="D212" i="8"/>
  <c r="E212" i="8"/>
  <c r="F212" i="8"/>
  <c r="G212" i="8"/>
  <c r="H212" i="8"/>
  <c r="I212" i="8"/>
  <c r="J212" i="8"/>
  <c r="K212" i="8"/>
  <c r="L212" i="8"/>
  <c r="M212" i="8"/>
  <c r="O212" i="8"/>
  <c r="P212" i="8"/>
  <c r="T212" i="8" s="1"/>
  <c r="Q212" i="8"/>
  <c r="S212" i="8" s="1"/>
  <c r="R212" i="8"/>
  <c r="D213" i="8"/>
  <c r="E213" i="8"/>
  <c r="F213" i="8"/>
  <c r="G213" i="8"/>
  <c r="H213" i="8"/>
  <c r="I213" i="8"/>
  <c r="J213" i="8"/>
  <c r="K213" i="8"/>
  <c r="L213" i="8"/>
  <c r="M213" i="8"/>
  <c r="O213" i="8"/>
  <c r="P213" i="8"/>
  <c r="Q213" i="8"/>
  <c r="S213" i="8" s="1"/>
  <c r="R213" i="8"/>
  <c r="T213" i="8"/>
  <c r="D214" i="8"/>
  <c r="E214" i="8"/>
  <c r="F214" i="8"/>
  <c r="G214" i="8"/>
  <c r="H214" i="8"/>
  <c r="I214" i="8"/>
  <c r="J214" i="8"/>
  <c r="K214" i="8"/>
  <c r="L214" i="8"/>
  <c r="M214" i="8"/>
  <c r="O214" i="8"/>
  <c r="P214" i="8"/>
  <c r="T214" i="8" s="1"/>
  <c r="Q214" i="8"/>
  <c r="S214" i="8" s="1"/>
  <c r="R214" i="8"/>
  <c r="D215" i="8"/>
  <c r="E215" i="8"/>
  <c r="F215" i="8"/>
  <c r="G215" i="8"/>
  <c r="H215" i="8"/>
  <c r="I215" i="8"/>
  <c r="J215" i="8"/>
  <c r="K215" i="8"/>
  <c r="L215" i="8"/>
  <c r="M215" i="8"/>
  <c r="O215" i="8"/>
  <c r="P215" i="8"/>
  <c r="Q215" i="8"/>
  <c r="S215" i="8" s="1"/>
  <c r="R215" i="8"/>
  <c r="T215" i="8"/>
  <c r="D216" i="8"/>
  <c r="E216" i="8"/>
  <c r="F216" i="8"/>
  <c r="G216" i="8"/>
  <c r="H216" i="8"/>
  <c r="I216" i="8"/>
  <c r="J216" i="8"/>
  <c r="K216" i="8"/>
  <c r="L216" i="8"/>
  <c r="M216" i="8"/>
  <c r="O216" i="8"/>
  <c r="P216" i="8"/>
  <c r="T216" i="8" s="1"/>
  <c r="Q216" i="8"/>
  <c r="S216" i="8" s="1"/>
  <c r="R216" i="8"/>
  <c r="D217" i="8"/>
  <c r="E217" i="8"/>
  <c r="F217" i="8"/>
  <c r="G217" i="8"/>
  <c r="H217" i="8"/>
  <c r="I217" i="8"/>
  <c r="J217" i="8"/>
  <c r="K217" i="8"/>
  <c r="L217" i="8"/>
  <c r="M217" i="8"/>
  <c r="O217" i="8"/>
  <c r="P217" i="8"/>
  <c r="Q217" i="8"/>
  <c r="S217" i="8" s="1"/>
  <c r="R217" i="8"/>
  <c r="T217" i="8"/>
  <c r="D218" i="8"/>
  <c r="E218" i="8"/>
  <c r="F218" i="8"/>
  <c r="G218" i="8"/>
  <c r="H218" i="8"/>
  <c r="I218" i="8"/>
  <c r="J218" i="8"/>
  <c r="K218" i="8"/>
  <c r="L218" i="8"/>
  <c r="M218" i="8"/>
  <c r="O218" i="8"/>
  <c r="P218" i="8"/>
  <c r="T218" i="8" s="1"/>
  <c r="Q218" i="8"/>
  <c r="S218" i="8" s="1"/>
  <c r="R218" i="8"/>
  <c r="D219" i="8"/>
  <c r="E219" i="8"/>
  <c r="F219" i="8"/>
  <c r="G219" i="8"/>
  <c r="H219" i="8"/>
  <c r="I219" i="8"/>
  <c r="J219" i="8"/>
  <c r="K219" i="8"/>
  <c r="L219" i="8"/>
  <c r="M219" i="8"/>
  <c r="O219" i="8"/>
  <c r="P219" i="8"/>
  <c r="Q219" i="8"/>
  <c r="S219" i="8" s="1"/>
  <c r="R219" i="8"/>
  <c r="T219" i="8"/>
  <c r="D220" i="8"/>
  <c r="E220" i="8"/>
  <c r="F220" i="8"/>
  <c r="G220" i="8"/>
  <c r="H220" i="8"/>
  <c r="I220" i="8"/>
  <c r="J220" i="8"/>
  <c r="K220" i="8"/>
  <c r="L220" i="8"/>
  <c r="M220" i="8"/>
  <c r="O220" i="8"/>
  <c r="P220" i="8"/>
  <c r="T220" i="8" s="1"/>
  <c r="Q220" i="8"/>
  <c r="S220" i="8" s="1"/>
  <c r="R220" i="8"/>
  <c r="D221" i="8"/>
  <c r="E221" i="8"/>
  <c r="F221" i="8"/>
  <c r="G221" i="8"/>
  <c r="H221" i="8"/>
  <c r="I221" i="8"/>
  <c r="J221" i="8"/>
  <c r="K221" i="8"/>
  <c r="L221" i="8"/>
  <c r="M221" i="8"/>
  <c r="O221" i="8"/>
  <c r="P221" i="8"/>
  <c r="Q221" i="8"/>
  <c r="S221" i="8" s="1"/>
  <c r="R221" i="8"/>
  <c r="T221" i="8"/>
  <c r="D222" i="8"/>
  <c r="E222" i="8"/>
  <c r="F222" i="8"/>
  <c r="G222" i="8"/>
  <c r="H222" i="8"/>
  <c r="I222" i="8"/>
  <c r="J222" i="8"/>
  <c r="K222" i="8"/>
  <c r="L222" i="8"/>
  <c r="M222" i="8"/>
  <c r="O222" i="8"/>
  <c r="P222" i="8"/>
  <c r="T222" i="8" s="1"/>
  <c r="Q222" i="8"/>
  <c r="S222" i="8" s="1"/>
  <c r="R222" i="8"/>
  <c r="D223" i="8"/>
  <c r="E223" i="8"/>
  <c r="F223" i="8"/>
  <c r="G223" i="8"/>
  <c r="H223" i="8"/>
  <c r="I223" i="8"/>
  <c r="J223" i="8"/>
  <c r="K223" i="8"/>
  <c r="L223" i="8"/>
  <c r="M223" i="8"/>
  <c r="O223" i="8"/>
  <c r="P223" i="8"/>
  <c r="Q223" i="8"/>
  <c r="S223" i="8" s="1"/>
  <c r="R223" i="8"/>
  <c r="T223" i="8"/>
  <c r="D224" i="8"/>
  <c r="E224" i="8"/>
  <c r="F224" i="8"/>
  <c r="G224" i="8"/>
  <c r="H224" i="8"/>
  <c r="I224" i="8"/>
  <c r="J224" i="8"/>
  <c r="K224" i="8"/>
  <c r="L224" i="8"/>
  <c r="M224" i="8"/>
  <c r="O224" i="8"/>
  <c r="P224" i="8"/>
  <c r="T224" i="8" s="1"/>
  <c r="Q224" i="8"/>
  <c r="S224" i="8" s="1"/>
  <c r="R224" i="8"/>
  <c r="D225" i="8"/>
  <c r="E225" i="8"/>
  <c r="F225" i="8"/>
  <c r="G225" i="8"/>
  <c r="H225" i="8"/>
  <c r="I225" i="8"/>
  <c r="J225" i="8"/>
  <c r="K225" i="8"/>
  <c r="L225" i="8"/>
  <c r="M225" i="8"/>
  <c r="O225" i="8"/>
  <c r="P225" i="8"/>
  <c r="Q225" i="8"/>
  <c r="S225" i="8" s="1"/>
  <c r="R225" i="8"/>
  <c r="T225" i="8"/>
  <c r="D226" i="8"/>
  <c r="E226" i="8"/>
  <c r="F226" i="8"/>
  <c r="G226" i="8"/>
  <c r="H226" i="8"/>
  <c r="I226" i="8"/>
  <c r="J226" i="8"/>
  <c r="K226" i="8"/>
  <c r="L226" i="8"/>
  <c r="M226" i="8"/>
  <c r="O226" i="8"/>
  <c r="P226" i="8"/>
  <c r="T226" i="8" s="1"/>
  <c r="Q226" i="8"/>
  <c r="S226" i="8" s="1"/>
  <c r="R226" i="8"/>
  <c r="D227" i="8"/>
  <c r="E227" i="8"/>
  <c r="F227" i="8"/>
  <c r="G227" i="8"/>
  <c r="H227" i="8"/>
  <c r="I227" i="8"/>
  <c r="J227" i="8"/>
  <c r="K227" i="8"/>
  <c r="L227" i="8"/>
  <c r="M227" i="8"/>
  <c r="O227" i="8"/>
  <c r="P227" i="8"/>
  <c r="Q227" i="8"/>
  <c r="S227" i="8" s="1"/>
  <c r="R227" i="8"/>
  <c r="T227" i="8"/>
  <c r="D228" i="8"/>
  <c r="E228" i="8"/>
  <c r="F228" i="8"/>
  <c r="G228" i="8"/>
  <c r="H228" i="8"/>
  <c r="I228" i="8"/>
  <c r="J228" i="8"/>
  <c r="K228" i="8"/>
  <c r="L228" i="8"/>
  <c r="M228" i="8"/>
  <c r="O228" i="8"/>
  <c r="P228" i="8"/>
  <c r="T228" i="8" s="1"/>
  <c r="Q228" i="8"/>
  <c r="S228" i="8" s="1"/>
  <c r="R228" i="8"/>
  <c r="D229" i="8"/>
  <c r="E229" i="8"/>
  <c r="F229" i="8"/>
  <c r="G229" i="8"/>
  <c r="H229" i="8"/>
  <c r="I229" i="8"/>
  <c r="J229" i="8"/>
  <c r="K229" i="8"/>
  <c r="L229" i="8"/>
  <c r="M229" i="8"/>
  <c r="O229" i="8"/>
  <c r="P229" i="8"/>
  <c r="Q229" i="8"/>
  <c r="S229" i="8" s="1"/>
  <c r="R229" i="8"/>
  <c r="T229" i="8"/>
  <c r="D230" i="8"/>
  <c r="E230" i="8"/>
  <c r="F230" i="8"/>
  <c r="G230" i="8"/>
  <c r="H230" i="8"/>
  <c r="I230" i="8"/>
  <c r="J230" i="8"/>
  <c r="K230" i="8"/>
  <c r="L230" i="8"/>
  <c r="M230" i="8"/>
  <c r="O230" i="8"/>
  <c r="P230" i="8"/>
  <c r="T230" i="8" s="1"/>
  <c r="Q230" i="8"/>
  <c r="S230" i="8" s="1"/>
  <c r="R230" i="8"/>
  <c r="D231" i="8"/>
  <c r="E231" i="8"/>
  <c r="F231" i="8"/>
  <c r="G231" i="8"/>
  <c r="H231" i="8"/>
  <c r="I231" i="8"/>
  <c r="J231" i="8"/>
  <c r="K231" i="8"/>
  <c r="L231" i="8"/>
  <c r="M231" i="8"/>
  <c r="O231" i="8"/>
  <c r="P231" i="8"/>
  <c r="Q231" i="8"/>
  <c r="S231" i="8" s="1"/>
  <c r="R231" i="8"/>
  <c r="T231" i="8"/>
  <c r="D232" i="8"/>
  <c r="E232" i="8"/>
  <c r="F232" i="8"/>
  <c r="G232" i="8"/>
  <c r="H232" i="8"/>
  <c r="I232" i="8"/>
  <c r="J232" i="8"/>
  <c r="K232" i="8"/>
  <c r="L232" i="8"/>
  <c r="M232" i="8"/>
  <c r="O232" i="8"/>
  <c r="P232" i="8"/>
  <c r="T232" i="8" s="1"/>
  <c r="Q232" i="8"/>
  <c r="S232" i="8" s="1"/>
  <c r="R232" i="8"/>
  <c r="D233" i="8"/>
  <c r="E233" i="8"/>
  <c r="F233" i="8"/>
  <c r="G233" i="8"/>
  <c r="H233" i="8"/>
  <c r="I233" i="8"/>
  <c r="J233" i="8"/>
  <c r="K233" i="8"/>
  <c r="L233" i="8"/>
  <c r="M233" i="8"/>
  <c r="O233" i="8"/>
  <c r="P233" i="8"/>
  <c r="Q233" i="8"/>
  <c r="S233" i="8" s="1"/>
  <c r="R233" i="8"/>
  <c r="T233" i="8"/>
  <c r="D234" i="8"/>
  <c r="E234" i="8"/>
  <c r="F234" i="8"/>
  <c r="G234" i="8"/>
  <c r="H234" i="8"/>
  <c r="I234" i="8"/>
  <c r="J234" i="8"/>
  <c r="K234" i="8"/>
  <c r="L234" i="8"/>
  <c r="M234" i="8"/>
  <c r="O234" i="8"/>
  <c r="P234" i="8"/>
  <c r="T234" i="8" s="1"/>
  <c r="Q234" i="8"/>
  <c r="S234" i="8" s="1"/>
  <c r="R234" i="8"/>
  <c r="D235" i="8"/>
  <c r="E235" i="8"/>
  <c r="F235" i="8"/>
  <c r="G235" i="8"/>
  <c r="H235" i="8"/>
  <c r="I235" i="8"/>
  <c r="J235" i="8"/>
  <c r="K235" i="8"/>
  <c r="L235" i="8"/>
  <c r="M235" i="8"/>
  <c r="O235" i="8"/>
  <c r="P235" i="8"/>
  <c r="Q235" i="8"/>
  <c r="S235" i="8" s="1"/>
  <c r="R235" i="8"/>
  <c r="T235" i="8"/>
  <c r="D236" i="8"/>
  <c r="E236" i="8"/>
  <c r="F236" i="8"/>
  <c r="G236" i="8"/>
  <c r="H236" i="8"/>
  <c r="I236" i="8"/>
  <c r="J236" i="8"/>
  <c r="K236" i="8"/>
  <c r="L236" i="8"/>
  <c r="M236" i="8"/>
  <c r="O236" i="8"/>
  <c r="P236" i="8"/>
  <c r="T236" i="8" s="1"/>
  <c r="Q236" i="8"/>
  <c r="S236" i="8" s="1"/>
  <c r="R236" i="8"/>
  <c r="D237" i="8"/>
  <c r="E237" i="8"/>
  <c r="F237" i="8"/>
  <c r="G237" i="8"/>
  <c r="H237" i="8"/>
  <c r="I237" i="8"/>
  <c r="J237" i="8"/>
  <c r="K237" i="8"/>
  <c r="L237" i="8"/>
  <c r="M237" i="8"/>
  <c r="O237" i="8"/>
  <c r="P237" i="8"/>
  <c r="Q237" i="8"/>
  <c r="S237" i="8" s="1"/>
  <c r="R237" i="8"/>
  <c r="T237" i="8"/>
  <c r="D238" i="8"/>
  <c r="E238" i="8"/>
  <c r="F238" i="8"/>
  <c r="G238" i="8"/>
  <c r="H238" i="8"/>
  <c r="I238" i="8"/>
  <c r="J238" i="8"/>
  <c r="K238" i="8"/>
  <c r="L238" i="8"/>
  <c r="M238" i="8"/>
  <c r="O238" i="8"/>
  <c r="P238" i="8"/>
  <c r="T238" i="8" s="1"/>
  <c r="Q238" i="8"/>
  <c r="S238" i="8" s="1"/>
  <c r="R238" i="8"/>
  <c r="D239" i="8"/>
  <c r="E239" i="8"/>
  <c r="F239" i="8"/>
  <c r="G239" i="8"/>
  <c r="H239" i="8"/>
  <c r="I239" i="8"/>
  <c r="J239" i="8"/>
  <c r="K239" i="8"/>
  <c r="L239" i="8"/>
  <c r="M239" i="8"/>
  <c r="O239" i="8"/>
  <c r="P239" i="8"/>
  <c r="Q239" i="8"/>
  <c r="S239" i="8" s="1"/>
  <c r="R239" i="8"/>
  <c r="T239" i="8"/>
  <c r="D240" i="8"/>
  <c r="E240" i="8"/>
  <c r="F240" i="8"/>
  <c r="G240" i="8"/>
  <c r="H240" i="8"/>
  <c r="I240" i="8"/>
  <c r="J240" i="8"/>
  <c r="K240" i="8"/>
  <c r="L240" i="8"/>
  <c r="M240" i="8"/>
  <c r="O240" i="8"/>
  <c r="P240" i="8"/>
  <c r="T240" i="8" s="1"/>
  <c r="Q240" i="8"/>
  <c r="S240" i="8" s="1"/>
  <c r="R240" i="8"/>
  <c r="D241" i="8"/>
  <c r="E241" i="8"/>
  <c r="F241" i="8"/>
  <c r="G241" i="8"/>
  <c r="H241" i="8"/>
  <c r="I241" i="8"/>
  <c r="J241" i="8"/>
  <c r="K241" i="8"/>
  <c r="L241" i="8"/>
  <c r="M241" i="8"/>
  <c r="O241" i="8"/>
  <c r="P241" i="8"/>
  <c r="Q241" i="8"/>
  <c r="S241" i="8" s="1"/>
  <c r="R241" i="8"/>
  <c r="T241" i="8"/>
  <c r="D242" i="8"/>
  <c r="E242" i="8"/>
  <c r="F242" i="8"/>
  <c r="G242" i="8"/>
  <c r="H242" i="8"/>
  <c r="I242" i="8"/>
  <c r="J242" i="8"/>
  <c r="K242" i="8"/>
  <c r="L242" i="8"/>
  <c r="M242" i="8"/>
  <c r="O242" i="8"/>
  <c r="P242" i="8"/>
  <c r="T242" i="8" s="1"/>
  <c r="Q242" i="8"/>
  <c r="S242" i="8" s="1"/>
  <c r="R242" i="8"/>
  <c r="D243" i="8"/>
  <c r="E243" i="8"/>
  <c r="F243" i="8"/>
  <c r="G243" i="8"/>
  <c r="H243" i="8"/>
  <c r="I243" i="8"/>
  <c r="J243" i="8"/>
  <c r="K243" i="8"/>
  <c r="L243" i="8"/>
  <c r="M243" i="8"/>
  <c r="O243" i="8"/>
  <c r="P243" i="8"/>
  <c r="Q243" i="8"/>
  <c r="S243" i="8" s="1"/>
  <c r="R243" i="8"/>
  <c r="T243" i="8"/>
  <c r="D244" i="8"/>
  <c r="E244" i="8"/>
  <c r="F244" i="8"/>
  <c r="G244" i="8"/>
  <c r="H244" i="8"/>
  <c r="I244" i="8"/>
  <c r="J244" i="8"/>
  <c r="K244" i="8"/>
  <c r="L244" i="8"/>
  <c r="M244" i="8"/>
  <c r="O244" i="8"/>
  <c r="P244" i="8"/>
  <c r="T244" i="8" s="1"/>
  <c r="Q244" i="8"/>
  <c r="S244" i="8" s="1"/>
  <c r="R244" i="8"/>
  <c r="D245" i="8"/>
  <c r="E245" i="8"/>
  <c r="F245" i="8"/>
  <c r="G245" i="8"/>
  <c r="H245" i="8"/>
  <c r="I245" i="8"/>
  <c r="J245" i="8"/>
  <c r="K245" i="8"/>
  <c r="L245" i="8"/>
  <c r="M245" i="8"/>
  <c r="O245" i="8"/>
  <c r="P245" i="8"/>
  <c r="Q245" i="8"/>
  <c r="S245" i="8" s="1"/>
  <c r="R245" i="8"/>
  <c r="T245" i="8"/>
  <c r="D246" i="8"/>
  <c r="E246" i="8"/>
  <c r="F246" i="8"/>
  <c r="G246" i="8"/>
  <c r="H246" i="8"/>
  <c r="I246" i="8"/>
  <c r="J246" i="8"/>
  <c r="K246" i="8"/>
  <c r="L246" i="8"/>
  <c r="M246" i="8"/>
  <c r="O246" i="8"/>
  <c r="P246" i="8"/>
  <c r="T246" i="8" s="1"/>
  <c r="Q246" i="8"/>
  <c r="S246" i="8" s="1"/>
  <c r="R246" i="8"/>
  <c r="D247" i="8"/>
  <c r="E247" i="8"/>
  <c r="F247" i="8"/>
  <c r="G247" i="8"/>
  <c r="H247" i="8"/>
  <c r="I247" i="8"/>
  <c r="J247" i="8"/>
  <c r="K247" i="8"/>
  <c r="L247" i="8"/>
  <c r="M247" i="8"/>
  <c r="O247" i="8"/>
  <c r="P247" i="8"/>
  <c r="Q247" i="8"/>
  <c r="S247" i="8" s="1"/>
  <c r="R247" i="8"/>
  <c r="T247" i="8"/>
  <c r="D248" i="8"/>
  <c r="E248" i="8"/>
  <c r="F248" i="8"/>
  <c r="G248" i="8"/>
  <c r="H248" i="8"/>
  <c r="I248" i="8"/>
  <c r="J248" i="8"/>
  <c r="K248" i="8"/>
  <c r="L248" i="8"/>
  <c r="M248" i="8"/>
  <c r="O248" i="8"/>
  <c r="P248" i="8"/>
  <c r="T248" i="8" s="1"/>
  <c r="Q248" i="8"/>
  <c r="S248" i="8" s="1"/>
  <c r="R248" i="8"/>
  <c r="D249" i="8"/>
  <c r="E249" i="8"/>
  <c r="F249" i="8"/>
  <c r="G249" i="8"/>
  <c r="H249" i="8"/>
  <c r="I249" i="8"/>
  <c r="J249" i="8"/>
  <c r="K249" i="8"/>
  <c r="L249" i="8"/>
  <c r="M249" i="8"/>
  <c r="O249" i="8"/>
  <c r="P249" i="8"/>
  <c r="Q249" i="8"/>
  <c r="S249" i="8" s="1"/>
  <c r="R249" i="8"/>
  <c r="T249" i="8"/>
  <c r="D250" i="8"/>
  <c r="E250" i="8"/>
  <c r="F250" i="8"/>
  <c r="G250" i="8"/>
  <c r="H250" i="8"/>
  <c r="I250" i="8"/>
  <c r="J250" i="8"/>
  <c r="K250" i="8"/>
  <c r="L250" i="8"/>
  <c r="M250" i="8"/>
  <c r="O250" i="8"/>
  <c r="P250" i="8"/>
  <c r="T250" i="8" s="1"/>
  <c r="Q250" i="8"/>
  <c r="S250" i="8" s="1"/>
  <c r="R250" i="8"/>
  <c r="D251" i="8"/>
  <c r="E251" i="8"/>
  <c r="F251" i="8"/>
  <c r="G251" i="8"/>
  <c r="H251" i="8"/>
  <c r="I251" i="8"/>
  <c r="J251" i="8"/>
  <c r="K251" i="8"/>
  <c r="L251" i="8"/>
  <c r="M251" i="8"/>
  <c r="O251" i="8"/>
  <c r="P251" i="8"/>
  <c r="Q251" i="8"/>
  <c r="S251" i="8" s="1"/>
  <c r="R251" i="8"/>
  <c r="T251" i="8"/>
  <c r="D252" i="8"/>
  <c r="E252" i="8"/>
  <c r="F252" i="8"/>
  <c r="G252" i="8"/>
  <c r="H252" i="8"/>
  <c r="I252" i="8"/>
  <c r="J252" i="8"/>
  <c r="K252" i="8"/>
  <c r="L252" i="8"/>
  <c r="M252" i="8"/>
  <c r="O252" i="8"/>
  <c r="P252" i="8"/>
  <c r="T252" i="8" s="1"/>
  <c r="Q252" i="8"/>
  <c r="S252" i="8" s="1"/>
  <c r="R252" i="8"/>
  <c r="D253" i="8"/>
  <c r="E253" i="8"/>
  <c r="F253" i="8"/>
  <c r="G253" i="8"/>
  <c r="H253" i="8"/>
  <c r="I253" i="8"/>
  <c r="J253" i="8"/>
  <c r="K253" i="8"/>
  <c r="L253" i="8"/>
  <c r="M253" i="8"/>
  <c r="O253" i="8"/>
  <c r="P253" i="8"/>
  <c r="Q253" i="8"/>
  <c r="S253" i="8" s="1"/>
  <c r="R253" i="8"/>
  <c r="T253" i="8"/>
  <c r="D254" i="8"/>
  <c r="E254" i="8"/>
  <c r="F254" i="8"/>
  <c r="G254" i="8"/>
  <c r="H254" i="8"/>
  <c r="I254" i="8"/>
  <c r="J254" i="8"/>
  <c r="K254" i="8"/>
  <c r="L254" i="8"/>
  <c r="M254" i="8"/>
  <c r="O254" i="8"/>
  <c r="P254" i="8"/>
  <c r="T254" i="8" s="1"/>
  <c r="Q254" i="8"/>
  <c r="S254" i="8" s="1"/>
  <c r="R254" i="8"/>
  <c r="D255" i="8"/>
  <c r="E255" i="8"/>
  <c r="F255" i="8"/>
  <c r="G255" i="8"/>
  <c r="H255" i="8"/>
  <c r="I255" i="8"/>
  <c r="J255" i="8"/>
  <c r="K255" i="8"/>
  <c r="L255" i="8"/>
  <c r="M255" i="8"/>
  <c r="O255" i="8"/>
  <c r="P255" i="8"/>
  <c r="Q255" i="8"/>
  <c r="S255" i="8" s="1"/>
  <c r="R255" i="8"/>
  <c r="T255" i="8"/>
  <c r="D256" i="8"/>
  <c r="E256" i="8"/>
  <c r="F256" i="8"/>
  <c r="G256" i="8"/>
  <c r="H256" i="8"/>
  <c r="I256" i="8"/>
  <c r="J256" i="8"/>
  <c r="K256" i="8"/>
  <c r="L256" i="8"/>
  <c r="M256" i="8"/>
  <c r="O256" i="8"/>
  <c r="P256" i="8"/>
  <c r="T256" i="8" s="1"/>
  <c r="Q256" i="8"/>
  <c r="S256" i="8" s="1"/>
  <c r="R256" i="8"/>
  <c r="D257" i="8"/>
  <c r="E257" i="8"/>
  <c r="F257" i="8"/>
  <c r="G257" i="8"/>
  <c r="H257" i="8"/>
  <c r="I257" i="8"/>
  <c r="J257" i="8"/>
  <c r="K257" i="8"/>
  <c r="L257" i="8"/>
  <c r="M257" i="8"/>
  <c r="O257" i="8"/>
  <c r="P257" i="8"/>
  <c r="Q257" i="8"/>
  <c r="S257" i="8" s="1"/>
  <c r="R257" i="8"/>
  <c r="T257" i="8"/>
  <c r="D258" i="8"/>
  <c r="E258" i="8"/>
  <c r="F258" i="8"/>
  <c r="G258" i="8"/>
  <c r="H258" i="8"/>
  <c r="I258" i="8"/>
  <c r="J258" i="8"/>
  <c r="K258" i="8"/>
  <c r="L258" i="8"/>
  <c r="M258" i="8"/>
  <c r="O258" i="8"/>
  <c r="P258" i="8"/>
  <c r="T258" i="8" s="1"/>
  <c r="Q258" i="8"/>
  <c r="S258" i="8" s="1"/>
  <c r="R258" i="8"/>
  <c r="D259" i="8"/>
  <c r="E259" i="8"/>
  <c r="F259" i="8"/>
  <c r="G259" i="8"/>
  <c r="H259" i="8"/>
  <c r="I259" i="8"/>
  <c r="J259" i="8"/>
  <c r="K259" i="8"/>
  <c r="L259" i="8"/>
  <c r="M259" i="8"/>
  <c r="O259" i="8"/>
  <c r="P259" i="8"/>
  <c r="Q259" i="8"/>
  <c r="S259" i="8" s="1"/>
  <c r="R259" i="8"/>
  <c r="T259" i="8"/>
  <c r="D260" i="8"/>
  <c r="E260" i="8"/>
  <c r="F260" i="8"/>
  <c r="G260" i="8"/>
  <c r="H260" i="8"/>
  <c r="I260" i="8"/>
  <c r="J260" i="8"/>
  <c r="K260" i="8"/>
  <c r="L260" i="8"/>
  <c r="M260" i="8"/>
  <c r="O260" i="8"/>
  <c r="P260" i="8"/>
  <c r="T260" i="8" s="1"/>
  <c r="Q260" i="8"/>
  <c r="S260" i="8" s="1"/>
  <c r="R260" i="8"/>
  <c r="D261" i="8"/>
  <c r="E261" i="8"/>
  <c r="F261" i="8"/>
  <c r="G261" i="8"/>
  <c r="H261" i="8"/>
  <c r="I261" i="8"/>
  <c r="J261" i="8"/>
  <c r="K261" i="8"/>
  <c r="L261" i="8"/>
  <c r="M261" i="8"/>
  <c r="O261" i="8"/>
  <c r="P261" i="8"/>
  <c r="Q261" i="8"/>
  <c r="S261" i="8" s="1"/>
  <c r="R261" i="8"/>
  <c r="T261" i="8"/>
  <c r="D262" i="8"/>
  <c r="E262" i="8"/>
  <c r="F262" i="8"/>
  <c r="G262" i="8"/>
  <c r="H262" i="8"/>
  <c r="I262" i="8"/>
  <c r="J262" i="8"/>
  <c r="K262" i="8"/>
  <c r="L262" i="8"/>
  <c r="M262" i="8"/>
  <c r="O262" i="8"/>
  <c r="P262" i="8"/>
  <c r="T262" i="8" s="1"/>
  <c r="Q262" i="8"/>
  <c r="S262" i="8" s="1"/>
  <c r="R262" i="8"/>
  <c r="D263" i="8"/>
  <c r="E263" i="8"/>
  <c r="F263" i="8"/>
  <c r="G263" i="8"/>
  <c r="H263" i="8"/>
  <c r="I263" i="8"/>
  <c r="J263" i="8"/>
  <c r="K263" i="8"/>
  <c r="L263" i="8"/>
  <c r="M263" i="8"/>
  <c r="O263" i="8"/>
  <c r="P263" i="8"/>
  <c r="Q263" i="8"/>
  <c r="S263" i="8" s="1"/>
  <c r="R263" i="8"/>
  <c r="T263" i="8"/>
  <c r="D264" i="8"/>
  <c r="E264" i="8"/>
  <c r="F264" i="8"/>
  <c r="G264" i="8"/>
  <c r="H264" i="8"/>
  <c r="I264" i="8"/>
  <c r="J264" i="8"/>
  <c r="K264" i="8"/>
  <c r="L264" i="8"/>
  <c r="M264" i="8"/>
  <c r="O264" i="8"/>
  <c r="P264" i="8"/>
  <c r="T264" i="8" s="1"/>
  <c r="Q264" i="8"/>
  <c r="S264" i="8" s="1"/>
  <c r="R264" i="8"/>
  <c r="D265" i="8"/>
  <c r="E265" i="8"/>
  <c r="F265" i="8"/>
  <c r="G265" i="8"/>
  <c r="H265" i="8"/>
  <c r="I265" i="8"/>
  <c r="J265" i="8"/>
  <c r="K265" i="8"/>
  <c r="L265" i="8"/>
  <c r="M265" i="8"/>
  <c r="O265" i="8"/>
  <c r="P265" i="8"/>
  <c r="Q265" i="8"/>
  <c r="S265" i="8" s="1"/>
  <c r="R265" i="8"/>
  <c r="T265" i="8"/>
  <c r="D266" i="8"/>
  <c r="E266" i="8"/>
  <c r="F266" i="8"/>
  <c r="G266" i="8"/>
  <c r="H266" i="8"/>
  <c r="I266" i="8"/>
  <c r="J266" i="8"/>
  <c r="K266" i="8"/>
  <c r="L266" i="8"/>
  <c r="M266" i="8"/>
  <c r="O266" i="8"/>
  <c r="P266" i="8"/>
  <c r="T266" i="8" s="1"/>
  <c r="Q266" i="8"/>
  <c r="S266" i="8" s="1"/>
  <c r="R266" i="8"/>
  <c r="D267" i="8"/>
  <c r="E267" i="8"/>
  <c r="F267" i="8"/>
  <c r="G267" i="8"/>
  <c r="H267" i="8"/>
  <c r="I267" i="8"/>
  <c r="J267" i="8"/>
  <c r="K267" i="8"/>
  <c r="L267" i="8"/>
  <c r="M267" i="8"/>
  <c r="O267" i="8"/>
  <c r="P267" i="8"/>
  <c r="Q267" i="8"/>
  <c r="S267" i="8" s="1"/>
  <c r="R267" i="8"/>
  <c r="T267" i="8"/>
  <c r="D268" i="8"/>
  <c r="E268" i="8"/>
  <c r="F268" i="8"/>
  <c r="G268" i="8"/>
  <c r="H268" i="8"/>
  <c r="I268" i="8"/>
  <c r="J268" i="8"/>
  <c r="K268" i="8"/>
  <c r="L268" i="8"/>
  <c r="M268" i="8"/>
  <c r="O268" i="8"/>
  <c r="P268" i="8"/>
  <c r="T268" i="8" s="1"/>
  <c r="Q268" i="8"/>
  <c r="S268" i="8" s="1"/>
  <c r="R268" i="8"/>
  <c r="D269" i="8"/>
  <c r="E269" i="8"/>
  <c r="F269" i="8"/>
  <c r="G269" i="8"/>
  <c r="H269" i="8"/>
  <c r="I269" i="8"/>
  <c r="J269" i="8"/>
  <c r="K269" i="8"/>
  <c r="L269" i="8"/>
  <c r="M269" i="8"/>
  <c r="O269" i="8"/>
  <c r="P269" i="8"/>
  <c r="Q269" i="8"/>
  <c r="S269" i="8" s="1"/>
  <c r="R269" i="8"/>
  <c r="T269" i="8"/>
  <c r="D270" i="8"/>
  <c r="E270" i="8"/>
  <c r="F270" i="8"/>
  <c r="G270" i="8"/>
  <c r="H270" i="8"/>
  <c r="I270" i="8"/>
  <c r="J270" i="8"/>
  <c r="K270" i="8"/>
  <c r="L270" i="8"/>
  <c r="M270" i="8"/>
  <c r="O270" i="8"/>
  <c r="P270" i="8"/>
  <c r="T270" i="8" s="1"/>
  <c r="Q270" i="8"/>
  <c r="S270" i="8" s="1"/>
  <c r="R270" i="8"/>
  <c r="D271" i="8"/>
  <c r="E271" i="8"/>
  <c r="F271" i="8"/>
  <c r="G271" i="8"/>
  <c r="H271" i="8"/>
  <c r="I271" i="8"/>
  <c r="J271" i="8"/>
  <c r="K271" i="8"/>
  <c r="L271" i="8"/>
  <c r="M271" i="8"/>
  <c r="O271" i="8"/>
  <c r="P271" i="8"/>
  <c r="Q271" i="8"/>
  <c r="S271" i="8" s="1"/>
  <c r="R271" i="8"/>
  <c r="T271" i="8"/>
  <c r="D272" i="8"/>
  <c r="E272" i="8"/>
  <c r="F272" i="8"/>
  <c r="G272" i="8"/>
  <c r="H272" i="8"/>
  <c r="I272" i="8"/>
  <c r="J272" i="8"/>
  <c r="K272" i="8"/>
  <c r="L272" i="8"/>
  <c r="M272" i="8"/>
  <c r="O272" i="8"/>
  <c r="P272" i="8"/>
  <c r="T272" i="8" s="1"/>
  <c r="Q272" i="8"/>
  <c r="S272" i="8" s="1"/>
  <c r="R272" i="8"/>
  <c r="D273" i="8"/>
  <c r="E273" i="8"/>
  <c r="F273" i="8"/>
  <c r="G273" i="8"/>
  <c r="H273" i="8"/>
  <c r="I273" i="8"/>
  <c r="J273" i="8"/>
  <c r="K273" i="8"/>
  <c r="L273" i="8"/>
  <c r="M273" i="8"/>
  <c r="O273" i="8"/>
  <c r="P273" i="8"/>
  <c r="Q273" i="8"/>
  <c r="S273" i="8" s="1"/>
  <c r="R273" i="8"/>
  <c r="T273" i="8"/>
  <c r="D274" i="8"/>
  <c r="E274" i="8"/>
  <c r="F274" i="8"/>
  <c r="G274" i="8"/>
  <c r="H274" i="8"/>
  <c r="I274" i="8"/>
  <c r="J274" i="8"/>
  <c r="K274" i="8"/>
  <c r="L274" i="8"/>
  <c r="M274" i="8"/>
  <c r="O274" i="8"/>
  <c r="P274" i="8"/>
  <c r="T274" i="8" s="1"/>
  <c r="Q274" i="8"/>
  <c r="S274" i="8" s="1"/>
  <c r="R274" i="8"/>
  <c r="D275" i="8"/>
  <c r="E275" i="8"/>
  <c r="F275" i="8"/>
  <c r="G275" i="8"/>
  <c r="H275" i="8"/>
  <c r="I275" i="8"/>
  <c r="J275" i="8"/>
  <c r="K275" i="8"/>
  <c r="L275" i="8"/>
  <c r="M275" i="8"/>
  <c r="O275" i="8"/>
  <c r="P275" i="8"/>
  <c r="Q275" i="8"/>
  <c r="S275" i="8" s="1"/>
  <c r="R275" i="8"/>
  <c r="T275" i="8"/>
  <c r="D276" i="8"/>
  <c r="E276" i="8"/>
  <c r="F276" i="8"/>
  <c r="G276" i="8"/>
  <c r="H276" i="8"/>
  <c r="I276" i="8"/>
  <c r="J276" i="8"/>
  <c r="K276" i="8"/>
  <c r="L276" i="8"/>
  <c r="M276" i="8"/>
  <c r="O276" i="8"/>
  <c r="P276" i="8"/>
  <c r="T276" i="8" s="1"/>
  <c r="Q276" i="8"/>
  <c r="S276" i="8" s="1"/>
  <c r="R276" i="8"/>
  <c r="D277" i="8"/>
  <c r="E277" i="8"/>
  <c r="F277" i="8"/>
  <c r="G277" i="8"/>
  <c r="H277" i="8"/>
  <c r="I277" i="8"/>
  <c r="J277" i="8"/>
  <c r="K277" i="8"/>
  <c r="L277" i="8"/>
  <c r="M277" i="8"/>
  <c r="O277" i="8"/>
  <c r="P277" i="8"/>
  <c r="Q277" i="8"/>
  <c r="S277" i="8" s="1"/>
  <c r="R277" i="8"/>
  <c r="T277" i="8" s="1"/>
  <c r="D278" i="8"/>
  <c r="L278" i="8" s="1"/>
  <c r="E278" i="8"/>
  <c r="F278" i="8"/>
  <c r="G278" i="8"/>
  <c r="H278" i="8"/>
  <c r="I278" i="8"/>
  <c r="J278" i="8"/>
  <c r="K278" i="8"/>
  <c r="M278" i="8"/>
  <c r="O278" i="8"/>
  <c r="P278" i="8"/>
  <c r="Q278" i="8"/>
  <c r="S278" i="8" s="1"/>
  <c r="R278" i="8"/>
  <c r="T278" i="8"/>
  <c r="D279" i="8"/>
  <c r="L279" i="8" s="1"/>
  <c r="E279" i="8"/>
  <c r="F279" i="8"/>
  <c r="G279" i="8"/>
  <c r="H279" i="8"/>
  <c r="I279" i="8"/>
  <c r="J279" i="8"/>
  <c r="K279" i="8"/>
  <c r="M279" i="8"/>
  <c r="O279" i="8"/>
  <c r="P279" i="8"/>
  <c r="Q279" i="8"/>
  <c r="S279" i="8" s="1"/>
  <c r="R279" i="8"/>
  <c r="T279" i="8"/>
  <c r="D280" i="8"/>
  <c r="L280" i="8" s="1"/>
  <c r="E280" i="8"/>
  <c r="F280" i="8"/>
  <c r="G280" i="8"/>
  <c r="H280" i="8"/>
  <c r="I280" i="8"/>
  <c r="J280" i="8"/>
  <c r="K280" i="8"/>
  <c r="M280" i="8"/>
  <c r="O280" i="8"/>
  <c r="P280" i="8"/>
  <c r="Q280" i="8"/>
  <c r="S280" i="8" s="1"/>
  <c r="R280" i="8"/>
  <c r="T280" i="8"/>
  <c r="D281" i="8"/>
  <c r="L281" i="8" s="1"/>
  <c r="E281" i="8"/>
  <c r="F281" i="8"/>
  <c r="G281" i="8"/>
  <c r="H281" i="8"/>
  <c r="I281" i="8"/>
  <c r="J281" i="8"/>
  <c r="K281" i="8"/>
  <c r="M281" i="8"/>
  <c r="O281" i="8"/>
  <c r="P281" i="8"/>
  <c r="Q281" i="8"/>
  <c r="S281" i="8" s="1"/>
  <c r="R281" i="8"/>
  <c r="T281" i="8"/>
  <c r="D282" i="8"/>
  <c r="L282" i="8" s="1"/>
  <c r="E282" i="8"/>
  <c r="F282" i="8"/>
  <c r="G282" i="8"/>
  <c r="H282" i="8"/>
  <c r="I282" i="8"/>
  <c r="J282" i="8"/>
  <c r="K282" i="8"/>
  <c r="M282" i="8"/>
  <c r="O282" i="8"/>
  <c r="P282" i="8"/>
  <c r="Q282" i="8"/>
  <c r="S282" i="8" s="1"/>
  <c r="R282" i="8"/>
  <c r="T282" i="8"/>
  <c r="D283" i="8"/>
  <c r="E283" i="8"/>
  <c r="F283" i="8"/>
  <c r="G283" i="8"/>
  <c r="H283" i="8"/>
  <c r="I283" i="8"/>
  <c r="J283" i="8"/>
  <c r="K283" i="8"/>
  <c r="L283" i="8"/>
  <c r="M283" i="8"/>
  <c r="O283" i="8"/>
  <c r="P283" i="8"/>
  <c r="Q283" i="8"/>
  <c r="S283" i="8" s="1"/>
  <c r="R283" i="8"/>
  <c r="T283" i="8"/>
  <c r="D284" i="8"/>
  <c r="L284" i="8" s="1"/>
  <c r="E284" i="8"/>
  <c r="F284" i="8"/>
  <c r="G284" i="8"/>
  <c r="H284" i="8"/>
  <c r="I284" i="8"/>
  <c r="J284" i="8"/>
  <c r="K284" i="8"/>
  <c r="M284" i="8"/>
  <c r="O284" i="8"/>
  <c r="P284" i="8"/>
  <c r="Q284" i="8"/>
  <c r="S284" i="8" s="1"/>
  <c r="R284" i="8"/>
  <c r="T284" i="8"/>
  <c r="D285" i="8"/>
  <c r="L285" i="8" s="1"/>
  <c r="E285" i="8"/>
  <c r="F285" i="8"/>
  <c r="G285" i="8"/>
  <c r="H285" i="8"/>
  <c r="I285" i="8"/>
  <c r="J285" i="8"/>
  <c r="K285" i="8"/>
  <c r="M285" i="8"/>
  <c r="O285" i="8"/>
  <c r="P285" i="8"/>
  <c r="Q285" i="8"/>
  <c r="S285" i="8" s="1"/>
  <c r="R285" i="8"/>
  <c r="T285" i="8"/>
  <c r="D286" i="8"/>
  <c r="L286" i="8" s="1"/>
  <c r="E286" i="8"/>
  <c r="F286" i="8"/>
  <c r="G286" i="8"/>
  <c r="H286" i="8"/>
  <c r="I286" i="8"/>
  <c r="J286" i="8"/>
  <c r="K286" i="8"/>
  <c r="M286" i="8"/>
  <c r="O286" i="8"/>
  <c r="P286" i="8"/>
  <c r="Q286" i="8"/>
  <c r="S286" i="8" s="1"/>
  <c r="R286" i="8"/>
  <c r="T286" i="8"/>
  <c r="D287" i="8"/>
  <c r="L287" i="8" s="1"/>
  <c r="E287" i="8"/>
  <c r="F287" i="8"/>
  <c r="G287" i="8"/>
  <c r="H287" i="8"/>
  <c r="I287" i="8"/>
  <c r="J287" i="8"/>
  <c r="K287" i="8"/>
  <c r="M287" i="8"/>
  <c r="O287" i="8"/>
  <c r="P287" i="8"/>
  <c r="Q287" i="8"/>
  <c r="S287" i="8" s="1"/>
  <c r="R287" i="8"/>
  <c r="T287" i="8"/>
  <c r="D288" i="8"/>
  <c r="L288" i="8" s="1"/>
  <c r="E288" i="8"/>
  <c r="F288" i="8"/>
  <c r="G288" i="8"/>
  <c r="H288" i="8"/>
  <c r="I288" i="8"/>
  <c r="J288" i="8"/>
  <c r="K288" i="8"/>
  <c r="M288" i="8"/>
  <c r="O288" i="8"/>
  <c r="P288" i="8"/>
  <c r="Q288" i="8"/>
  <c r="S288" i="8" s="1"/>
  <c r="R288" i="8"/>
  <c r="T288" i="8"/>
  <c r="D289" i="8"/>
  <c r="L289" i="8" s="1"/>
  <c r="E289" i="8"/>
  <c r="F289" i="8"/>
  <c r="G289" i="8"/>
  <c r="H289" i="8"/>
  <c r="I289" i="8"/>
  <c r="J289" i="8"/>
  <c r="K289" i="8"/>
  <c r="M289" i="8"/>
  <c r="O289" i="8"/>
  <c r="P289" i="8"/>
  <c r="Q289" i="8"/>
  <c r="S289" i="8" s="1"/>
  <c r="R289" i="8"/>
  <c r="T289" i="8"/>
  <c r="D290" i="8"/>
  <c r="L290" i="8" s="1"/>
  <c r="E290" i="8"/>
  <c r="F290" i="8"/>
  <c r="G290" i="8"/>
  <c r="H290" i="8"/>
  <c r="I290" i="8"/>
  <c r="J290" i="8"/>
  <c r="K290" i="8"/>
  <c r="M290" i="8"/>
  <c r="O290" i="8"/>
  <c r="P290" i="8"/>
  <c r="Q290" i="8"/>
  <c r="S290" i="8" s="1"/>
  <c r="R290" i="8"/>
  <c r="T290" i="8"/>
  <c r="D291" i="8"/>
  <c r="L291" i="8" s="1"/>
  <c r="E291" i="8"/>
  <c r="F291" i="8"/>
  <c r="G291" i="8"/>
  <c r="H291" i="8"/>
  <c r="I291" i="8"/>
  <c r="J291" i="8"/>
  <c r="K291" i="8"/>
  <c r="M291" i="8"/>
  <c r="O291" i="8"/>
  <c r="P291" i="8"/>
  <c r="Q291" i="8"/>
  <c r="S291" i="8" s="1"/>
  <c r="R291" i="8"/>
  <c r="T291" i="8"/>
  <c r="D292" i="8"/>
  <c r="L292" i="8" s="1"/>
  <c r="E292" i="8"/>
  <c r="F292" i="8"/>
  <c r="G292" i="8"/>
  <c r="H292" i="8"/>
  <c r="I292" i="8"/>
  <c r="J292" i="8"/>
  <c r="K292" i="8"/>
  <c r="M292" i="8"/>
  <c r="O292" i="8"/>
  <c r="P292" i="8"/>
  <c r="Q292" i="8"/>
  <c r="S292" i="8" s="1"/>
  <c r="R292" i="8"/>
  <c r="T292" i="8"/>
  <c r="D293" i="8"/>
  <c r="L293" i="8" s="1"/>
  <c r="E293" i="8"/>
  <c r="F293" i="8"/>
  <c r="G293" i="8"/>
  <c r="H293" i="8"/>
  <c r="I293" i="8"/>
  <c r="J293" i="8"/>
  <c r="K293" i="8"/>
  <c r="M293" i="8"/>
  <c r="O293" i="8"/>
  <c r="P293" i="8"/>
  <c r="Q293" i="8"/>
  <c r="S293" i="8" s="1"/>
  <c r="R293" i="8"/>
  <c r="T293" i="8"/>
  <c r="D294" i="8"/>
  <c r="L294" i="8" s="1"/>
  <c r="E294" i="8"/>
  <c r="F294" i="8"/>
  <c r="G294" i="8"/>
  <c r="H294" i="8"/>
  <c r="I294" i="8"/>
  <c r="J294" i="8"/>
  <c r="K294" i="8"/>
  <c r="M294" i="8"/>
  <c r="O294" i="8"/>
  <c r="P294" i="8"/>
  <c r="Q294" i="8"/>
  <c r="S294" i="8" s="1"/>
  <c r="R294" i="8"/>
  <c r="T294" i="8"/>
  <c r="D295" i="8"/>
  <c r="L295" i="8" s="1"/>
  <c r="E295" i="8"/>
  <c r="F295" i="8"/>
  <c r="G295" i="8"/>
  <c r="H295" i="8"/>
  <c r="I295" i="8"/>
  <c r="J295" i="8"/>
  <c r="K295" i="8"/>
  <c r="M295" i="8"/>
  <c r="O295" i="8"/>
  <c r="P295" i="8"/>
  <c r="Q295" i="8"/>
  <c r="S295" i="8" s="1"/>
  <c r="R295" i="8"/>
  <c r="T295" i="8"/>
  <c r="D296" i="8"/>
  <c r="L296" i="8" s="1"/>
  <c r="E296" i="8"/>
  <c r="F296" i="8"/>
  <c r="G296" i="8"/>
  <c r="H296" i="8"/>
  <c r="I296" i="8"/>
  <c r="J296" i="8"/>
  <c r="K296" i="8"/>
  <c r="M296" i="8"/>
  <c r="O296" i="8"/>
  <c r="P296" i="8"/>
  <c r="Q296" i="8"/>
  <c r="S296" i="8" s="1"/>
  <c r="R296" i="8"/>
  <c r="T296" i="8"/>
  <c r="D297" i="8"/>
  <c r="L297" i="8" s="1"/>
  <c r="E297" i="8"/>
  <c r="F297" i="8"/>
  <c r="G297" i="8"/>
  <c r="H297" i="8"/>
  <c r="I297" i="8"/>
  <c r="J297" i="8"/>
  <c r="K297" i="8"/>
  <c r="M297" i="8"/>
  <c r="O297" i="8"/>
  <c r="P297" i="8"/>
  <c r="Q297" i="8"/>
  <c r="S297" i="8" s="1"/>
  <c r="R297" i="8"/>
  <c r="T297" i="8"/>
  <c r="D298" i="8"/>
  <c r="L298" i="8" s="1"/>
  <c r="E298" i="8"/>
  <c r="F298" i="8"/>
  <c r="G298" i="8"/>
  <c r="H298" i="8"/>
  <c r="I298" i="8"/>
  <c r="J298" i="8"/>
  <c r="K298" i="8"/>
  <c r="M298" i="8"/>
  <c r="O298" i="8"/>
  <c r="P298" i="8"/>
  <c r="Q298" i="8"/>
  <c r="S298" i="8" s="1"/>
  <c r="R298" i="8"/>
  <c r="T298" i="8"/>
  <c r="D299" i="8"/>
  <c r="L299" i="8" s="1"/>
  <c r="E299" i="8"/>
  <c r="F299" i="8"/>
  <c r="G299" i="8"/>
  <c r="H299" i="8"/>
  <c r="I299" i="8"/>
  <c r="J299" i="8"/>
  <c r="K299" i="8"/>
  <c r="M299" i="8"/>
  <c r="O299" i="8"/>
  <c r="P299" i="8"/>
  <c r="Q299" i="8"/>
  <c r="S299" i="8" s="1"/>
  <c r="R299" i="8"/>
  <c r="T299" i="8"/>
  <c r="D300" i="8"/>
  <c r="L300" i="8" s="1"/>
  <c r="E300" i="8"/>
  <c r="F300" i="8"/>
  <c r="G300" i="8"/>
  <c r="H300" i="8"/>
  <c r="I300" i="8"/>
  <c r="J300" i="8"/>
  <c r="K300" i="8"/>
  <c r="M300" i="8"/>
  <c r="O300" i="8"/>
  <c r="P300" i="8"/>
  <c r="Q300" i="8"/>
  <c r="S300" i="8" s="1"/>
  <c r="R300" i="8"/>
  <c r="T300" i="8"/>
  <c r="D301" i="8"/>
  <c r="L301" i="8" s="1"/>
  <c r="E301" i="8"/>
  <c r="F301" i="8"/>
  <c r="G301" i="8"/>
  <c r="H301" i="8"/>
  <c r="I301" i="8"/>
  <c r="J301" i="8"/>
  <c r="K301" i="8"/>
  <c r="M301" i="8"/>
  <c r="O301" i="8"/>
  <c r="P301" i="8"/>
  <c r="Q301" i="8"/>
  <c r="S301" i="8" s="1"/>
  <c r="R301" i="8"/>
  <c r="T301" i="8"/>
  <c r="D302" i="8"/>
  <c r="L302" i="8" s="1"/>
  <c r="E302" i="8"/>
  <c r="F302" i="8"/>
  <c r="G302" i="8"/>
  <c r="H302" i="8"/>
  <c r="I302" i="8"/>
  <c r="J302" i="8"/>
  <c r="K302" i="8"/>
  <c r="M302" i="8"/>
  <c r="O302" i="8"/>
  <c r="P302" i="8"/>
  <c r="Q302" i="8"/>
  <c r="S302" i="8" s="1"/>
  <c r="R302" i="8"/>
  <c r="T302" i="8"/>
  <c r="D303" i="8"/>
  <c r="L303" i="8" s="1"/>
  <c r="E303" i="8"/>
  <c r="F303" i="8"/>
  <c r="G303" i="8"/>
  <c r="H303" i="8"/>
  <c r="I303" i="8"/>
  <c r="J303" i="8"/>
  <c r="K303" i="8"/>
  <c r="M303" i="8"/>
  <c r="O303" i="8"/>
  <c r="P303" i="8"/>
  <c r="Q303" i="8"/>
  <c r="S303" i="8" s="1"/>
  <c r="R303" i="8"/>
  <c r="T303" i="8"/>
  <c r="D304" i="8"/>
  <c r="L304" i="8" s="1"/>
  <c r="E304" i="8"/>
  <c r="F304" i="8"/>
  <c r="G304" i="8"/>
  <c r="H304" i="8"/>
  <c r="I304" i="8"/>
  <c r="J304" i="8"/>
  <c r="K304" i="8"/>
  <c r="M304" i="8"/>
  <c r="O304" i="8"/>
  <c r="P304" i="8"/>
  <c r="Q304" i="8"/>
  <c r="S304" i="8" s="1"/>
  <c r="R304" i="8"/>
  <c r="T304" i="8"/>
  <c r="D305" i="8"/>
  <c r="L305" i="8" s="1"/>
  <c r="E305" i="8"/>
  <c r="F305" i="8"/>
  <c r="G305" i="8"/>
  <c r="H305" i="8"/>
  <c r="I305" i="8"/>
  <c r="J305" i="8"/>
  <c r="K305" i="8"/>
  <c r="M305" i="8"/>
  <c r="O305" i="8"/>
  <c r="P305" i="8"/>
  <c r="Q305" i="8"/>
  <c r="S305" i="8" s="1"/>
  <c r="R305" i="8"/>
  <c r="T305" i="8"/>
  <c r="D306" i="8"/>
  <c r="L306" i="8" s="1"/>
  <c r="E306" i="8"/>
  <c r="F306" i="8"/>
  <c r="G306" i="8"/>
  <c r="H306" i="8"/>
  <c r="I306" i="8"/>
  <c r="J306" i="8"/>
  <c r="K306" i="8"/>
  <c r="M306" i="8"/>
  <c r="O306" i="8"/>
  <c r="P306" i="8"/>
  <c r="Q306" i="8"/>
  <c r="S306" i="8" s="1"/>
  <c r="R306" i="8"/>
  <c r="T306" i="8"/>
  <c r="D307" i="8"/>
  <c r="L307" i="8" s="1"/>
  <c r="E307" i="8"/>
  <c r="F307" i="8"/>
  <c r="G307" i="8"/>
  <c r="H307" i="8"/>
  <c r="I307" i="8"/>
  <c r="J307" i="8"/>
  <c r="K307" i="8"/>
  <c r="M307" i="8"/>
  <c r="O307" i="8"/>
  <c r="P307" i="8"/>
  <c r="Q307" i="8"/>
  <c r="S307" i="8" s="1"/>
  <c r="R307" i="8"/>
  <c r="T307" i="8"/>
  <c r="D308" i="8"/>
  <c r="L308" i="8" s="1"/>
  <c r="E308" i="8"/>
  <c r="F308" i="8"/>
  <c r="G308" i="8"/>
  <c r="H308" i="8"/>
  <c r="I308" i="8"/>
  <c r="J308" i="8"/>
  <c r="K308" i="8"/>
  <c r="M308" i="8"/>
  <c r="O308" i="8"/>
  <c r="P308" i="8"/>
  <c r="Q308" i="8"/>
  <c r="S308" i="8" s="1"/>
  <c r="R308" i="8"/>
  <c r="T308" i="8"/>
  <c r="D309" i="8"/>
  <c r="L309" i="8" s="1"/>
  <c r="E309" i="8"/>
  <c r="F309" i="8"/>
  <c r="G309" i="8"/>
  <c r="H309" i="8"/>
  <c r="I309" i="8"/>
  <c r="J309" i="8"/>
  <c r="K309" i="8"/>
  <c r="M309" i="8"/>
  <c r="O309" i="8"/>
  <c r="P309" i="8"/>
  <c r="Q309" i="8"/>
  <c r="S309" i="8" s="1"/>
  <c r="R309" i="8"/>
  <c r="T309" i="8"/>
  <c r="D310" i="8"/>
  <c r="L310" i="8" s="1"/>
  <c r="E310" i="8"/>
  <c r="F310" i="8"/>
  <c r="G310" i="8"/>
  <c r="H310" i="8"/>
  <c r="I310" i="8"/>
  <c r="J310" i="8"/>
  <c r="K310" i="8"/>
  <c r="M310" i="8"/>
  <c r="O310" i="8"/>
  <c r="P310" i="8"/>
  <c r="Q310" i="8"/>
  <c r="S310" i="8" s="1"/>
  <c r="R310" i="8"/>
  <c r="T310" i="8"/>
  <c r="D311" i="8"/>
  <c r="L311" i="8" s="1"/>
  <c r="E311" i="8"/>
  <c r="F311" i="8"/>
  <c r="G311" i="8"/>
  <c r="H311" i="8"/>
  <c r="I311" i="8"/>
  <c r="J311" i="8"/>
  <c r="K311" i="8"/>
  <c r="M311" i="8"/>
  <c r="O311" i="8"/>
  <c r="P311" i="8"/>
  <c r="Q311" i="8"/>
  <c r="S311" i="8" s="1"/>
  <c r="R311" i="8"/>
  <c r="T311" i="8"/>
  <c r="D312" i="8"/>
  <c r="L312" i="8" s="1"/>
  <c r="E312" i="8"/>
  <c r="F312" i="8"/>
  <c r="G312" i="8"/>
  <c r="H312" i="8"/>
  <c r="I312" i="8"/>
  <c r="J312" i="8"/>
  <c r="K312" i="8"/>
  <c r="M312" i="8"/>
  <c r="O312" i="8"/>
  <c r="P312" i="8"/>
  <c r="Q312" i="8"/>
  <c r="S312" i="8" s="1"/>
  <c r="R312" i="8"/>
  <c r="T312" i="8"/>
  <c r="D313" i="8"/>
  <c r="L313" i="8" s="1"/>
  <c r="E313" i="8"/>
  <c r="F313" i="8"/>
  <c r="G313" i="8"/>
  <c r="H313" i="8"/>
  <c r="I313" i="8"/>
  <c r="J313" i="8"/>
  <c r="K313" i="8"/>
  <c r="M313" i="8"/>
  <c r="O313" i="8"/>
  <c r="P313" i="8"/>
  <c r="Q313" i="8"/>
  <c r="S313" i="8" s="1"/>
  <c r="R313" i="8"/>
  <c r="T313" i="8"/>
  <c r="D314" i="8"/>
  <c r="L314" i="8" s="1"/>
  <c r="E314" i="8"/>
  <c r="F314" i="8"/>
  <c r="G314" i="8"/>
  <c r="H314" i="8"/>
  <c r="I314" i="8"/>
  <c r="J314" i="8"/>
  <c r="K314" i="8"/>
  <c r="M314" i="8"/>
  <c r="O314" i="8"/>
  <c r="P314" i="8"/>
  <c r="Q314" i="8"/>
  <c r="S314" i="8" s="1"/>
  <c r="R314" i="8"/>
  <c r="T314" i="8"/>
  <c r="D315" i="8"/>
  <c r="L315" i="8" s="1"/>
  <c r="E315" i="8"/>
  <c r="F315" i="8"/>
  <c r="G315" i="8"/>
  <c r="H315" i="8"/>
  <c r="I315" i="8"/>
  <c r="J315" i="8"/>
  <c r="K315" i="8"/>
  <c r="M315" i="8"/>
  <c r="O315" i="8"/>
  <c r="P315" i="8"/>
  <c r="Q315" i="8"/>
  <c r="S315" i="8" s="1"/>
  <c r="R315" i="8"/>
  <c r="T315" i="8"/>
  <c r="D316" i="8"/>
  <c r="L316" i="8" s="1"/>
  <c r="E316" i="8"/>
  <c r="F316" i="8"/>
  <c r="G316" i="8"/>
  <c r="H316" i="8"/>
  <c r="I316" i="8"/>
  <c r="J316" i="8"/>
  <c r="K316" i="8"/>
  <c r="M316" i="8"/>
  <c r="O316" i="8"/>
  <c r="P316" i="8"/>
  <c r="Q316" i="8"/>
  <c r="S316" i="8" s="1"/>
  <c r="R316" i="8"/>
  <c r="T316" i="8"/>
  <c r="D317" i="8"/>
  <c r="L317" i="8" s="1"/>
  <c r="E317" i="8"/>
  <c r="F317" i="8"/>
  <c r="G317" i="8"/>
  <c r="H317" i="8"/>
  <c r="I317" i="8"/>
  <c r="J317" i="8"/>
  <c r="K317" i="8"/>
  <c r="M317" i="8"/>
  <c r="O317" i="8"/>
  <c r="P317" i="8"/>
  <c r="Q317" i="8"/>
  <c r="S317" i="8" s="1"/>
  <c r="R317" i="8"/>
  <c r="T317" i="8"/>
  <c r="D318" i="8"/>
  <c r="L318" i="8" s="1"/>
  <c r="E318" i="8"/>
  <c r="F318" i="8"/>
  <c r="G318" i="8"/>
  <c r="H318" i="8"/>
  <c r="I318" i="8"/>
  <c r="J318" i="8"/>
  <c r="K318" i="8"/>
  <c r="M318" i="8"/>
  <c r="O318" i="8"/>
  <c r="P318" i="8"/>
  <c r="Q318" i="8"/>
  <c r="S318" i="8" s="1"/>
  <c r="R318" i="8"/>
  <c r="T318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U187" i="2"/>
  <c r="V187" i="2"/>
  <c r="W187" i="2"/>
  <c r="X187" i="2"/>
  <c r="AA187" i="2" s="1"/>
  <c r="Y187" i="2"/>
  <c r="Z187" i="2"/>
  <c r="AB187" i="2"/>
  <c r="AC187" i="2"/>
  <c r="U188" i="2"/>
  <c r="V188" i="2"/>
  <c r="W188" i="2"/>
  <c r="AC188" i="2" s="1"/>
  <c r="X188" i="2"/>
  <c r="Y188" i="2"/>
  <c r="Z188" i="2"/>
  <c r="AA188" i="2"/>
  <c r="AB188" i="2"/>
  <c r="U189" i="2"/>
  <c r="V189" i="2"/>
  <c r="AB189" i="2" s="1"/>
  <c r="W189" i="2"/>
  <c r="X189" i="2"/>
  <c r="AA189" i="2" s="1"/>
  <c r="Y189" i="2"/>
  <c r="Z189" i="2"/>
  <c r="AC189" i="2" s="1"/>
  <c r="U190" i="2"/>
  <c r="AA190" i="2" s="1"/>
  <c r="V190" i="2"/>
  <c r="AB190" i="2" s="1"/>
  <c r="W190" i="2"/>
  <c r="X190" i="2"/>
  <c r="Y190" i="2"/>
  <c r="Z190" i="2"/>
  <c r="AC190" i="2"/>
  <c r="U191" i="2"/>
  <c r="AA191" i="2" s="1"/>
  <c r="V191" i="2"/>
  <c r="W191" i="2"/>
  <c r="X191" i="2"/>
  <c r="Y191" i="2"/>
  <c r="Z191" i="2"/>
  <c r="AB191" i="2"/>
  <c r="AC191" i="2"/>
  <c r="U192" i="2"/>
  <c r="V192" i="2"/>
  <c r="W192" i="2"/>
  <c r="AC192" i="2" s="1"/>
  <c r="X192" i="2"/>
  <c r="Y192" i="2"/>
  <c r="AB192" i="2" s="1"/>
  <c r="Z192" i="2"/>
  <c r="AA192" i="2"/>
  <c r="U193" i="2"/>
  <c r="V193" i="2"/>
  <c r="AB193" i="2" s="1"/>
  <c r="W193" i="2"/>
  <c r="X193" i="2"/>
  <c r="AA193" i="2" s="1"/>
  <c r="Y193" i="2"/>
  <c r="Z193" i="2"/>
  <c r="U194" i="2"/>
  <c r="AA194" i="2" s="1"/>
  <c r="V194" i="2"/>
  <c r="AB194" i="2" s="1"/>
  <c r="W194" i="2"/>
  <c r="X194" i="2"/>
  <c r="Y194" i="2"/>
  <c r="Z194" i="2"/>
  <c r="AC194" i="2"/>
  <c r="U195" i="2"/>
  <c r="AA195" i="2" s="1"/>
  <c r="V195" i="2"/>
  <c r="W195" i="2"/>
  <c r="X195" i="2"/>
  <c r="Y195" i="2"/>
  <c r="Z195" i="2"/>
  <c r="AB195" i="2"/>
  <c r="AC195" i="2"/>
  <c r="U196" i="2"/>
  <c r="V196" i="2"/>
  <c r="W196" i="2"/>
  <c r="AC196" i="2" s="1"/>
  <c r="X196" i="2"/>
  <c r="Y196" i="2"/>
  <c r="AB196" i="2" s="1"/>
  <c r="Z196" i="2"/>
  <c r="AA196" i="2"/>
  <c r="U197" i="2"/>
  <c r="V197" i="2"/>
  <c r="AB197" i="2" s="1"/>
  <c r="W197" i="2"/>
  <c r="X197" i="2"/>
  <c r="Y197" i="2"/>
  <c r="Z197" i="2"/>
  <c r="AA197" i="2"/>
  <c r="U198" i="2"/>
  <c r="AA198" i="2" s="1"/>
  <c r="V198" i="2"/>
  <c r="W198" i="2"/>
  <c r="X198" i="2"/>
  <c r="Y198" i="2"/>
  <c r="Z198" i="2"/>
  <c r="AC198" i="2"/>
  <c r="U199" i="2"/>
  <c r="V199" i="2"/>
  <c r="W199" i="2"/>
  <c r="X199" i="2"/>
  <c r="Y199" i="2"/>
  <c r="Z199" i="2"/>
  <c r="AB199" i="2"/>
  <c r="AC199" i="2"/>
  <c r="U200" i="2"/>
  <c r="V200" i="2"/>
  <c r="W200" i="2"/>
  <c r="AC200" i="2" s="1"/>
  <c r="X200" i="2"/>
  <c r="Y200" i="2"/>
  <c r="Z200" i="2"/>
  <c r="AA200" i="2"/>
  <c r="AB200" i="2"/>
  <c r="U201" i="2"/>
  <c r="V201" i="2"/>
  <c r="AB201" i="2" s="1"/>
  <c r="W201" i="2"/>
  <c r="X201" i="2"/>
  <c r="Y201" i="2"/>
  <c r="Z201" i="2"/>
  <c r="AA201" i="2"/>
  <c r="U202" i="2"/>
  <c r="AA202" i="2" s="1"/>
  <c r="V202" i="2"/>
  <c r="W202" i="2"/>
  <c r="X202" i="2"/>
  <c r="Y202" i="2"/>
  <c r="Z202" i="2"/>
  <c r="AC202" i="2"/>
  <c r="U203" i="2"/>
  <c r="V203" i="2"/>
  <c r="W203" i="2"/>
  <c r="X203" i="2"/>
  <c r="Y203" i="2"/>
  <c r="Z203" i="2"/>
  <c r="AB203" i="2"/>
  <c r="AC203" i="2"/>
  <c r="U204" i="2"/>
  <c r="V204" i="2"/>
  <c r="W204" i="2"/>
  <c r="AC204" i="2" s="1"/>
  <c r="X204" i="2"/>
  <c r="Y204" i="2"/>
  <c r="Z204" i="2"/>
  <c r="AA204" i="2"/>
  <c r="AB204" i="2"/>
  <c r="U205" i="2"/>
  <c r="V205" i="2"/>
  <c r="AB205" i="2" s="1"/>
  <c r="W205" i="2"/>
  <c r="X205" i="2"/>
  <c r="Y205" i="2"/>
  <c r="Z205" i="2"/>
  <c r="AA205" i="2"/>
  <c r="U206" i="2"/>
  <c r="AA206" i="2" s="1"/>
  <c r="V206" i="2"/>
  <c r="W206" i="2"/>
  <c r="X206" i="2"/>
  <c r="Y206" i="2"/>
  <c r="Z206" i="2"/>
  <c r="AC206" i="2"/>
  <c r="U207" i="2"/>
  <c r="V207" i="2"/>
  <c r="W207" i="2"/>
  <c r="X207" i="2"/>
  <c r="Y207" i="2"/>
  <c r="Z207" i="2"/>
  <c r="AB207" i="2"/>
  <c r="AC207" i="2"/>
  <c r="U208" i="2"/>
  <c r="V208" i="2"/>
  <c r="W208" i="2"/>
  <c r="AC208" i="2" s="1"/>
  <c r="X208" i="2"/>
  <c r="Y208" i="2"/>
  <c r="Z208" i="2"/>
  <c r="AA208" i="2"/>
  <c r="AB208" i="2"/>
  <c r="U209" i="2"/>
  <c r="V209" i="2"/>
  <c r="AB209" i="2" s="1"/>
  <c r="W209" i="2"/>
  <c r="X209" i="2"/>
  <c r="Y209" i="2"/>
  <c r="Z209" i="2"/>
  <c r="AA209" i="2"/>
  <c r="U210" i="2"/>
  <c r="AA210" i="2" s="1"/>
  <c r="V210" i="2"/>
  <c r="W210" i="2"/>
  <c r="X210" i="2"/>
  <c r="Y210" i="2"/>
  <c r="Z210" i="2"/>
  <c r="AC210" i="2"/>
  <c r="U211" i="2"/>
  <c r="V211" i="2"/>
  <c r="W211" i="2"/>
  <c r="X211" i="2"/>
  <c r="Y211" i="2"/>
  <c r="Z211" i="2"/>
  <c r="AB211" i="2"/>
  <c r="AC211" i="2"/>
  <c r="U212" i="2"/>
  <c r="V212" i="2"/>
  <c r="W212" i="2"/>
  <c r="AC212" i="2" s="1"/>
  <c r="X212" i="2"/>
  <c r="Y212" i="2"/>
  <c r="Z212" i="2"/>
  <c r="AA212" i="2"/>
  <c r="AB212" i="2"/>
  <c r="U213" i="2"/>
  <c r="V213" i="2"/>
  <c r="AB213" i="2" s="1"/>
  <c r="W213" i="2"/>
  <c r="X213" i="2"/>
  <c r="Y213" i="2"/>
  <c r="Z213" i="2"/>
  <c r="AA213" i="2"/>
  <c r="U214" i="2"/>
  <c r="AA214" i="2" s="1"/>
  <c r="V214" i="2"/>
  <c r="W214" i="2"/>
  <c r="X214" i="2"/>
  <c r="Y214" i="2"/>
  <c r="Z214" i="2"/>
  <c r="AC214" i="2"/>
  <c r="U215" i="2"/>
  <c r="V215" i="2"/>
  <c r="W215" i="2"/>
  <c r="X215" i="2"/>
  <c r="Y215" i="2"/>
  <c r="Z215" i="2"/>
  <c r="AB215" i="2"/>
  <c r="AC215" i="2"/>
  <c r="U216" i="2"/>
  <c r="V216" i="2"/>
  <c r="W216" i="2"/>
  <c r="AC216" i="2" s="1"/>
  <c r="X216" i="2"/>
  <c r="Y216" i="2"/>
  <c r="Z216" i="2"/>
  <c r="AA216" i="2"/>
  <c r="AB216" i="2"/>
  <c r="U217" i="2"/>
  <c r="V217" i="2"/>
  <c r="AB217" i="2" s="1"/>
  <c r="W217" i="2"/>
  <c r="X217" i="2"/>
  <c r="Y217" i="2"/>
  <c r="Z217" i="2"/>
  <c r="AA217" i="2"/>
  <c r="U218" i="2"/>
  <c r="AA218" i="2" s="1"/>
  <c r="V218" i="2"/>
  <c r="W218" i="2"/>
  <c r="X218" i="2"/>
  <c r="Y218" i="2"/>
  <c r="Z218" i="2"/>
  <c r="AC218" i="2"/>
  <c r="U219" i="2"/>
  <c r="V219" i="2"/>
  <c r="W219" i="2"/>
  <c r="X219" i="2"/>
  <c r="Y219" i="2"/>
  <c r="Z219" i="2"/>
  <c r="AB219" i="2"/>
  <c r="AC219" i="2"/>
  <c r="U220" i="2"/>
  <c r="V220" i="2"/>
  <c r="W220" i="2"/>
  <c r="AC220" i="2" s="1"/>
  <c r="X220" i="2"/>
  <c r="Y220" i="2"/>
  <c r="Z220" i="2"/>
  <c r="AA220" i="2"/>
  <c r="AB220" i="2"/>
  <c r="U221" i="2"/>
  <c r="V221" i="2"/>
  <c r="AB221" i="2" s="1"/>
  <c r="W221" i="2"/>
  <c r="X221" i="2"/>
  <c r="Y221" i="2"/>
  <c r="Z221" i="2"/>
  <c r="AA221" i="2"/>
  <c r="U222" i="2"/>
  <c r="AA222" i="2" s="1"/>
  <c r="V222" i="2"/>
  <c r="W222" i="2"/>
  <c r="X222" i="2"/>
  <c r="Y222" i="2"/>
  <c r="Z222" i="2"/>
  <c r="AC222" i="2"/>
  <c r="U223" i="2"/>
  <c r="V223" i="2"/>
  <c r="W223" i="2"/>
  <c r="X223" i="2"/>
  <c r="Y223" i="2"/>
  <c r="Z223" i="2"/>
  <c r="AB223" i="2"/>
  <c r="AC223" i="2"/>
  <c r="U224" i="2"/>
  <c r="V224" i="2"/>
  <c r="W224" i="2"/>
  <c r="AC224" i="2" s="1"/>
  <c r="X224" i="2"/>
  <c r="Y224" i="2"/>
  <c r="Z224" i="2"/>
  <c r="AA224" i="2"/>
  <c r="AB224" i="2"/>
  <c r="U225" i="2"/>
  <c r="V225" i="2"/>
  <c r="AB225" i="2" s="1"/>
  <c r="W225" i="2"/>
  <c r="X225" i="2"/>
  <c r="Y225" i="2"/>
  <c r="Z225" i="2"/>
  <c r="AA225" i="2"/>
  <c r="U226" i="2"/>
  <c r="AA226" i="2" s="1"/>
  <c r="V226" i="2"/>
  <c r="W226" i="2"/>
  <c r="X226" i="2"/>
  <c r="Y226" i="2"/>
  <c r="Z226" i="2"/>
  <c r="AC226" i="2"/>
  <c r="U227" i="2"/>
  <c r="V227" i="2"/>
  <c r="W227" i="2"/>
  <c r="X227" i="2"/>
  <c r="Y227" i="2"/>
  <c r="Z227" i="2"/>
  <c r="AB227" i="2"/>
  <c r="AC227" i="2"/>
  <c r="U228" i="2"/>
  <c r="V228" i="2"/>
  <c r="W228" i="2"/>
  <c r="AC228" i="2" s="1"/>
  <c r="X228" i="2"/>
  <c r="Y228" i="2"/>
  <c r="Z228" i="2"/>
  <c r="AA228" i="2"/>
  <c r="AB228" i="2"/>
  <c r="U229" i="2"/>
  <c r="V229" i="2"/>
  <c r="AB229" i="2" s="1"/>
  <c r="W229" i="2"/>
  <c r="X229" i="2"/>
  <c r="Y229" i="2"/>
  <c r="Z229" i="2"/>
  <c r="AA229" i="2"/>
  <c r="U230" i="2"/>
  <c r="AA230" i="2" s="1"/>
  <c r="V230" i="2"/>
  <c r="W230" i="2"/>
  <c r="X230" i="2"/>
  <c r="Y230" i="2"/>
  <c r="Z230" i="2"/>
  <c r="AC230" i="2"/>
  <c r="U231" i="2"/>
  <c r="V231" i="2"/>
  <c r="W231" i="2"/>
  <c r="X231" i="2"/>
  <c r="Y231" i="2"/>
  <c r="Z231" i="2"/>
  <c r="AB231" i="2"/>
  <c r="AC231" i="2"/>
  <c r="U232" i="2"/>
  <c r="V232" i="2"/>
  <c r="W232" i="2"/>
  <c r="AC232" i="2" s="1"/>
  <c r="X232" i="2"/>
  <c r="Y232" i="2"/>
  <c r="Z232" i="2"/>
  <c r="AA232" i="2"/>
  <c r="AB232" i="2"/>
  <c r="U233" i="2"/>
  <c r="V233" i="2"/>
  <c r="AB233" i="2" s="1"/>
  <c r="W233" i="2"/>
  <c r="X233" i="2"/>
  <c r="Y233" i="2"/>
  <c r="Z233" i="2"/>
  <c r="AA233" i="2"/>
  <c r="U234" i="2"/>
  <c r="AA234" i="2" s="1"/>
  <c r="V234" i="2"/>
  <c r="W234" i="2"/>
  <c r="X234" i="2"/>
  <c r="Y234" i="2"/>
  <c r="Z234" i="2"/>
  <c r="AC234" i="2"/>
  <c r="U235" i="2"/>
  <c r="V235" i="2"/>
  <c r="W235" i="2"/>
  <c r="X235" i="2"/>
  <c r="Y235" i="2"/>
  <c r="Z235" i="2"/>
  <c r="AB235" i="2"/>
  <c r="AC235" i="2"/>
  <c r="U236" i="2"/>
  <c r="V236" i="2"/>
  <c r="W236" i="2"/>
  <c r="AC236" i="2" s="1"/>
  <c r="X236" i="2"/>
  <c r="Y236" i="2"/>
  <c r="Z236" i="2"/>
  <c r="AA236" i="2"/>
  <c r="AB236" i="2"/>
  <c r="U237" i="2"/>
  <c r="V237" i="2"/>
  <c r="AB237" i="2" s="1"/>
  <c r="W237" i="2"/>
  <c r="X237" i="2"/>
  <c r="Y237" i="2"/>
  <c r="Z237" i="2"/>
  <c r="AA237" i="2"/>
  <c r="U238" i="2"/>
  <c r="AA238" i="2" s="1"/>
  <c r="V238" i="2"/>
  <c r="W238" i="2"/>
  <c r="X238" i="2"/>
  <c r="Y238" i="2"/>
  <c r="Z238" i="2"/>
  <c r="AC238" i="2"/>
  <c r="U239" i="2"/>
  <c r="V239" i="2"/>
  <c r="W239" i="2"/>
  <c r="X239" i="2"/>
  <c r="Y239" i="2"/>
  <c r="Z239" i="2"/>
  <c r="AB239" i="2"/>
  <c r="AC239" i="2"/>
  <c r="U240" i="2"/>
  <c r="V240" i="2"/>
  <c r="W240" i="2"/>
  <c r="AC240" i="2" s="1"/>
  <c r="X240" i="2"/>
  <c r="Y240" i="2"/>
  <c r="Z240" i="2"/>
  <c r="AA240" i="2"/>
  <c r="AB240" i="2"/>
  <c r="U241" i="2"/>
  <c r="V241" i="2"/>
  <c r="AB241" i="2" s="1"/>
  <c r="W241" i="2"/>
  <c r="X241" i="2"/>
  <c r="Y241" i="2"/>
  <c r="Z241" i="2"/>
  <c r="AA241" i="2"/>
  <c r="U242" i="2"/>
  <c r="AA242" i="2" s="1"/>
  <c r="V242" i="2"/>
  <c r="W242" i="2"/>
  <c r="X242" i="2"/>
  <c r="Y242" i="2"/>
  <c r="Z242" i="2"/>
  <c r="AC242" i="2"/>
  <c r="U243" i="2"/>
  <c r="V243" i="2"/>
  <c r="W243" i="2"/>
  <c r="X243" i="2"/>
  <c r="Y243" i="2"/>
  <c r="Z243" i="2"/>
  <c r="AB243" i="2"/>
  <c r="AC243" i="2"/>
  <c r="U244" i="2"/>
  <c r="V244" i="2"/>
  <c r="W244" i="2"/>
  <c r="AC244" i="2" s="1"/>
  <c r="X244" i="2"/>
  <c r="Y244" i="2"/>
  <c r="Z244" i="2"/>
  <c r="AA244" i="2"/>
  <c r="AB244" i="2"/>
  <c r="U245" i="2"/>
  <c r="V245" i="2"/>
  <c r="AB245" i="2" s="1"/>
  <c r="W245" i="2"/>
  <c r="X245" i="2"/>
  <c r="Y245" i="2"/>
  <c r="Z245" i="2"/>
  <c r="AA245" i="2"/>
  <c r="U246" i="2"/>
  <c r="AA246" i="2" s="1"/>
  <c r="V246" i="2"/>
  <c r="W246" i="2"/>
  <c r="X246" i="2"/>
  <c r="Y246" i="2"/>
  <c r="Z246" i="2"/>
  <c r="AC246" i="2"/>
  <c r="U247" i="2"/>
  <c r="V247" i="2"/>
  <c r="W247" i="2"/>
  <c r="X247" i="2"/>
  <c r="Y247" i="2"/>
  <c r="Z247" i="2"/>
  <c r="AB247" i="2"/>
  <c r="AC247" i="2"/>
  <c r="U248" i="2"/>
  <c r="V248" i="2"/>
  <c r="W248" i="2"/>
  <c r="AC248" i="2" s="1"/>
  <c r="X248" i="2"/>
  <c r="Y248" i="2"/>
  <c r="Z248" i="2"/>
  <c r="AA248" i="2"/>
  <c r="AB248" i="2"/>
  <c r="U249" i="2"/>
  <c r="V249" i="2"/>
  <c r="AB249" i="2" s="1"/>
  <c r="W249" i="2"/>
  <c r="X249" i="2"/>
  <c r="Y249" i="2"/>
  <c r="Z249" i="2"/>
  <c r="AA249" i="2"/>
  <c r="U250" i="2"/>
  <c r="AA250" i="2" s="1"/>
  <c r="V250" i="2"/>
  <c r="W250" i="2"/>
  <c r="X250" i="2"/>
  <c r="Y250" i="2"/>
  <c r="Z250" i="2"/>
  <c r="AC250" i="2"/>
  <c r="U251" i="2"/>
  <c r="V251" i="2"/>
  <c r="W251" i="2"/>
  <c r="X251" i="2"/>
  <c r="Y251" i="2"/>
  <c r="Z251" i="2"/>
  <c r="AB251" i="2"/>
  <c r="AC251" i="2"/>
  <c r="U252" i="2"/>
  <c r="V252" i="2"/>
  <c r="W252" i="2"/>
  <c r="AC252" i="2" s="1"/>
  <c r="X252" i="2"/>
  <c r="Y252" i="2"/>
  <c r="Z252" i="2"/>
  <c r="AA252" i="2"/>
  <c r="AB252" i="2"/>
  <c r="U253" i="2"/>
  <c r="V253" i="2"/>
  <c r="AB253" i="2" s="1"/>
  <c r="W253" i="2"/>
  <c r="X253" i="2"/>
  <c r="Y253" i="2"/>
  <c r="Z253" i="2"/>
  <c r="AA253" i="2"/>
  <c r="U254" i="2"/>
  <c r="AA254" i="2" s="1"/>
  <c r="V254" i="2"/>
  <c r="W254" i="2"/>
  <c r="X254" i="2"/>
  <c r="Y254" i="2"/>
  <c r="Z254" i="2"/>
  <c r="AC254" i="2"/>
  <c r="U255" i="2"/>
  <c r="V255" i="2"/>
  <c r="W255" i="2"/>
  <c r="X255" i="2"/>
  <c r="Y255" i="2"/>
  <c r="Z255" i="2"/>
  <c r="AB255" i="2"/>
  <c r="AC255" i="2"/>
  <c r="U256" i="2"/>
  <c r="V256" i="2"/>
  <c r="W256" i="2"/>
  <c r="AC256" i="2" s="1"/>
  <c r="X256" i="2"/>
  <c r="Y256" i="2"/>
  <c r="Z256" i="2"/>
  <c r="AA256" i="2"/>
  <c r="AB256" i="2"/>
  <c r="U257" i="2"/>
  <c r="V257" i="2"/>
  <c r="AB257" i="2" s="1"/>
  <c r="W257" i="2"/>
  <c r="X257" i="2"/>
  <c r="Y257" i="2"/>
  <c r="Z257" i="2"/>
  <c r="AA257" i="2"/>
  <c r="U258" i="2"/>
  <c r="AA258" i="2" s="1"/>
  <c r="V258" i="2"/>
  <c r="W258" i="2"/>
  <c r="X258" i="2"/>
  <c r="Y258" i="2"/>
  <c r="Z258" i="2"/>
  <c r="AC258" i="2"/>
  <c r="U259" i="2"/>
  <c r="V259" i="2"/>
  <c r="W259" i="2"/>
  <c r="X259" i="2"/>
  <c r="Y259" i="2"/>
  <c r="Z259" i="2"/>
  <c r="AB259" i="2"/>
  <c r="AC259" i="2"/>
  <c r="U260" i="2"/>
  <c r="V260" i="2"/>
  <c r="W260" i="2"/>
  <c r="AC260" i="2" s="1"/>
  <c r="X260" i="2"/>
  <c r="Y260" i="2"/>
  <c r="Z260" i="2"/>
  <c r="AA260" i="2"/>
  <c r="AB260" i="2"/>
  <c r="U261" i="2"/>
  <c r="V261" i="2"/>
  <c r="AB261" i="2" s="1"/>
  <c r="W261" i="2"/>
  <c r="X261" i="2"/>
  <c r="Y261" i="2"/>
  <c r="Z261" i="2"/>
  <c r="AA261" i="2"/>
  <c r="U262" i="2"/>
  <c r="AA262" i="2" s="1"/>
  <c r="V262" i="2"/>
  <c r="W262" i="2"/>
  <c r="X262" i="2"/>
  <c r="Y262" i="2"/>
  <c r="Z262" i="2"/>
  <c r="AC262" i="2"/>
  <c r="U263" i="2"/>
  <c r="V263" i="2"/>
  <c r="W263" i="2"/>
  <c r="X263" i="2"/>
  <c r="Y263" i="2"/>
  <c r="Z263" i="2"/>
  <c r="AB263" i="2"/>
  <c r="AC263" i="2"/>
  <c r="U264" i="2"/>
  <c r="V264" i="2"/>
  <c r="W264" i="2"/>
  <c r="AC264" i="2" s="1"/>
  <c r="X264" i="2"/>
  <c r="Y264" i="2"/>
  <c r="Z264" i="2"/>
  <c r="AA264" i="2"/>
  <c r="AB264" i="2"/>
  <c r="U265" i="2"/>
  <c r="V265" i="2"/>
  <c r="AB265" i="2" s="1"/>
  <c r="W265" i="2"/>
  <c r="X265" i="2"/>
  <c r="Y265" i="2"/>
  <c r="Z265" i="2"/>
  <c r="AA265" i="2"/>
  <c r="U266" i="2"/>
  <c r="AA266" i="2" s="1"/>
  <c r="V266" i="2"/>
  <c r="W266" i="2"/>
  <c r="X266" i="2"/>
  <c r="Y266" i="2"/>
  <c r="Z266" i="2"/>
  <c r="AC266" i="2"/>
  <c r="U267" i="2"/>
  <c r="V267" i="2"/>
  <c r="W267" i="2"/>
  <c r="X267" i="2"/>
  <c r="Y267" i="2"/>
  <c r="Z267" i="2"/>
  <c r="AB267" i="2"/>
  <c r="AC267" i="2"/>
  <c r="U268" i="2"/>
  <c r="V268" i="2"/>
  <c r="W268" i="2"/>
  <c r="AC268" i="2" s="1"/>
  <c r="X268" i="2"/>
  <c r="Y268" i="2"/>
  <c r="Z268" i="2"/>
  <c r="AA268" i="2"/>
  <c r="AB268" i="2"/>
  <c r="U269" i="2"/>
  <c r="V269" i="2"/>
  <c r="AB269" i="2" s="1"/>
  <c r="W269" i="2"/>
  <c r="X269" i="2"/>
  <c r="Y269" i="2"/>
  <c r="Z269" i="2"/>
  <c r="AA269" i="2"/>
  <c r="U270" i="2"/>
  <c r="AA270" i="2" s="1"/>
  <c r="V270" i="2"/>
  <c r="W270" i="2"/>
  <c r="X270" i="2"/>
  <c r="Y270" i="2"/>
  <c r="Z270" i="2"/>
  <c r="AC270" i="2"/>
  <c r="U271" i="2"/>
  <c r="V271" i="2"/>
  <c r="W271" i="2"/>
  <c r="X271" i="2"/>
  <c r="Y271" i="2"/>
  <c r="Z271" i="2"/>
  <c r="AB271" i="2"/>
  <c r="AC271" i="2"/>
  <c r="U272" i="2"/>
  <c r="V272" i="2"/>
  <c r="W272" i="2"/>
  <c r="AC272" i="2" s="1"/>
  <c r="X272" i="2"/>
  <c r="Y272" i="2"/>
  <c r="Z272" i="2"/>
  <c r="AA272" i="2"/>
  <c r="AB272" i="2"/>
  <c r="U273" i="2"/>
  <c r="V273" i="2"/>
  <c r="AB273" i="2" s="1"/>
  <c r="W273" i="2"/>
  <c r="X273" i="2"/>
  <c r="Y273" i="2"/>
  <c r="Z273" i="2"/>
  <c r="AA273" i="2"/>
  <c r="U274" i="2"/>
  <c r="AA274" i="2" s="1"/>
  <c r="V274" i="2"/>
  <c r="W274" i="2"/>
  <c r="X274" i="2"/>
  <c r="Y274" i="2"/>
  <c r="Z274" i="2"/>
  <c r="AC274" i="2"/>
  <c r="U275" i="2"/>
  <c r="V275" i="2"/>
  <c r="W275" i="2"/>
  <c r="X275" i="2"/>
  <c r="Y275" i="2"/>
  <c r="Z275" i="2"/>
  <c r="AB275" i="2"/>
  <c r="AC275" i="2"/>
  <c r="U276" i="2"/>
  <c r="V276" i="2"/>
  <c r="W276" i="2"/>
  <c r="AC276" i="2" s="1"/>
  <c r="X276" i="2"/>
  <c r="Y276" i="2"/>
  <c r="Z276" i="2"/>
  <c r="AA276" i="2"/>
  <c r="AB276" i="2"/>
  <c r="U277" i="2"/>
  <c r="V277" i="2"/>
  <c r="AB277" i="2" s="1"/>
  <c r="W277" i="2"/>
  <c r="X277" i="2"/>
  <c r="Y277" i="2"/>
  <c r="Z277" i="2"/>
  <c r="AA277" i="2"/>
  <c r="U278" i="2"/>
  <c r="AA278" i="2" s="1"/>
  <c r="V278" i="2"/>
  <c r="W278" i="2"/>
  <c r="X278" i="2"/>
  <c r="Y278" i="2"/>
  <c r="Z278" i="2"/>
  <c r="AC278" i="2"/>
  <c r="U279" i="2"/>
  <c r="V279" i="2"/>
  <c r="W279" i="2"/>
  <c r="X279" i="2"/>
  <c r="Y279" i="2"/>
  <c r="Z279" i="2"/>
  <c r="AB279" i="2"/>
  <c r="AC279" i="2"/>
  <c r="U280" i="2"/>
  <c r="V280" i="2"/>
  <c r="W280" i="2"/>
  <c r="AC280" i="2" s="1"/>
  <c r="X280" i="2"/>
  <c r="Y280" i="2"/>
  <c r="Z280" i="2"/>
  <c r="AA280" i="2"/>
  <c r="AB280" i="2"/>
  <c r="U281" i="2"/>
  <c r="V281" i="2"/>
  <c r="AB281" i="2" s="1"/>
  <c r="W281" i="2"/>
  <c r="X281" i="2"/>
  <c r="Y281" i="2"/>
  <c r="Z281" i="2"/>
  <c r="AA281" i="2"/>
  <c r="U282" i="2"/>
  <c r="AA282" i="2" s="1"/>
  <c r="V282" i="2"/>
  <c r="W282" i="2"/>
  <c r="X282" i="2"/>
  <c r="Y282" i="2"/>
  <c r="Z282" i="2"/>
  <c r="AC282" i="2"/>
  <c r="U283" i="2"/>
  <c r="V283" i="2"/>
  <c r="W283" i="2"/>
  <c r="X283" i="2"/>
  <c r="Y283" i="2"/>
  <c r="Z283" i="2"/>
  <c r="AB283" i="2"/>
  <c r="AC283" i="2"/>
  <c r="U284" i="2"/>
  <c r="V284" i="2"/>
  <c r="W284" i="2"/>
  <c r="AC284" i="2" s="1"/>
  <c r="X284" i="2"/>
  <c r="Y284" i="2"/>
  <c r="Z284" i="2"/>
  <c r="AA284" i="2"/>
  <c r="AB284" i="2"/>
  <c r="U285" i="2"/>
  <c r="V285" i="2"/>
  <c r="AB285" i="2" s="1"/>
  <c r="W285" i="2"/>
  <c r="X285" i="2"/>
  <c r="Y285" i="2"/>
  <c r="Z285" i="2"/>
  <c r="AA285" i="2"/>
  <c r="U286" i="2"/>
  <c r="AA286" i="2" s="1"/>
  <c r="V286" i="2"/>
  <c r="W286" i="2"/>
  <c r="X286" i="2"/>
  <c r="Y286" i="2"/>
  <c r="Z286" i="2"/>
  <c r="AC286" i="2"/>
  <c r="U287" i="2"/>
  <c r="V287" i="2"/>
  <c r="W287" i="2"/>
  <c r="X287" i="2"/>
  <c r="Y287" i="2"/>
  <c r="Z287" i="2"/>
  <c r="AB287" i="2"/>
  <c r="AC287" i="2"/>
  <c r="U288" i="2"/>
  <c r="V288" i="2"/>
  <c r="W288" i="2"/>
  <c r="AC288" i="2" s="1"/>
  <c r="X288" i="2"/>
  <c r="Y288" i="2"/>
  <c r="Z288" i="2"/>
  <c r="AA288" i="2"/>
  <c r="AB288" i="2"/>
  <c r="U289" i="2"/>
  <c r="V289" i="2"/>
  <c r="AB289" i="2" s="1"/>
  <c r="W289" i="2"/>
  <c r="X289" i="2"/>
  <c r="Y289" i="2"/>
  <c r="Z289" i="2"/>
  <c r="AA289" i="2"/>
  <c r="U290" i="2"/>
  <c r="AA290" i="2" s="1"/>
  <c r="V290" i="2"/>
  <c r="W290" i="2"/>
  <c r="X290" i="2"/>
  <c r="Y290" i="2"/>
  <c r="Z290" i="2"/>
  <c r="AC290" i="2"/>
  <c r="U291" i="2"/>
  <c r="V291" i="2"/>
  <c r="W291" i="2"/>
  <c r="X291" i="2"/>
  <c r="Y291" i="2"/>
  <c r="Z291" i="2"/>
  <c r="AB291" i="2"/>
  <c r="AC291" i="2"/>
  <c r="U292" i="2"/>
  <c r="V292" i="2"/>
  <c r="W292" i="2"/>
  <c r="AC292" i="2" s="1"/>
  <c r="X292" i="2"/>
  <c r="Y292" i="2"/>
  <c r="Z292" i="2"/>
  <c r="AA292" i="2"/>
  <c r="AB292" i="2"/>
  <c r="U293" i="2"/>
  <c r="V293" i="2"/>
  <c r="AB293" i="2" s="1"/>
  <c r="W293" i="2"/>
  <c r="X293" i="2"/>
  <c r="Y293" i="2"/>
  <c r="Z293" i="2"/>
  <c r="AA293" i="2"/>
  <c r="U294" i="2"/>
  <c r="AA294" i="2" s="1"/>
  <c r="V294" i="2"/>
  <c r="W294" i="2"/>
  <c r="X294" i="2"/>
  <c r="Y294" i="2"/>
  <c r="Z294" i="2"/>
  <c r="AC294" i="2"/>
  <c r="U295" i="2"/>
  <c r="V295" i="2"/>
  <c r="W295" i="2"/>
  <c r="X295" i="2"/>
  <c r="Y295" i="2"/>
  <c r="Z295" i="2"/>
  <c r="AB295" i="2"/>
  <c r="AC295" i="2"/>
  <c r="U296" i="2"/>
  <c r="V296" i="2"/>
  <c r="W296" i="2"/>
  <c r="AC296" i="2" s="1"/>
  <c r="X296" i="2"/>
  <c r="AA296" i="2" s="1"/>
  <c r="Y296" i="2"/>
  <c r="Z296" i="2"/>
  <c r="AB296" i="2"/>
  <c r="U297" i="2"/>
  <c r="V297" i="2"/>
  <c r="AB297" i="2" s="1"/>
  <c r="W297" i="2"/>
  <c r="X297" i="2"/>
  <c r="Y297" i="2"/>
  <c r="Z297" i="2"/>
  <c r="AA297" i="2"/>
  <c r="U298" i="2"/>
  <c r="AA298" i="2" s="1"/>
  <c r="V298" i="2"/>
  <c r="W298" i="2"/>
  <c r="X298" i="2"/>
  <c r="Y298" i="2"/>
  <c r="Z298" i="2"/>
  <c r="AC298" i="2"/>
  <c r="U299" i="2"/>
  <c r="V299" i="2"/>
  <c r="W299" i="2"/>
  <c r="X299" i="2"/>
  <c r="Y299" i="2"/>
  <c r="Z299" i="2"/>
  <c r="AB299" i="2"/>
  <c r="AC299" i="2"/>
  <c r="U300" i="2"/>
  <c r="V300" i="2"/>
  <c r="W300" i="2"/>
  <c r="X300" i="2"/>
  <c r="AA300" i="2" s="1"/>
  <c r="Y300" i="2"/>
  <c r="Z300" i="2"/>
  <c r="AC300" i="2" s="1"/>
  <c r="AB300" i="2"/>
  <c r="U301" i="2"/>
  <c r="V301" i="2"/>
  <c r="W301" i="2"/>
  <c r="AC301" i="2" s="1"/>
  <c r="X301" i="2"/>
  <c r="Y301" i="2"/>
  <c r="AB301" i="2" s="1"/>
  <c r="Z301" i="2"/>
  <c r="AA301" i="2"/>
  <c r="U302" i="2"/>
  <c r="V302" i="2"/>
  <c r="AB302" i="2" s="1"/>
  <c r="W302" i="2"/>
  <c r="X302" i="2"/>
  <c r="AA302" i="2" s="1"/>
  <c r="Y302" i="2"/>
  <c r="Z302" i="2"/>
  <c r="AC302" i="2" s="1"/>
  <c r="U303" i="2"/>
  <c r="AA303" i="2" s="1"/>
  <c r="V303" i="2"/>
  <c r="W303" i="2"/>
  <c r="X303" i="2"/>
  <c r="Y303" i="2"/>
  <c r="AB303" i="2" s="1"/>
  <c r="Z303" i="2"/>
  <c r="AC303" i="2"/>
  <c r="U304" i="2"/>
  <c r="V304" i="2"/>
  <c r="W304" i="2"/>
  <c r="X304" i="2"/>
  <c r="AA304" i="2" s="1"/>
  <c r="Y304" i="2"/>
  <c r="Z304" i="2"/>
  <c r="AC304" i="2" s="1"/>
  <c r="AB304" i="2"/>
  <c r="U305" i="2"/>
  <c r="V305" i="2"/>
  <c r="W305" i="2"/>
  <c r="AC305" i="2" s="1"/>
  <c r="X305" i="2"/>
  <c r="Y305" i="2"/>
  <c r="AB305" i="2" s="1"/>
  <c r="Z305" i="2"/>
  <c r="AA305" i="2"/>
  <c r="U306" i="2"/>
  <c r="AA306" i="2" s="1"/>
  <c r="V306" i="2"/>
  <c r="AB306" i="2" s="1"/>
  <c r="W306" i="2"/>
  <c r="X306" i="2"/>
  <c r="Y306" i="2"/>
  <c r="Z306" i="2"/>
  <c r="AC306" i="2" s="1"/>
  <c r="U307" i="2"/>
  <c r="AA307" i="2" s="1"/>
  <c r="V307" i="2"/>
  <c r="W307" i="2"/>
  <c r="X307" i="2"/>
  <c r="Y307" i="2"/>
  <c r="AB307" i="2" s="1"/>
  <c r="Z307" i="2"/>
  <c r="AC307" i="2"/>
  <c r="U308" i="2"/>
  <c r="V308" i="2"/>
  <c r="W308" i="2"/>
  <c r="X308" i="2"/>
  <c r="AA308" i="2" s="1"/>
  <c r="Y308" i="2"/>
  <c r="Z308" i="2"/>
  <c r="AC308" i="2" s="1"/>
  <c r="AB308" i="2"/>
  <c r="U309" i="2"/>
  <c r="V309" i="2"/>
  <c r="W309" i="2"/>
  <c r="AC309" i="2" s="1"/>
  <c r="X309" i="2"/>
  <c r="Y309" i="2"/>
  <c r="AB309" i="2" s="1"/>
  <c r="Z309" i="2"/>
  <c r="AA309" i="2"/>
  <c r="U310" i="2"/>
  <c r="V310" i="2"/>
  <c r="AB310" i="2" s="1"/>
  <c r="W310" i="2"/>
  <c r="X310" i="2"/>
  <c r="AA310" i="2" s="1"/>
  <c r="Y310" i="2"/>
  <c r="Z310" i="2"/>
  <c r="AC310" i="2" s="1"/>
  <c r="U311" i="2"/>
  <c r="AA311" i="2" s="1"/>
  <c r="V311" i="2"/>
  <c r="W311" i="2"/>
  <c r="X311" i="2"/>
  <c r="Y311" i="2"/>
  <c r="AB311" i="2" s="1"/>
  <c r="Z311" i="2"/>
  <c r="AC311" i="2"/>
  <c r="U312" i="2"/>
  <c r="V312" i="2"/>
  <c r="W312" i="2"/>
  <c r="X312" i="2"/>
  <c r="AA312" i="2" s="1"/>
  <c r="Y312" i="2"/>
  <c r="Z312" i="2"/>
  <c r="AC312" i="2" s="1"/>
  <c r="AB312" i="2"/>
  <c r="U313" i="2"/>
  <c r="V313" i="2"/>
  <c r="W313" i="2"/>
  <c r="AC313" i="2" s="1"/>
  <c r="X313" i="2"/>
  <c r="Y313" i="2"/>
  <c r="AB313" i="2" s="1"/>
  <c r="Z313" i="2"/>
  <c r="AA313" i="2"/>
  <c r="U314" i="2"/>
  <c r="V314" i="2"/>
  <c r="AB314" i="2" s="1"/>
  <c r="W314" i="2"/>
  <c r="X314" i="2"/>
  <c r="AA314" i="2" s="1"/>
  <c r="Y314" i="2"/>
  <c r="Z314" i="2"/>
  <c r="AC314" i="2" s="1"/>
  <c r="U315" i="2"/>
  <c r="AA315" i="2" s="1"/>
  <c r="V315" i="2"/>
  <c r="W315" i="2"/>
  <c r="X315" i="2"/>
  <c r="Y315" i="2"/>
  <c r="AB315" i="2" s="1"/>
  <c r="Z315" i="2"/>
  <c r="AC315" i="2"/>
  <c r="U316" i="2"/>
  <c r="V316" i="2"/>
  <c r="W316" i="2"/>
  <c r="X316" i="2"/>
  <c r="AA316" i="2" s="1"/>
  <c r="Y316" i="2"/>
  <c r="Z316" i="2"/>
  <c r="AC316" i="2" s="1"/>
  <c r="AB316" i="2"/>
  <c r="U317" i="2"/>
  <c r="V317" i="2"/>
  <c r="W317" i="2"/>
  <c r="AC317" i="2" s="1"/>
  <c r="X317" i="2"/>
  <c r="Y317" i="2"/>
  <c r="AB317" i="2" s="1"/>
  <c r="Z317" i="2"/>
  <c r="AA317" i="2"/>
  <c r="U318" i="2"/>
  <c r="V318" i="2"/>
  <c r="AB318" i="2" s="1"/>
  <c r="W318" i="2"/>
  <c r="X318" i="2"/>
  <c r="AA318" i="2" s="1"/>
  <c r="Y318" i="2"/>
  <c r="Z318" i="2"/>
  <c r="AC318" i="2" s="1"/>
  <c r="E187" i="2"/>
  <c r="F187" i="2"/>
  <c r="G187" i="2"/>
  <c r="H187" i="2"/>
  <c r="I187" i="2"/>
  <c r="J187" i="2"/>
  <c r="K187" i="2"/>
  <c r="L187" i="2"/>
  <c r="M187" i="2"/>
  <c r="N187" i="2"/>
  <c r="O187" i="2"/>
  <c r="P187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E190" i="2"/>
  <c r="N190" i="2" s="1"/>
  <c r="F190" i="2"/>
  <c r="G190" i="2"/>
  <c r="H190" i="2"/>
  <c r="I190" i="2"/>
  <c r="J190" i="2"/>
  <c r="K190" i="2"/>
  <c r="L190" i="2"/>
  <c r="M190" i="2"/>
  <c r="O190" i="2"/>
  <c r="P190" i="2"/>
  <c r="E191" i="2"/>
  <c r="N191" i="2" s="1"/>
  <c r="F191" i="2"/>
  <c r="G191" i="2"/>
  <c r="H191" i="2"/>
  <c r="I191" i="2"/>
  <c r="J191" i="2"/>
  <c r="K191" i="2"/>
  <c r="L191" i="2"/>
  <c r="M191" i="2"/>
  <c r="O191" i="2"/>
  <c r="P191" i="2"/>
  <c r="E192" i="2"/>
  <c r="N192" i="2" s="1"/>
  <c r="F192" i="2"/>
  <c r="G192" i="2"/>
  <c r="H192" i="2"/>
  <c r="I192" i="2"/>
  <c r="J192" i="2"/>
  <c r="K192" i="2"/>
  <c r="L192" i="2"/>
  <c r="M192" i="2"/>
  <c r="O192" i="2"/>
  <c r="P192" i="2"/>
  <c r="E193" i="2"/>
  <c r="N193" i="2" s="1"/>
  <c r="F193" i="2"/>
  <c r="G193" i="2"/>
  <c r="H193" i="2"/>
  <c r="I193" i="2"/>
  <c r="J193" i="2"/>
  <c r="K193" i="2"/>
  <c r="L193" i="2"/>
  <c r="M193" i="2"/>
  <c r="O193" i="2"/>
  <c r="P193" i="2"/>
  <c r="E194" i="2"/>
  <c r="N194" i="2" s="1"/>
  <c r="F194" i="2"/>
  <c r="G194" i="2"/>
  <c r="H194" i="2"/>
  <c r="I194" i="2"/>
  <c r="J194" i="2"/>
  <c r="K194" i="2"/>
  <c r="L194" i="2"/>
  <c r="M194" i="2"/>
  <c r="O194" i="2"/>
  <c r="P194" i="2"/>
  <c r="E195" i="2"/>
  <c r="N195" i="2" s="1"/>
  <c r="F195" i="2"/>
  <c r="G195" i="2"/>
  <c r="H195" i="2"/>
  <c r="I195" i="2"/>
  <c r="J195" i="2"/>
  <c r="K195" i="2"/>
  <c r="L195" i="2"/>
  <c r="M195" i="2"/>
  <c r="O195" i="2"/>
  <c r="P195" i="2"/>
  <c r="E196" i="2"/>
  <c r="N196" i="2" s="1"/>
  <c r="F196" i="2"/>
  <c r="G196" i="2"/>
  <c r="H196" i="2"/>
  <c r="I196" i="2"/>
  <c r="J196" i="2"/>
  <c r="K196" i="2"/>
  <c r="L196" i="2"/>
  <c r="M196" i="2"/>
  <c r="O196" i="2"/>
  <c r="P196" i="2"/>
  <c r="E197" i="2"/>
  <c r="N197" i="2" s="1"/>
  <c r="F197" i="2"/>
  <c r="G197" i="2"/>
  <c r="H197" i="2"/>
  <c r="I197" i="2"/>
  <c r="J197" i="2"/>
  <c r="K197" i="2"/>
  <c r="L197" i="2"/>
  <c r="M197" i="2"/>
  <c r="O197" i="2"/>
  <c r="P197" i="2"/>
  <c r="E198" i="2"/>
  <c r="N198" i="2" s="1"/>
  <c r="F198" i="2"/>
  <c r="G198" i="2"/>
  <c r="H198" i="2"/>
  <c r="I198" i="2"/>
  <c r="J198" i="2"/>
  <c r="K198" i="2"/>
  <c r="L198" i="2"/>
  <c r="M198" i="2"/>
  <c r="O198" i="2"/>
  <c r="P198" i="2"/>
  <c r="E199" i="2"/>
  <c r="N199" i="2" s="1"/>
  <c r="F199" i="2"/>
  <c r="G199" i="2"/>
  <c r="H199" i="2"/>
  <c r="I199" i="2"/>
  <c r="J199" i="2"/>
  <c r="K199" i="2"/>
  <c r="L199" i="2"/>
  <c r="M199" i="2"/>
  <c r="O199" i="2"/>
  <c r="P199" i="2"/>
  <c r="E200" i="2"/>
  <c r="N200" i="2" s="1"/>
  <c r="F200" i="2"/>
  <c r="G200" i="2"/>
  <c r="H200" i="2"/>
  <c r="I200" i="2"/>
  <c r="J200" i="2"/>
  <c r="K200" i="2"/>
  <c r="L200" i="2"/>
  <c r="M200" i="2"/>
  <c r="O200" i="2"/>
  <c r="P200" i="2"/>
  <c r="E201" i="2"/>
  <c r="N201" i="2" s="1"/>
  <c r="F201" i="2"/>
  <c r="G201" i="2"/>
  <c r="H201" i="2"/>
  <c r="I201" i="2"/>
  <c r="J201" i="2"/>
  <c r="K201" i="2"/>
  <c r="L201" i="2"/>
  <c r="M201" i="2"/>
  <c r="O201" i="2"/>
  <c r="P201" i="2"/>
  <c r="E202" i="2"/>
  <c r="N202" i="2" s="1"/>
  <c r="F202" i="2"/>
  <c r="G202" i="2"/>
  <c r="H202" i="2"/>
  <c r="I202" i="2"/>
  <c r="J202" i="2"/>
  <c r="K202" i="2"/>
  <c r="L202" i="2"/>
  <c r="M202" i="2"/>
  <c r="O202" i="2"/>
  <c r="P202" i="2"/>
  <c r="E203" i="2"/>
  <c r="N203" i="2" s="1"/>
  <c r="F203" i="2"/>
  <c r="G203" i="2"/>
  <c r="H203" i="2"/>
  <c r="I203" i="2"/>
  <c r="J203" i="2"/>
  <c r="K203" i="2"/>
  <c r="L203" i="2"/>
  <c r="M203" i="2"/>
  <c r="O203" i="2"/>
  <c r="P203" i="2"/>
  <c r="E204" i="2"/>
  <c r="N204" i="2" s="1"/>
  <c r="F204" i="2"/>
  <c r="G204" i="2"/>
  <c r="H204" i="2"/>
  <c r="I204" i="2"/>
  <c r="J204" i="2"/>
  <c r="K204" i="2"/>
  <c r="L204" i="2"/>
  <c r="M204" i="2"/>
  <c r="O204" i="2"/>
  <c r="P204" i="2"/>
  <c r="E205" i="2"/>
  <c r="N205" i="2" s="1"/>
  <c r="F205" i="2"/>
  <c r="G205" i="2"/>
  <c r="H205" i="2"/>
  <c r="I205" i="2"/>
  <c r="J205" i="2"/>
  <c r="K205" i="2"/>
  <c r="L205" i="2"/>
  <c r="M205" i="2"/>
  <c r="O205" i="2"/>
  <c r="P205" i="2"/>
  <c r="E206" i="2"/>
  <c r="N206" i="2" s="1"/>
  <c r="F206" i="2"/>
  <c r="G206" i="2"/>
  <c r="H206" i="2"/>
  <c r="I206" i="2"/>
  <c r="J206" i="2"/>
  <c r="K206" i="2"/>
  <c r="L206" i="2"/>
  <c r="M206" i="2"/>
  <c r="O206" i="2"/>
  <c r="P206" i="2"/>
  <c r="E207" i="2"/>
  <c r="N207" i="2" s="1"/>
  <c r="F207" i="2"/>
  <c r="G207" i="2"/>
  <c r="H207" i="2"/>
  <c r="I207" i="2"/>
  <c r="J207" i="2"/>
  <c r="K207" i="2"/>
  <c r="L207" i="2"/>
  <c r="M207" i="2"/>
  <c r="O207" i="2"/>
  <c r="P207" i="2"/>
  <c r="E208" i="2"/>
  <c r="N208" i="2" s="1"/>
  <c r="F208" i="2"/>
  <c r="G208" i="2"/>
  <c r="H208" i="2"/>
  <c r="I208" i="2"/>
  <c r="J208" i="2"/>
  <c r="K208" i="2"/>
  <c r="L208" i="2"/>
  <c r="M208" i="2"/>
  <c r="O208" i="2"/>
  <c r="P208" i="2"/>
  <c r="E209" i="2"/>
  <c r="N209" i="2" s="1"/>
  <c r="F209" i="2"/>
  <c r="G209" i="2"/>
  <c r="H209" i="2"/>
  <c r="I209" i="2"/>
  <c r="J209" i="2"/>
  <c r="K209" i="2"/>
  <c r="L209" i="2"/>
  <c r="M209" i="2"/>
  <c r="O209" i="2"/>
  <c r="P209" i="2"/>
  <c r="E210" i="2"/>
  <c r="N210" i="2" s="1"/>
  <c r="F210" i="2"/>
  <c r="G210" i="2"/>
  <c r="H210" i="2"/>
  <c r="I210" i="2"/>
  <c r="J210" i="2"/>
  <c r="K210" i="2"/>
  <c r="L210" i="2"/>
  <c r="M210" i="2"/>
  <c r="O210" i="2"/>
  <c r="P210" i="2"/>
  <c r="E211" i="2"/>
  <c r="N211" i="2" s="1"/>
  <c r="F211" i="2"/>
  <c r="G211" i="2"/>
  <c r="H211" i="2"/>
  <c r="I211" i="2"/>
  <c r="J211" i="2"/>
  <c r="K211" i="2"/>
  <c r="L211" i="2"/>
  <c r="M211" i="2"/>
  <c r="O211" i="2"/>
  <c r="P211" i="2"/>
  <c r="E212" i="2"/>
  <c r="N212" i="2" s="1"/>
  <c r="F212" i="2"/>
  <c r="G212" i="2"/>
  <c r="H212" i="2"/>
  <c r="I212" i="2"/>
  <c r="J212" i="2"/>
  <c r="K212" i="2"/>
  <c r="L212" i="2"/>
  <c r="M212" i="2"/>
  <c r="O212" i="2"/>
  <c r="P212" i="2"/>
  <c r="E213" i="2"/>
  <c r="N213" i="2" s="1"/>
  <c r="F213" i="2"/>
  <c r="G213" i="2"/>
  <c r="H213" i="2"/>
  <c r="I213" i="2"/>
  <c r="J213" i="2"/>
  <c r="K213" i="2"/>
  <c r="L213" i="2"/>
  <c r="M213" i="2"/>
  <c r="O213" i="2"/>
  <c r="P213" i="2"/>
  <c r="E214" i="2"/>
  <c r="N214" i="2" s="1"/>
  <c r="F214" i="2"/>
  <c r="G214" i="2"/>
  <c r="H214" i="2"/>
  <c r="I214" i="2"/>
  <c r="J214" i="2"/>
  <c r="K214" i="2"/>
  <c r="L214" i="2"/>
  <c r="M214" i="2"/>
  <c r="O214" i="2"/>
  <c r="P214" i="2"/>
  <c r="E215" i="2"/>
  <c r="N215" i="2" s="1"/>
  <c r="F215" i="2"/>
  <c r="G215" i="2"/>
  <c r="H215" i="2"/>
  <c r="I215" i="2"/>
  <c r="J215" i="2"/>
  <c r="K215" i="2"/>
  <c r="L215" i="2"/>
  <c r="M215" i="2"/>
  <c r="O215" i="2"/>
  <c r="P215" i="2"/>
  <c r="E216" i="2"/>
  <c r="N216" i="2" s="1"/>
  <c r="F216" i="2"/>
  <c r="G216" i="2"/>
  <c r="H216" i="2"/>
  <c r="I216" i="2"/>
  <c r="J216" i="2"/>
  <c r="K216" i="2"/>
  <c r="L216" i="2"/>
  <c r="M216" i="2"/>
  <c r="O216" i="2"/>
  <c r="P216" i="2"/>
  <c r="E217" i="2"/>
  <c r="N217" i="2" s="1"/>
  <c r="F217" i="2"/>
  <c r="G217" i="2"/>
  <c r="H217" i="2"/>
  <c r="I217" i="2"/>
  <c r="J217" i="2"/>
  <c r="K217" i="2"/>
  <c r="L217" i="2"/>
  <c r="M217" i="2"/>
  <c r="O217" i="2"/>
  <c r="P217" i="2"/>
  <c r="E218" i="2"/>
  <c r="N218" i="2" s="1"/>
  <c r="F218" i="2"/>
  <c r="G218" i="2"/>
  <c r="H218" i="2"/>
  <c r="I218" i="2"/>
  <c r="J218" i="2"/>
  <c r="K218" i="2"/>
  <c r="L218" i="2"/>
  <c r="M218" i="2"/>
  <c r="O218" i="2"/>
  <c r="P218" i="2"/>
  <c r="E219" i="2"/>
  <c r="N219" i="2" s="1"/>
  <c r="F219" i="2"/>
  <c r="G219" i="2"/>
  <c r="H219" i="2"/>
  <c r="I219" i="2"/>
  <c r="J219" i="2"/>
  <c r="K219" i="2"/>
  <c r="L219" i="2"/>
  <c r="M219" i="2"/>
  <c r="O219" i="2"/>
  <c r="P219" i="2"/>
  <c r="E220" i="2"/>
  <c r="N220" i="2" s="1"/>
  <c r="F220" i="2"/>
  <c r="G220" i="2"/>
  <c r="H220" i="2"/>
  <c r="I220" i="2"/>
  <c r="J220" i="2"/>
  <c r="K220" i="2"/>
  <c r="L220" i="2"/>
  <c r="M220" i="2"/>
  <c r="O220" i="2"/>
  <c r="P220" i="2"/>
  <c r="E221" i="2"/>
  <c r="N221" i="2" s="1"/>
  <c r="F221" i="2"/>
  <c r="G221" i="2"/>
  <c r="H221" i="2"/>
  <c r="I221" i="2"/>
  <c r="J221" i="2"/>
  <c r="K221" i="2"/>
  <c r="L221" i="2"/>
  <c r="M221" i="2"/>
  <c r="O221" i="2"/>
  <c r="P221" i="2"/>
  <c r="E222" i="2"/>
  <c r="N222" i="2" s="1"/>
  <c r="F222" i="2"/>
  <c r="G222" i="2"/>
  <c r="H222" i="2"/>
  <c r="I222" i="2"/>
  <c r="J222" i="2"/>
  <c r="K222" i="2"/>
  <c r="L222" i="2"/>
  <c r="M222" i="2"/>
  <c r="O222" i="2"/>
  <c r="P222" i="2"/>
  <c r="E223" i="2"/>
  <c r="N223" i="2" s="1"/>
  <c r="F223" i="2"/>
  <c r="G223" i="2"/>
  <c r="H223" i="2"/>
  <c r="I223" i="2"/>
  <c r="J223" i="2"/>
  <c r="K223" i="2"/>
  <c r="L223" i="2"/>
  <c r="M223" i="2"/>
  <c r="O223" i="2"/>
  <c r="P223" i="2"/>
  <c r="E224" i="2"/>
  <c r="N224" i="2" s="1"/>
  <c r="F224" i="2"/>
  <c r="G224" i="2"/>
  <c r="H224" i="2"/>
  <c r="I224" i="2"/>
  <c r="J224" i="2"/>
  <c r="K224" i="2"/>
  <c r="L224" i="2"/>
  <c r="M224" i="2"/>
  <c r="O224" i="2"/>
  <c r="P224" i="2"/>
  <c r="E225" i="2"/>
  <c r="N225" i="2" s="1"/>
  <c r="F225" i="2"/>
  <c r="G225" i="2"/>
  <c r="H225" i="2"/>
  <c r="I225" i="2"/>
  <c r="J225" i="2"/>
  <c r="K225" i="2"/>
  <c r="L225" i="2"/>
  <c r="M225" i="2"/>
  <c r="O225" i="2"/>
  <c r="P225" i="2"/>
  <c r="E226" i="2"/>
  <c r="N226" i="2" s="1"/>
  <c r="F226" i="2"/>
  <c r="G226" i="2"/>
  <c r="H226" i="2"/>
  <c r="I226" i="2"/>
  <c r="J226" i="2"/>
  <c r="K226" i="2"/>
  <c r="L226" i="2"/>
  <c r="M226" i="2"/>
  <c r="O226" i="2"/>
  <c r="P226" i="2"/>
  <c r="E227" i="2"/>
  <c r="N227" i="2" s="1"/>
  <c r="F227" i="2"/>
  <c r="G227" i="2"/>
  <c r="H227" i="2"/>
  <c r="I227" i="2"/>
  <c r="J227" i="2"/>
  <c r="K227" i="2"/>
  <c r="L227" i="2"/>
  <c r="M227" i="2"/>
  <c r="O227" i="2"/>
  <c r="P227" i="2"/>
  <c r="E228" i="2"/>
  <c r="N228" i="2" s="1"/>
  <c r="F228" i="2"/>
  <c r="G228" i="2"/>
  <c r="H228" i="2"/>
  <c r="I228" i="2"/>
  <c r="J228" i="2"/>
  <c r="K228" i="2"/>
  <c r="L228" i="2"/>
  <c r="M228" i="2"/>
  <c r="O228" i="2"/>
  <c r="P228" i="2"/>
  <c r="E229" i="2"/>
  <c r="N229" i="2" s="1"/>
  <c r="F229" i="2"/>
  <c r="G229" i="2"/>
  <c r="H229" i="2"/>
  <c r="I229" i="2"/>
  <c r="J229" i="2"/>
  <c r="K229" i="2"/>
  <c r="L229" i="2"/>
  <c r="M229" i="2"/>
  <c r="O229" i="2"/>
  <c r="P229" i="2"/>
  <c r="E230" i="2"/>
  <c r="N230" i="2" s="1"/>
  <c r="F230" i="2"/>
  <c r="G230" i="2"/>
  <c r="H230" i="2"/>
  <c r="I230" i="2"/>
  <c r="J230" i="2"/>
  <c r="K230" i="2"/>
  <c r="L230" i="2"/>
  <c r="M230" i="2"/>
  <c r="O230" i="2"/>
  <c r="P230" i="2"/>
  <c r="E231" i="2"/>
  <c r="N231" i="2" s="1"/>
  <c r="F231" i="2"/>
  <c r="G231" i="2"/>
  <c r="H231" i="2"/>
  <c r="I231" i="2"/>
  <c r="J231" i="2"/>
  <c r="K231" i="2"/>
  <c r="L231" i="2"/>
  <c r="M231" i="2"/>
  <c r="O231" i="2"/>
  <c r="P231" i="2"/>
  <c r="E232" i="2"/>
  <c r="N232" i="2" s="1"/>
  <c r="F232" i="2"/>
  <c r="G232" i="2"/>
  <c r="H232" i="2"/>
  <c r="I232" i="2"/>
  <c r="J232" i="2"/>
  <c r="K232" i="2"/>
  <c r="L232" i="2"/>
  <c r="M232" i="2"/>
  <c r="O232" i="2"/>
  <c r="P232" i="2"/>
  <c r="E233" i="2"/>
  <c r="N233" i="2" s="1"/>
  <c r="F233" i="2"/>
  <c r="G233" i="2"/>
  <c r="H233" i="2"/>
  <c r="I233" i="2"/>
  <c r="J233" i="2"/>
  <c r="K233" i="2"/>
  <c r="L233" i="2"/>
  <c r="M233" i="2"/>
  <c r="O233" i="2"/>
  <c r="P233" i="2"/>
  <c r="E234" i="2"/>
  <c r="N234" i="2" s="1"/>
  <c r="F234" i="2"/>
  <c r="G234" i="2"/>
  <c r="H234" i="2"/>
  <c r="I234" i="2"/>
  <c r="J234" i="2"/>
  <c r="K234" i="2"/>
  <c r="L234" i="2"/>
  <c r="M234" i="2"/>
  <c r="O234" i="2"/>
  <c r="P234" i="2"/>
  <c r="E235" i="2"/>
  <c r="N235" i="2" s="1"/>
  <c r="F235" i="2"/>
  <c r="G235" i="2"/>
  <c r="H235" i="2"/>
  <c r="I235" i="2"/>
  <c r="J235" i="2"/>
  <c r="K235" i="2"/>
  <c r="L235" i="2"/>
  <c r="M235" i="2"/>
  <c r="O235" i="2"/>
  <c r="P235" i="2"/>
  <c r="E236" i="2"/>
  <c r="N236" i="2" s="1"/>
  <c r="F236" i="2"/>
  <c r="G236" i="2"/>
  <c r="H236" i="2"/>
  <c r="I236" i="2"/>
  <c r="J236" i="2"/>
  <c r="K236" i="2"/>
  <c r="L236" i="2"/>
  <c r="M236" i="2"/>
  <c r="O236" i="2"/>
  <c r="P236" i="2"/>
  <c r="E237" i="2"/>
  <c r="N237" i="2" s="1"/>
  <c r="F237" i="2"/>
  <c r="G237" i="2"/>
  <c r="H237" i="2"/>
  <c r="I237" i="2"/>
  <c r="J237" i="2"/>
  <c r="K237" i="2"/>
  <c r="L237" i="2"/>
  <c r="M237" i="2"/>
  <c r="O237" i="2"/>
  <c r="P237" i="2"/>
  <c r="E238" i="2"/>
  <c r="N238" i="2" s="1"/>
  <c r="F238" i="2"/>
  <c r="G238" i="2"/>
  <c r="H238" i="2"/>
  <c r="I238" i="2"/>
  <c r="J238" i="2"/>
  <c r="K238" i="2"/>
  <c r="L238" i="2"/>
  <c r="M238" i="2"/>
  <c r="O238" i="2"/>
  <c r="P238" i="2"/>
  <c r="E239" i="2"/>
  <c r="N239" i="2" s="1"/>
  <c r="F239" i="2"/>
  <c r="G239" i="2"/>
  <c r="H239" i="2"/>
  <c r="I239" i="2"/>
  <c r="J239" i="2"/>
  <c r="K239" i="2"/>
  <c r="L239" i="2"/>
  <c r="M239" i="2"/>
  <c r="O239" i="2"/>
  <c r="P239" i="2"/>
  <c r="E240" i="2"/>
  <c r="N240" i="2" s="1"/>
  <c r="F240" i="2"/>
  <c r="G240" i="2"/>
  <c r="H240" i="2"/>
  <c r="I240" i="2"/>
  <c r="J240" i="2"/>
  <c r="K240" i="2"/>
  <c r="L240" i="2"/>
  <c r="M240" i="2"/>
  <c r="O240" i="2"/>
  <c r="P240" i="2"/>
  <c r="E241" i="2"/>
  <c r="N241" i="2" s="1"/>
  <c r="F241" i="2"/>
  <c r="G241" i="2"/>
  <c r="H241" i="2"/>
  <c r="I241" i="2"/>
  <c r="J241" i="2"/>
  <c r="K241" i="2"/>
  <c r="L241" i="2"/>
  <c r="M241" i="2"/>
  <c r="O241" i="2"/>
  <c r="P241" i="2"/>
  <c r="E242" i="2"/>
  <c r="N242" i="2" s="1"/>
  <c r="F242" i="2"/>
  <c r="G242" i="2"/>
  <c r="H242" i="2"/>
  <c r="I242" i="2"/>
  <c r="J242" i="2"/>
  <c r="K242" i="2"/>
  <c r="L242" i="2"/>
  <c r="M242" i="2"/>
  <c r="O242" i="2"/>
  <c r="P242" i="2"/>
  <c r="E243" i="2"/>
  <c r="N243" i="2" s="1"/>
  <c r="F243" i="2"/>
  <c r="G243" i="2"/>
  <c r="H243" i="2"/>
  <c r="I243" i="2"/>
  <c r="J243" i="2"/>
  <c r="K243" i="2"/>
  <c r="L243" i="2"/>
  <c r="M243" i="2"/>
  <c r="O243" i="2"/>
  <c r="P243" i="2"/>
  <c r="E244" i="2"/>
  <c r="N244" i="2" s="1"/>
  <c r="F244" i="2"/>
  <c r="G244" i="2"/>
  <c r="H244" i="2"/>
  <c r="I244" i="2"/>
  <c r="J244" i="2"/>
  <c r="K244" i="2"/>
  <c r="L244" i="2"/>
  <c r="M244" i="2"/>
  <c r="O244" i="2"/>
  <c r="P244" i="2"/>
  <c r="E245" i="2"/>
  <c r="N245" i="2" s="1"/>
  <c r="F245" i="2"/>
  <c r="G245" i="2"/>
  <c r="H245" i="2"/>
  <c r="I245" i="2"/>
  <c r="J245" i="2"/>
  <c r="K245" i="2"/>
  <c r="L245" i="2"/>
  <c r="M245" i="2"/>
  <c r="O245" i="2"/>
  <c r="P245" i="2"/>
  <c r="E246" i="2"/>
  <c r="N246" i="2" s="1"/>
  <c r="F246" i="2"/>
  <c r="G246" i="2"/>
  <c r="H246" i="2"/>
  <c r="I246" i="2"/>
  <c r="J246" i="2"/>
  <c r="K246" i="2"/>
  <c r="L246" i="2"/>
  <c r="M246" i="2"/>
  <c r="O246" i="2"/>
  <c r="P246" i="2"/>
  <c r="E247" i="2"/>
  <c r="N247" i="2" s="1"/>
  <c r="F247" i="2"/>
  <c r="G247" i="2"/>
  <c r="H247" i="2"/>
  <c r="I247" i="2"/>
  <c r="J247" i="2"/>
  <c r="K247" i="2"/>
  <c r="L247" i="2"/>
  <c r="M247" i="2"/>
  <c r="O247" i="2"/>
  <c r="P247" i="2"/>
  <c r="E248" i="2"/>
  <c r="N248" i="2" s="1"/>
  <c r="F248" i="2"/>
  <c r="G248" i="2"/>
  <c r="H248" i="2"/>
  <c r="I248" i="2"/>
  <c r="J248" i="2"/>
  <c r="K248" i="2"/>
  <c r="L248" i="2"/>
  <c r="M248" i="2"/>
  <c r="O248" i="2"/>
  <c r="P248" i="2"/>
  <c r="E249" i="2"/>
  <c r="N249" i="2" s="1"/>
  <c r="F249" i="2"/>
  <c r="G249" i="2"/>
  <c r="H249" i="2"/>
  <c r="I249" i="2"/>
  <c r="J249" i="2"/>
  <c r="K249" i="2"/>
  <c r="L249" i="2"/>
  <c r="M249" i="2"/>
  <c r="O249" i="2"/>
  <c r="P249" i="2"/>
  <c r="E250" i="2"/>
  <c r="N250" i="2" s="1"/>
  <c r="F250" i="2"/>
  <c r="G250" i="2"/>
  <c r="H250" i="2"/>
  <c r="I250" i="2"/>
  <c r="J250" i="2"/>
  <c r="K250" i="2"/>
  <c r="L250" i="2"/>
  <c r="M250" i="2"/>
  <c r="O250" i="2"/>
  <c r="P250" i="2"/>
  <c r="E251" i="2"/>
  <c r="N251" i="2" s="1"/>
  <c r="F251" i="2"/>
  <c r="G251" i="2"/>
  <c r="H251" i="2"/>
  <c r="I251" i="2"/>
  <c r="J251" i="2"/>
  <c r="K251" i="2"/>
  <c r="L251" i="2"/>
  <c r="M251" i="2"/>
  <c r="O251" i="2"/>
  <c r="P251" i="2"/>
  <c r="E252" i="2"/>
  <c r="N252" i="2" s="1"/>
  <c r="F252" i="2"/>
  <c r="G252" i="2"/>
  <c r="H252" i="2"/>
  <c r="I252" i="2"/>
  <c r="J252" i="2"/>
  <c r="K252" i="2"/>
  <c r="L252" i="2"/>
  <c r="M252" i="2"/>
  <c r="O252" i="2"/>
  <c r="P252" i="2"/>
  <c r="E253" i="2"/>
  <c r="N253" i="2" s="1"/>
  <c r="F253" i="2"/>
  <c r="G253" i="2"/>
  <c r="H253" i="2"/>
  <c r="I253" i="2"/>
  <c r="J253" i="2"/>
  <c r="K253" i="2"/>
  <c r="L253" i="2"/>
  <c r="M253" i="2"/>
  <c r="O253" i="2"/>
  <c r="P253" i="2"/>
  <c r="E254" i="2"/>
  <c r="N254" i="2" s="1"/>
  <c r="F254" i="2"/>
  <c r="G254" i="2"/>
  <c r="H254" i="2"/>
  <c r="I254" i="2"/>
  <c r="J254" i="2"/>
  <c r="K254" i="2"/>
  <c r="L254" i="2"/>
  <c r="M254" i="2"/>
  <c r="O254" i="2"/>
  <c r="P254" i="2"/>
  <c r="E255" i="2"/>
  <c r="N255" i="2" s="1"/>
  <c r="F255" i="2"/>
  <c r="G255" i="2"/>
  <c r="H255" i="2"/>
  <c r="I255" i="2"/>
  <c r="J255" i="2"/>
  <c r="K255" i="2"/>
  <c r="L255" i="2"/>
  <c r="M255" i="2"/>
  <c r="O255" i="2"/>
  <c r="P255" i="2"/>
  <c r="E256" i="2"/>
  <c r="N256" i="2" s="1"/>
  <c r="F256" i="2"/>
  <c r="G256" i="2"/>
  <c r="H256" i="2"/>
  <c r="I256" i="2"/>
  <c r="J256" i="2"/>
  <c r="K256" i="2"/>
  <c r="L256" i="2"/>
  <c r="M256" i="2"/>
  <c r="O256" i="2"/>
  <c r="P256" i="2"/>
  <c r="E257" i="2"/>
  <c r="N257" i="2" s="1"/>
  <c r="F257" i="2"/>
  <c r="G257" i="2"/>
  <c r="H257" i="2"/>
  <c r="I257" i="2"/>
  <c r="J257" i="2"/>
  <c r="K257" i="2"/>
  <c r="L257" i="2"/>
  <c r="M257" i="2"/>
  <c r="O257" i="2"/>
  <c r="P257" i="2"/>
  <c r="E258" i="2"/>
  <c r="N258" i="2" s="1"/>
  <c r="F258" i="2"/>
  <c r="G258" i="2"/>
  <c r="H258" i="2"/>
  <c r="I258" i="2"/>
  <c r="J258" i="2"/>
  <c r="K258" i="2"/>
  <c r="L258" i="2"/>
  <c r="M258" i="2"/>
  <c r="O258" i="2"/>
  <c r="P258" i="2"/>
  <c r="E259" i="2"/>
  <c r="N259" i="2" s="1"/>
  <c r="F259" i="2"/>
  <c r="G259" i="2"/>
  <c r="H259" i="2"/>
  <c r="I259" i="2"/>
  <c r="J259" i="2"/>
  <c r="K259" i="2"/>
  <c r="L259" i="2"/>
  <c r="M259" i="2"/>
  <c r="O259" i="2"/>
  <c r="P259" i="2"/>
  <c r="E260" i="2"/>
  <c r="N260" i="2" s="1"/>
  <c r="F260" i="2"/>
  <c r="G260" i="2"/>
  <c r="H260" i="2"/>
  <c r="I260" i="2"/>
  <c r="J260" i="2"/>
  <c r="K260" i="2"/>
  <c r="L260" i="2"/>
  <c r="M260" i="2"/>
  <c r="O260" i="2"/>
  <c r="P260" i="2"/>
  <c r="E261" i="2"/>
  <c r="N261" i="2" s="1"/>
  <c r="F261" i="2"/>
  <c r="G261" i="2"/>
  <c r="H261" i="2"/>
  <c r="I261" i="2"/>
  <c r="J261" i="2"/>
  <c r="K261" i="2"/>
  <c r="L261" i="2"/>
  <c r="M261" i="2"/>
  <c r="O261" i="2"/>
  <c r="P261" i="2"/>
  <c r="E262" i="2"/>
  <c r="N262" i="2" s="1"/>
  <c r="F262" i="2"/>
  <c r="G262" i="2"/>
  <c r="H262" i="2"/>
  <c r="I262" i="2"/>
  <c r="J262" i="2"/>
  <c r="K262" i="2"/>
  <c r="L262" i="2"/>
  <c r="M262" i="2"/>
  <c r="O262" i="2"/>
  <c r="P262" i="2"/>
  <c r="E263" i="2"/>
  <c r="N263" i="2" s="1"/>
  <c r="F263" i="2"/>
  <c r="G263" i="2"/>
  <c r="H263" i="2"/>
  <c r="I263" i="2"/>
  <c r="J263" i="2"/>
  <c r="K263" i="2"/>
  <c r="L263" i="2"/>
  <c r="M263" i="2"/>
  <c r="O263" i="2"/>
  <c r="P263" i="2"/>
  <c r="E264" i="2"/>
  <c r="N264" i="2" s="1"/>
  <c r="F264" i="2"/>
  <c r="G264" i="2"/>
  <c r="H264" i="2"/>
  <c r="I264" i="2"/>
  <c r="J264" i="2"/>
  <c r="K264" i="2"/>
  <c r="L264" i="2"/>
  <c r="M264" i="2"/>
  <c r="O264" i="2"/>
  <c r="P264" i="2"/>
  <c r="E265" i="2"/>
  <c r="N265" i="2" s="1"/>
  <c r="F265" i="2"/>
  <c r="G265" i="2"/>
  <c r="H265" i="2"/>
  <c r="I265" i="2"/>
  <c r="J265" i="2"/>
  <c r="K265" i="2"/>
  <c r="L265" i="2"/>
  <c r="M265" i="2"/>
  <c r="O265" i="2"/>
  <c r="P265" i="2"/>
  <c r="E266" i="2"/>
  <c r="N266" i="2" s="1"/>
  <c r="F266" i="2"/>
  <c r="G266" i="2"/>
  <c r="H266" i="2"/>
  <c r="I266" i="2"/>
  <c r="J266" i="2"/>
  <c r="K266" i="2"/>
  <c r="L266" i="2"/>
  <c r="M266" i="2"/>
  <c r="O266" i="2"/>
  <c r="P266" i="2"/>
  <c r="E267" i="2"/>
  <c r="N267" i="2" s="1"/>
  <c r="F267" i="2"/>
  <c r="G267" i="2"/>
  <c r="H267" i="2"/>
  <c r="I267" i="2"/>
  <c r="J267" i="2"/>
  <c r="K267" i="2"/>
  <c r="L267" i="2"/>
  <c r="M267" i="2"/>
  <c r="O267" i="2"/>
  <c r="P267" i="2"/>
  <c r="E268" i="2"/>
  <c r="N268" i="2" s="1"/>
  <c r="F268" i="2"/>
  <c r="G268" i="2"/>
  <c r="H268" i="2"/>
  <c r="I268" i="2"/>
  <c r="J268" i="2"/>
  <c r="K268" i="2"/>
  <c r="L268" i="2"/>
  <c r="M268" i="2"/>
  <c r="O268" i="2"/>
  <c r="P268" i="2"/>
  <c r="E269" i="2"/>
  <c r="N269" i="2" s="1"/>
  <c r="F269" i="2"/>
  <c r="G269" i="2"/>
  <c r="H269" i="2"/>
  <c r="I269" i="2"/>
  <c r="J269" i="2"/>
  <c r="K269" i="2"/>
  <c r="L269" i="2"/>
  <c r="M269" i="2"/>
  <c r="O269" i="2"/>
  <c r="P269" i="2"/>
  <c r="E270" i="2"/>
  <c r="N270" i="2" s="1"/>
  <c r="F270" i="2"/>
  <c r="G270" i="2"/>
  <c r="H270" i="2"/>
  <c r="I270" i="2"/>
  <c r="J270" i="2"/>
  <c r="K270" i="2"/>
  <c r="L270" i="2"/>
  <c r="M270" i="2"/>
  <c r="O270" i="2"/>
  <c r="P270" i="2"/>
  <c r="E271" i="2"/>
  <c r="N271" i="2" s="1"/>
  <c r="F271" i="2"/>
  <c r="G271" i="2"/>
  <c r="H271" i="2"/>
  <c r="I271" i="2"/>
  <c r="J271" i="2"/>
  <c r="K271" i="2"/>
  <c r="L271" i="2"/>
  <c r="M271" i="2"/>
  <c r="O271" i="2"/>
  <c r="P271" i="2"/>
  <c r="E272" i="2"/>
  <c r="N272" i="2" s="1"/>
  <c r="F272" i="2"/>
  <c r="G272" i="2"/>
  <c r="H272" i="2"/>
  <c r="I272" i="2"/>
  <c r="J272" i="2"/>
  <c r="K272" i="2"/>
  <c r="L272" i="2"/>
  <c r="M272" i="2"/>
  <c r="O272" i="2"/>
  <c r="P272" i="2"/>
  <c r="E273" i="2"/>
  <c r="N273" i="2" s="1"/>
  <c r="F273" i="2"/>
  <c r="G273" i="2"/>
  <c r="P273" i="2" s="1"/>
  <c r="H273" i="2"/>
  <c r="I273" i="2"/>
  <c r="J273" i="2"/>
  <c r="K273" i="2"/>
  <c r="L273" i="2"/>
  <c r="M273" i="2"/>
  <c r="O273" i="2"/>
  <c r="E274" i="2"/>
  <c r="N274" i="2" s="1"/>
  <c r="F274" i="2"/>
  <c r="G274" i="2"/>
  <c r="H274" i="2"/>
  <c r="I274" i="2"/>
  <c r="J274" i="2"/>
  <c r="K274" i="2"/>
  <c r="L274" i="2"/>
  <c r="M274" i="2"/>
  <c r="O274" i="2"/>
  <c r="P274" i="2"/>
  <c r="E275" i="2"/>
  <c r="N275" i="2" s="1"/>
  <c r="F275" i="2"/>
  <c r="O275" i="2" s="1"/>
  <c r="G275" i="2"/>
  <c r="H275" i="2"/>
  <c r="I275" i="2"/>
  <c r="J275" i="2"/>
  <c r="K275" i="2"/>
  <c r="L275" i="2"/>
  <c r="M275" i="2"/>
  <c r="P275" i="2"/>
  <c r="E276" i="2"/>
  <c r="N276" i="2" s="1"/>
  <c r="F276" i="2"/>
  <c r="O276" i="2" s="1"/>
  <c r="G276" i="2"/>
  <c r="H276" i="2"/>
  <c r="I276" i="2"/>
  <c r="J276" i="2"/>
  <c r="K276" i="2"/>
  <c r="L276" i="2"/>
  <c r="M276" i="2"/>
  <c r="P276" i="2"/>
  <c r="E277" i="2"/>
  <c r="N277" i="2" s="1"/>
  <c r="F277" i="2"/>
  <c r="O277" i="2" s="1"/>
  <c r="G277" i="2"/>
  <c r="H277" i="2"/>
  <c r="I277" i="2"/>
  <c r="J277" i="2"/>
  <c r="K277" i="2"/>
  <c r="L277" i="2"/>
  <c r="M277" i="2"/>
  <c r="P277" i="2"/>
  <c r="E278" i="2"/>
  <c r="N278" i="2" s="1"/>
  <c r="F278" i="2"/>
  <c r="O278" i="2" s="1"/>
  <c r="G278" i="2"/>
  <c r="H278" i="2"/>
  <c r="I278" i="2"/>
  <c r="J278" i="2"/>
  <c r="K278" i="2"/>
  <c r="L278" i="2"/>
  <c r="M278" i="2"/>
  <c r="P278" i="2"/>
  <c r="E279" i="2"/>
  <c r="N279" i="2" s="1"/>
  <c r="F279" i="2"/>
  <c r="O279" i="2" s="1"/>
  <c r="G279" i="2"/>
  <c r="H279" i="2"/>
  <c r="I279" i="2"/>
  <c r="J279" i="2"/>
  <c r="K279" i="2"/>
  <c r="L279" i="2"/>
  <c r="M279" i="2"/>
  <c r="P279" i="2"/>
  <c r="E280" i="2"/>
  <c r="N280" i="2" s="1"/>
  <c r="F280" i="2"/>
  <c r="O280" i="2" s="1"/>
  <c r="G280" i="2"/>
  <c r="H280" i="2"/>
  <c r="I280" i="2"/>
  <c r="J280" i="2"/>
  <c r="K280" i="2"/>
  <c r="L280" i="2"/>
  <c r="M280" i="2"/>
  <c r="P280" i="2"/>
  <c r="E281" i="2"/>
  <c r="N281" i="2" s="1"/>
  <c r="F281" i="2"/>
  <c r="O281" i="2" s="1"/>
  <c r="G281" i="2"/>
  <c r="H281" i="2"/>
  <c r="I281" i="2"/>
  <c r="J281" i="2"/>
  <c r="K281" i="2"/>
  <c r="L281" i="2"/>
  <c r="M281" i="2"/>
  <c r="P281" i="2"/>
  <c r="E282" i="2"/>
  <c r="N282" i="2" s="1"/>
  <c r="F282" i="2"/>
  <c r="O282" i="2" s="1"/>
  <c r="G282" i="2"/>
  <c r="H282" i="2"/>
  <c r="I282" i="2"/>
  <c r="J282" i="2"/>
  <c r="K282" i="2"/>
  <c r="L282" i="2"/>
  <c r="M282" i="2"/>
  <c r="P282" i="2"/>
  <c r="E283" i="2"/>
  <c r="N283" i="2" s="1"/>
  <c r="F283" i="2"/>
  <c r="O283" i="2" s="1"/>
  <c r="G283" i="2"/>
  <c r="H283" i="2"/>
  <c r="I283" i="2"/>
  <c r="J283" i="2"/>
  <c r="K283" i="2"/>
  <c r="L283" i="2"/>
  <c r="M283" i="2"/>
  <c r="P283" i="2"/>
  <c r="E284" i="2"/>
  <c r="N284" i="2" s="1"/>
  <c r="F284" i="2"/>
  <c r="O284" i="2" s="1"/>
  <c r="G284" i="2"/>
  <c r="H284" i="2"/>
  <c r="I284" i="2"/>
  <c r="J284" i="2"/>
  <c r="K284" i="2"/>
  <c r="L284" i="2"/>
  <c r="M284" i="2"/>
  <c r="P284" i="2"/>
  <c r="E285" i="2"/>
  <c r="N285" i="2" s="1"/>
  <c r="F285" i="2"/>
  <c r="O285" i="2" s="1"/>
  <c r="G285" i="2"/>
  <c r="H285" i="2"/>
  <c r="I285" i="2"/>
  <c r="J285" i="2"/>
  <c r="K285" i="2"/>
  <c r="L285" i="2"/>
  <c r="M285" i="2"/>
  <c r="P285" i="2"/>
  <c r="E286" i="2"/>
  <c r="N286" i="2" s="1"/>
  <c r="F286" i="2"/>
  <c r="O286" i="2" s="1"/>
  <c r="G286" i="2"/>
  <c r="H286" i="2"/>
  <c r="I286" i="2"/>
  <c r="J286" i="2"/>
  <c r="K286" i="2"/>
  <c r="L286" i="2"/>
  <c r="M286" i="2"/>
  <c r="P286" i="2"/>
  <c r="E287" i="2"/>
  <c r="N287" i="2" s="1"/>
  <c r="F287" i="2"/>
  <c r="O287" i="2" s="1"/>
  <c r="G287" i="2"/>
  <c r="H287" i="2"/>
  <c r="I287" i="2"/>
  <c r="J287" i="2"/>
  <c r="K287" i="2"/>
  <c r="L287" i="2"/>
  <c r="M287" i="2"/>
  <c r="P287" i="2"/>
  <c r="E288" i="2"/>
  <c r="N288" i="2" s="1"/>
  <c r="F288" i="2"/>
  <c r="O288" i="2" s="1"/>
  <c r="G288" i="2"/>
  <c r="H288" i="2"/>
  <c r="I288" i="2"/>
  <c r="J288" i="2"/>
  <c r="K288" i="2"/>
  <c r="L288" i="2"/>
  <c r="M288" i="2"/>
  <c r="P288" i="2"/>
  <c r="E289" i="2"/>
  <c r="N289" i="2" s="1"/>
  <c r="F289" i="2"/>
  <c r="O289" i="2" s="1"/>
  <c r="G289" i="2"/>
  <c r="H289" i="2"/>
  <c r="I289" i="2"/>
  <c r="J289" i="2"/>
  <c r="K289" i="2"/>
  <c r="L289" i="2"/>
  <c r="M289" i="2"/>
  <c r="P289" i="2"/>
  <c r="E290" i="2"/>
  <c r="N290" i="2" s="1"/>
  <c r="F290" i="2"/>
  <c r="O290" i="2" s="1"/>
  <c r="G290" i="2"/>
  <c r="H290" i="2"/>
  <c r="I290" i="2"/>
  <c r="J290" i="2"/>
  <c r="K290" i="2"/>
  <c r="L290" i="2"/>
  <c r="M290" i="2"/>
  <c r="P290" i="2"/>
  <c r="E291" i="2"/>
  <c r="N291" i="2" s="1"/>
  <c r="F291" i="2"/>
  <c r="O291" i="2" s="1"/>
  <c r="G291" i="2"/>
  <c r="H291" i="2"/>
  <c r="I291" i="2"/>
  <c r="J291" i="2"/>
  <c r="K291" i="2"/>
  <c r="L291" i="2"/>
  <c r="M291" i="2"/>
  <c r="P291" i="2"/>
  <c r="E292" i="2"/>
  <c r="N292" i="2" s="1"/>
  <c r="F292" i="2"/>
  <c r="O292" i="2" s="1"/>
  <c r="G292" i="2"/>
  <c r="H292" i="2"/>
  <c r="I292" i="2"/>
  <c r="J292" i="2"/>
  <c r="K292" i="2"/>
  <c r="L292" i="2"/>
  <c r="M292" i="2"/>
  <c r="P292" i="2"/>
  <c r="E293" i="2"/>
  <c r="N293" i="2" s="1"/>
  <c r="F293" i="2"/>
  <c r="O293" i="2" s="1"/>
  <c r="G293" i="2"/>
  <c r="H293" i="2"/>
  <c r="I293" i="2"/>
  <c r="J293" i="2"/>
  <c r="K293" i="2"/>
  <c r="L293" i="2"/>
  <c r="M293" i="2"/>
  <c r="P293" i="2"/>
  <c r="E294" i="2"/>
  <c r="N294" i="2" s="1"/>
  <c r="F294" i="2"/>
  <c r="O294" i="2" s="1"/>
  <c r="G294" i="2"/>
  <c r="H294" i="2"/>
  <c r="I294" i="2"/>
  <c r="J294" i="2"/>
  <c r="K294" i="2"/>
  <c r="L294" i="2"/>
  <c r="M294" i="2"/>
  <c r="P294" i="2"/>
  <c r="E295" i="2"/>
  <c r="N295" i="2" s="1"/>
  <c r="F295" i="2"/>
  <c r="O295" i="2" s="1"/>
  <c r="G295" i="2"/>
  <c r="H295" i="2"/>
  <c r="I295" i="2"/>
  <c r="J295" i="2"/>
  <c r="K295" i="2"/>
  <c r="L295" i="2"/>
  <c r="M295" i="2"/>
  <c r="P295" i="2"/>
  <c r="E296" i="2"/>
  <c r="N296" i="2" s="1"/>
  <c r="F296" i="2"/>
  <c r="O296" i="2" s="1"/>
  <c r="G296" i="2"/>
  <c r="H296" i="2"/>
  <c r="I296" i="2"/>
  <c r="J296" i="2"/>
  <c r="K296" i="2"/>
  <c r="L296" i="2"/>
  <c r="M296" i="2"/>
  <c r="P296" i="2"/>
  <c r="E297" i="2"/>
  <c r="N297" i="2" s="1"/>
  <c r="F297" i="2"/>
  <c r="O297" i="2" s="1"/>
  <c r="G297" i="2"/>
  <c r="H297" i="2"/>
  <c r="I297" i="2"/>
  <c r="J297" i="2"/>
  <c r="K297" i="2"/>
  <c r="L297" i="2"/>
  <c r="M297" i="2"/>
  <c r="P297" i="2"/>
  <c r="E298" i="2"/>
  <c r="N298" i="2" s="1"/>
  <c r="F298" i="2"/>
  <c r="O298" i="2" s="1"/>
  <c r="G298" i="2"/>
  <c r="H298" i="2"/>
  <c r="I298" i="2"/>
  <c r="J298" i="2"/>
  <c r="K298" i="2"/>
  <c r="L298" i="2"/>
  <c r="M298" i="2"/>
  <c r="P298" i="2"/>
  <c r="E299" i="2"/>
  <c r="N299" i="2" s="1"/>
  <c r="F299" i="2"/>
  <c r="O299" i="2" s="1"/>
  <c r="G299" i="2"/>
  <c r="H299" i="2"/>
  <c r="I299" i="2"/>
  <c r="J299" i="2"/>
  <c r="K299" i="2"/>
  <c r="L299" i="2"/>
  <c r="M299" i="2"/>
  <c r="P299" i="2"/>
  <c r="E300" i="2"/>
  <c r="N300" i="2" s="1"/>
  <c r="F300" i="2"/>
  <c r="O300" i="2" s="1"/>
  <c r="G300" i="2"/>
  <c r="H300" i="2"/>
  <c r="I300" i="2"/>
  <c r="J300" i="2"/>
  <c r="K300" i="2"/>
  <c r="L300" i="2"/>
  <c r="M300" i="2"/>
  <c r="P300" i="2"/>
  <c r="E301" i="2"/>
  <c r="N301" i="2" s="1"/>
  <c r="F301" i="2"/>
  <c r="O301" i="2" s="1"/>
  <c r="G301" i="2"/>
  <c r="H301" i="2"/>
  <c r="I301" i="2"/>
  <c r="J301" i="2"/>
  <c r="K301" i="2"/>
  <c r="L301" i="2"/>
  <c r="M301" i="2"/>
  <c r="P301" i="2"/>
  <c r="E302" i="2"/>
  <c r="N302" i="2" s="1"/>
  <c r="F302" i="2"/>
  <c r="O302" i="2" s="1"/>
  <c r="G302" i="2"/>
  <c r="H302" i="2"/>
  <c r="I302" i="2"/>
  <c r="J302" i="2"/>
  <c r="K302" i="2"/>
  <c r="L302" i="2"/>
  <c r="M302" i="2"/>
  <c r="P302" i="2"/>
  <c r="E303" i="2"/>
  <c r="N303" i="2" s="1"/>
  <c r="F303" i="2"/>
  <c r="O303" i="2" s="1"/>
  <c r="G303" i="2"/>
  <c r="H303" i="2"/>
  <c r="I303" i="2"/>
  <c r="J303" i="2"/>
  <c r="K303" i="2"/>
  <c r="L303" i="2"/>
  <c r="M303" i="2"/>
  <c r="P303" i="2"/>
  <c r="E304" i="2"/>
  <c r="N304" i="2" s="1"/>
  <c r="F304" i="2"/>
  <c r="O304" i="2" s="1"/>
  <c r="G304" i="2"/>
  <c r="H304" i="2"/>
  <c r="I304" i="2"/>
  <c r="J304" i="2"/>
  <c r="K304" i="2"/>
  <c r="L304" i="2"/>
  <c r="M304" i="2"/>
  <c r="P304" i="2"/>
  <c r="E305" i="2"/>
  <c r="N305" i="2" s="1"/>
  <c r="F305" i="2"/>
  <c r="O305" i="2" s="1"/>
  <c r="G305" i="2"/>
  <c r="H305" i="2"/>
  <c r="I305" i="2"/>
  <c r="J305" i="2"/>
  <c r="K305" i="2"/>
  <c r="L305" i="2"/>
  <c r="M305" i="2"/>
  <c r="P305" i="2"/>
  <c r="E306" i="2"/>
  <c r="N306" i="2" s="1"/>
  <c r="F306" i="2"/>
  <c r="O306" i="2" s="1"/>
  <c r="G306" i="2"/>
  <c r="H306" i="2"/>
  <c r="I306" i="2"/>
  <c r="J306" i="2"/>
  <c r="K306" i="2"/>
  <c r="L306" i="2"/>
  <c r="M306" i="2"/>
  <c r="P306" i="2"/>
  <c r="E307" i="2"/>
  <c r="N307" i="2" s="1"/>
  <c r="F307" i="2"/>
  <c r="O307" i="2" s="1"/>
  <c r="G307" i="2"/>
  <c r="H307" i="2"/>
  <c r="I307" i="2"/>
  <c r="J307" i="2"/>
  <c r="K307" i="2"/>
  <c r="L307" i="2"/>
  <c r="M307" i="2"/>
  <c r="P307" i="2"/>
  <c r="E308" i="2"/>
  <c r="N308" i="2" s="1"/>
  <c r="F308" i="2"/>
  <c r="O308" i="2" s="1"/>
  <c r="G308" i="2"/>
  <c r="H308" i="2"/>
  <c r="I308" i="2"/>
  <c r="J308" i="2"/>
  <c r="K308" i="2"/>
  <c r="L308" i="2"/>
  <c r="M308" i="2"/>
  <c r="P308" i="2"/>
  <c r="E309" i="2"/>
  <c r="N309" i="2" s="1"/>
  <c r="F309" i="2"/>
  <c r="O309" i="2" s="1"/>
  <c r="G309" i="2"/>
  <c r="H309" i="2"/>
  <c r="I309" i="2"/>
  <c r="J309" i="2"/>
  <c r="K309" i="2"/>
  <c r="L309" i="2"/>
  <c r="M309" i="2"/>
  <c r="P309" i="2"/>
  <c r="E310" i="2"/>
  <c r="N310" i="2" s="1"/>
  <c r="F310" i="2"/>
  <c r="O310" i="2" s="1"/>
  <c r="G310" i="2"/>
  <c r="H310" i="2"/>
  <c r="I310" i="2"/>
  <c r="J310" i="2"/>
  <c r="K310" i="2"/>
  <c r="L310" i="2"/>
  <c r="M310" i="2"/>
  <c r="P310" i="2"/>
  <c r="E311" i="2"/>
  <c r="N311" i="2" s="1"/>
  <c r="F311" i="2"/>
  <c r="O311" i="2" s="1"/>
  <c r="G311" i="2"/>
  <c r="H311" i="2"/>
  <c r="I311" i="2"/>
  <c r="J311" i="2"/>
  <c r="K311" i="2"/>
  <c r="L311" i="2"/>
  <c r="M311" i="2"/>
  <c r="P311" i="2"/>
  <c r="E312" i="2"/>
  <c r="N312" i="2" s="1"/>
  <c r="F312" i="2"/>
  <c r="O312" i="2" s="1"/>
  <c r="G312" i="2"/>
  <c r="H312" i="2"/>
  <c r="I312" i="2"/>
  <c r="J312" i="2"/>
  <c r="K312" i="2"/>
  <c r="L312" i="2"/>
  <c r="M312" i="2"/>
  <c r="P312" i="2"/>
  <c r="E313" i="2"/>
  <c r="N313" i="2" s="1"/>
  <c r="F313" i="2"/>
  <c r="O313" i="2" s="1"/>
  <c r="G313" i="2"/>
  <c r="H313" i="2"/>
  <c r="I313" i="2"/>
  <c r="J313" i="2"/>
  <c r="K313" i="2"/>
  <c r="L313" i="2"/>
  <c r="M313" i="2"/>
  <c r="P313" i="2"/>
  <c r="E314" i="2"/>
  <c r="N314" i="2" s="1"/>
  <c r="F314" i="2"/>
  <c r="O314" i="2" s="1"/>
  <c r="G314" i="2"/>
  <c r="H314" i="2"/>
  <c r="I314" i="2"/>
  <c r="J314" i="2"/>
  <c r="K314" i="2"/>
  <c r="L314" i="2"/>
  <c r="M314" i="2"/>
  <c r="P314" i="2"/>
  <c r="E315" i="2"/>
  <c r="N315" i="2" s="1"/>
  <c r="F315" i="2"/>
  <c r="O315" i="2" s="1"/>
  <c r="G315" i="2"/>
  <c r="H315" i="2"/>
  <c r="I315" i="2"/>
  <c r="J315" i="2"/>
  <c r="K315" i="2"/>
  <c r="L315" i="2"/>
  <c r="M315" i="2"/>
  <c r="P315" i="2"/>
  <c r="E316" i="2"/>
  <c r="N316" i="2" s="1"/>
  <c r="F316" i="2"/>
  <c r="O316" i="2" s="1"/>
  <c r="G316" i="2"/>
  <c r="H316" i="2"/>
  <c r="I316" i="2"/>
  <c r="J316" i="2"/>
  <c r="K316" i="2"/>
  <c r="L316" i="2"/>
  <c r="M316" i="2"/>
  <c r="P316" i="2"/>
  <c r="E317" i="2"/>
  <c r="N317" i="2" s="1"/>
  <c r="F317" i="2"/>
  <c r="O317" i="2" s="1"/>
  <c r="G317" i="2"/>
  <c r="H317" i="2"/>
  <c r="I317" i="2"/>
  <c r="J317" i="2"/>
  <c r="K317" i="2"/>
  <c r="L317" i="2"/>
  <c r="M317" i="2"/>
  <c r="P317" i="2"/>
  <c r="E318" i="2"/>
  <c r="N318" i="2" s="1"/>
  <c r="F318" i="2"/>
  <c r="G318" i="2"/>
  <c r="H318" i="2"/>
  <c r="I318" i="2"/>
  <c r="J318" i="2"/>
  <c r="K318" i="2"/>
  <c r="L318" i="2"/>
  <c r="M318" i="2"/>
  <c r="O318" i="2"/>
  <c r="P318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AB298" i="2" l="1"/>
  <c r="AA295" i="2"/>
  <c r="AC293" i="2"/>
  <c r="AB290" i="2"/>
  <c r="AA287" i="2"/>
  <c r="AC285" i="2"/>
  <c r="AB282" i="2"/>
  <c r="AA279" i="2"/>
  <c r="AC277" i="2"/>
  <c r="AB274" i="2"/>
  <c r="AA271" i="2"/>
  <c r="AC269" i="2"/>
  <c r="AB266" i="2"/>
  <c r="AA263" i="2"/>
  <c r="AC261" i="2"/>
  <c r="AB258" i="2"/>
  <c r="AA255" i="2"/>
  <c r="AC253" i="2"/>
  <c r="AB250" i="2"/>
  <c r="AA247" i="2"/>
  <c r="AC245" i="2"/>
  <c r="AB242" i="2"/>
  <c r="AA239" i="2"/>
  <c r="AC237" i="2"/>
  <c r="AB234" i="2"/>
  <c r="AA231" i="2"/>
  <c r="AC229" i="2"/>
  <c r="AB226" i="2"/>
  <c r="AA223" i="2"/>
  <c r="AC221" i="2"/>
  <c r="AB218" i="2"/>
  <c r="AA215" i="2"/>
  <c r="AC213" i="2"/>
  <c r="AB210" i="2"/>
  <c r="AA207" i="2"/>
  <c r="AC205" i="2"/>
  <c r="AB202" i="2"/>
  <c r="AA199" i="2"/>
  <c r="AC197" i="2"/>
  <c r="AC193" i="2"/>
  <c r="AA299" i="2"/>
  <c r="AC297" i="2"/>
  <c r="AB294" i="2"/>
  <c r="AA291" i="2"/>
  <c r="AC289" i="2"/>
  <c r="AB286" i="2"/>
  <c r="AA283" i="2"/>
  <c r="AC281" i="2"/>
  <c r="AB278" i="2"/>
  <c r="AA275" i="2"/>
  <c r="AC273" i="2"/>
  <c r="AB270" i="2"/>
  <c r="AA267" i="2"/>
  <c r="AC265" i="2"/>
  <c r="AB262" i="2"/>
  <c r="AA259" i="2"/>
  <c r="AC257" i="2"/>
  <c r="AB254" i="2"/>
  <c r="AA251" i="2"/>
  <c r="AC249" i="2"/>
  <c r="AB246" i="2"/>
  <c r="AA243" i="2"/>
  <c r="AC241" i="2"/>
  <c r="AB238" i="2"/>
  <c r="AA235" i="2"/>
  <c r="AC233" i="2"/>
  <c r="AB230" i="2"/>
  <c r="AA227" i="2"/>
  <c r="AC225" i="2"/>
  <c r="AB222" i="2"/>
  <c r="AA219" i="2"/>
  <c r="AC217" i="2"/>
  <c r="AB214" i="2"/>
  <c r="AA211" i="2"/>
  <c r="AC209" i="2"/>
  <c r="AB206" i="2"/>
  <c r="AA203" i="2"/>
  <c r="AC201" i="2"/>
  <c r="AB198" i="2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8" i="8" l="1"/>
  <c r="E8" i="8"/>
  <c r="F8" i="8"/>
  <c r="G8" i="8"/>
  <c r="H8" i="8"/>
  <c r="I8" i="8"/>
  <c r="J8" i="8"/>
  <c r="K8" i="8"/>
  <c r="L8" i="8"/>
  <c r="M8" i="8"/>
  <c r="O8" i="8"/>
  <c r="P8" i="8"/>
  <c r="T8" i="8" s="1"/>
  <c r="Q8" i="8"/>
  <c r="R8" i="8"/>
  <c r="S8" i="8"/>
  <c r="D9" i="8"/>
  <c r="E9" i="8"/>
  <c r="F9" i="8"/>
  <c r="G9" i="8"/>
  <c r="H9" i="8"/>
  <c r="I9" i="8"/>
  <c r="J9" i="8"/>
  <c r="K9" i="8"/>
  <c r="L9" i="8"/>
  <c r="M9" i="8"/>
  <c r="O9" i="8"/>
  <c r="P9" i="8"/>
  <c r="T9" i="8" s="1"/>
  <c r="Q9" i="8"/>
  <c r="R9" i="8"/>
  <c r="S9" i="8"/>
  <c r="D10" i="8"/>
  <c r="E10" i="8"/>
  <c r="F10" i="8"/>
  <c r="G10" i="8"/>
  <c r="H10" i="8"/>
  <c r="I10" i="8"/>
  <c r="J10" i="8"/>
  <c r="K10" i="8"/>
  <c r="L10" i="8"/>
  <c r="M10" i="8"/>
  <c r="O10" i="8"/>
  <c r="P10" i="8"/>
  <c r="T10" i="8" s="1"/>
  <c r="Q10" i="8"/>
  <c r="R10" i="8"/>
  <c r="S10" i="8"/>
  <c r="D11" i="8"/>
  <c r="E11" i="8"/>
  <c r="F11" i="8"/>
  <c r="G11" i="8"/>
  <c r="H11" i="8"/>
  <c r="I11" i="8"/>
  <c r="J11" i="8"/>
  <c r="K11" i="8"/>
  <c r="L11" i="8"/>
  <c r="M11" i="8"/>
  <c r="O11" i="8"/>
  <c r="P11" i="8"/>
  <c r="T11" i="8" s="1"/>
  <c r="Q11" i="8"/>
  <c r="R11" i="8"/>
  <c r="S11" i="8"/>
  <c r="D12" i="8"/>
  <c r="E12" i="8"/>
  <c r="F12" i="8"/>
  <c r="G12" i="8"/>
  <c r="H12" i="8"/>
  <c r="I12" i="8"/>
  <c r="J12" i="8"/>
  <c r="K12" i="8"/>
  <c r="L12" i="8"/>
  <c r="M12" i="8"/>
  <c r="O12" i="8"/>
  <c r="P12" i="8"/>
  <c r="T12" i="8" s="1"/>
  <c r="Q12" i="8"/>
  <c r="R12" i="8"/>
  <c r="S12" i="8"/>
  <c r="D13" i="8"/>
  <c r="E13" i="8"/>
  <c r="F13" i="8"/>
  <c r="G13" i="8"/>
  <c r="H13" i="8"/>
  <c r="I13" i="8"/>
  <c r="J13" i="8"/>
  <c r="K13" i="8"/>
  <c r="L13" i="8"/>
  <c r="M13" i="8"/>
  <c r="O13" i="8"/>
  <c r="P13" i="8"/>
  <c r="T13" i="8" s="1"/>
  <c r="Q13" i="8"/>
  <c r="R13" i="8"/>
  <c r="S13" i="8"/>
  <c r="D14" i="8"/>
  <c r="E14" i="8"/>
  <c r="F14" i="8"/>
  <c r="G14" i="8"/>
  <c r="H14" i="8"/>
  <c r="I14" i="8"/>
  <c r="J14" i="8"/>
  <c r="K14" i="8"/>
  <c r="L14" i="8"/>
  <c r="M14" i="8"/>
  <c r="O14" i="8"/>
  <c r="P14" i="8"/>
  <c r="T14" i="8" s="1"/>
  <c r="Q14" i="8"/>
  <c r="R14" i="8"/>
  <c r="S14" i="8"/>
  <c r="D15" i="8"/>
  <c r="E15" i="8"/>
  <c r="F15" i="8"/>
  <c r="G15" i="8"/>
  <c r="H15" i="8"/>
  <c r="I15" i="8"/>
  <c r="J15" i="8"/>
  <c r="K15" i="8"/>
  <c r="L15" i="8"/>
  <c r="M15" i="8"/>
  <c r="O15" i="8"/>
  <c r="P15" i="8"/>
  <c r="T15" i="8" s="1"/>
  <c r="Q15" i="8"/>
  <c r="R15" i="8"/>
  <c r="S15" i="8"/>
  <c r="D16" i="8"/>
  <c r="E16" i="8"/>
  <c r="F16" i="8"/>
  <c r="G16" i="8"/>
  <c r="H16" i="8"/>
  <c r="I16" i="8"/>
  <c r="J16" i="8"/>
  <c r="K16" i="8"/>
  <c r="L16" i="8"/>
  <c r="M16" i="8"/>
  <c r="O16" i="8"/>
  <c r="P16" i="8"/>
  <c r="T16" i="8" s="1"/>
  <c r="Q16" i="8"/>
  <c r="R16" i="8"/>
  <c r="S16" i="8"/>
  <c r="D17" i="8"/>
  <c r="E17" i="8"/>
  <c r="F17" i="8"/>
  <c r="G17" i="8"/>
  <c r="H17" i="8"/>
  <c r="I17" i="8"/>
  <c r="J17" i="8"/>
  <c r="K17" i="8"/>
  <c r="L17" i="8"/>
  <c r="M17" i="8"/>
  <c r="O17" i="8"/>
  <c r="P17" i="8"/>
  <c r="T17" i="8" s="1"/>
  <c r="Q17" i="8"/>
  <c r="R17" i="8"/>
  <c r="S17" i="8"/>
  <c r="D18" i="8"/>
  <c r="E18" i="8"/>
  <c r="F18" i="8"/>
  <c r="G18" i="8"/>
  <c r="H18" i="8"/>
  <c r="I18" i="8"/>
  <c r="J18" i="8"/>
  <c r="K18" i="8"/>
  <c r="L18" i="8"/>
  <c r="M18" i="8"/>
  <c r="O18" i="8"/>
  <c r="P18" i="8"/>
  <c r="T18" i="8" s="1"/>
  <c r="Q18" i="8"/>
  <c r="R18" i="8"/>
  <c r="S18" i="8"/>
  <c r="D19" i="8"/>
  <c r="E19" i="8"/>
  <c r="F19" i="8"/>
  <c r="G19" i="8"/>
  <c r="H19" i="8"/>
  <c r="I19" i="8"/>
  <c r="J19" i="8"/>
  <c r="K19" i="8"/>
  <c r="L19" i="8"/>
  <c r="M19" i="8"/>
  <c r="O19" i="8"/>
  <c r="P19" i="8"/>
  <c r="T19" i="8" s="1"/>
  <c r="Q19" i="8"/>
  <c r="R19" i="8"/>
  <c r="S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T21" i="8" s="1"/>
  <c r="Q21" i="8"/>
  <c r="R21" i="8"/>
  <c r="S21" i="8"/>
  <c r="D22" i="8"/>
  <c r="E22" i="8"/>
  <c r="F22" i="8"/>
  <c r="G22" i="8"/>
  <c r="H22" i="8"/>
  <c r="I22" i="8"/>
  <c r="J22" i="8"/>
  <c r="K22" i="8"/>
  <c r="L22" i="8"/>
  <c r="M22" i="8"/>
  <c r="O22" i="8"/>
  <c r="P22" i="8"/>
  <c r="T22" i="8" s="1"/>
  <c r="Q22" i="8"/>
  <c r="R22" i="8"/>
  <c r="S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S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T24" i="8" s="1"/>
  <c r="Q24" i="8"/>
  <c r="R24" i="8"/>
  <c r="S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T26" i="8" s="1"/>
  <c r="Q26" i="8"/>
  <c r="R26" i="8"/>
  <c r="S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R27" i="8"/>
  <c r="S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T29" i="8" s="1"/>
  <c r="Q29" i="8"/>
  <c r="R29" i="8"/>
  <c r="S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R30" i="8"/>
  <c r="S30" i="8"/>
  <c r="T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T32" i="8" s="1"/>
  <c r="Q32" i="8"/>
  <c r="R32" i="8"/>
  <c r="S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R33" i="8"/>
  <c r="S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Q35" i="8"/>
  <c r="R35" i="8"/>
  <c r="S35" i="8"/>
  <c r="T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T38" i="8" s="1"/>
  <c r="Q38" i="8"/>
  <c r="R38" i="8"/>
  <c r="S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S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T40" i="8" s="1"/>
  <c r="Q40" i="8"/>
  <c r="R40" i="8"/>
  <c r="S40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R41" i="8"/>
  <c r="S41" i="8"/>
  <c r="T41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R42" i="8"/>
  <c r="S42" i="8"/>
  <c r="T42" i="8"/>
  <c r="D43" i="8"/>
  <c r="E43" i="8"/>
  <c r="F43" i="8"/>
  <c r="G43" i="8"/>
  <c r="H43" i="8"/>
  <c r="I43" i="8"/>
  <c r="J43" i="8"/>
  <c r="K43" i="8"/>
  <c r="L43" i="8"/>
  <c r="M43" i="8"/>
  <c r="O43" i="8"/>
  <c r="P43" i="8"/>
  <c r="T43" i="8" s="1"/>
  <c r="Q43" i="8"/>
  <c r="R43" i="8"/>
  <c r="S43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S44" i="8"/>
  <c r="T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T46" i="8" s="1"/>
  <c r="Q46" i="8"/>
  <c r="R46" i="8"/>
  <c r="S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R47" i="8"/>
  <c r="S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T48" i="8" s="1"/>
  <c r="Q48" i="8"/>
  <c r="R48" i="8"/>
  <c r="S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R49" i="8"/>
  <c r="S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T50" i="8" s="1"/>
  <c r="Q50" i="8"/>
  <c r="R50" i="8"/>
  <c r="S50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R51" i="8"/>
  <c r="S51" i="8"/>
  <c r="T51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J53" i="8"/>
  <c r="K53" i="8"/>
  <c r="L53" i="8"/>
  <c r="M53" i="8"/>
  <c r="O53" i="8"/>
  <c r="P53" i="8"/>
  <c r="T53" i="8" s="1"/>
  <c r="Q53" i="8"/>
  <c r="R53" i="8"/>
  <c r="S53" i="8"/>
  <c r="D54" i="8"/>
  <c r="E54" i="8"/>
  <c r="F54" i="8"/>
  <c r="G54" i="8"/>
  <c r="H54" i="8"/>
  <c r="I54" i="8"/>
  <c r="J54" i="8"/>
  <c r="K54" i="8"/>
  <c r="L54" i="8"/>
  <c r="M54" i="8"/>
  <c r="O54" i="8"/>
  <c r="P54" i="8"/>
  <c r="Q54" i="8"/>
  <c r="R54" i="8"/>
  <c r="S54" i="8"/>
  <c r="T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Q56" i="8"/>
  <c r="R56" i="8"/>
  <c r="S56" i="8"/>
  <c r="T56" i="8"/>
  <c r="D57" i="8"/>
  <c r="E57" i="8"/>
  <c r="F57" i="8"/>
  <c r="G57" i="8"/>
  <c r="H57" i="8"/>
  <c r="I57" i="8"/>
  <c r="J57" i="8"/>
  <c r="K57" i="8"/>
  <c r="L57" i="8"/>
  <c r="M57" i="8"/>
  <c r="O57" i="8"/>
  <c r="P57" i="8"/>
  <c r="T57" i="8" s="1"/>
  <c r="Q57" i="8"/>
  <c r="R57" i="8"/>
  <c r="S57" i="8"/>
  <c r="D58" i="8"/>
  <c r="E58" i="8"/>
  <c r="F58" i="8"/>
  <c r="G58" i="8"/>
  <c r="H58" i="8"/>
  <c r="I58" i="8"/>
  <c r="J58" i="8"/>
  <c r="K58" i="8"/>
  <c r="L58" i="8"/>
  <c r="M58" i="8"/>
  <c r="O58" i="8"/>
  <c r="P58" i="8"/>
  <c r="Q58" i="8"/>
  <c r="R58" i="8"/>
  <c r="S58" i="8"/>
  <c r="T58" i="8"/>
  <c r="D59" i="8"/>
  <c r="E59" i="8"/>
  <c r="F59" i="8"/>
  <c r="G59" i="8"/>
  <c r="H59" i="8"/>
  <c r="I59" i="8"/>
  <c r="J59" i="8"/>
  <c r="K59" i="8"/>
  <c r="L59" i="8"/>
  <c r="M59" i="8"/>
  <c r="O59" i="8"/>
  <c r="P59" i="8"/>
  <c r="T59" i="8" s="1"/>
  <c r="Q59" i="8"/>
  <c r="R59" i="8"/>
  <c r="S59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R60" i="8"/>
  <c r="S60" i="8"/>
  <c r="T60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R61" i="8"/>
  <c r="S61" i="8"/>
  <c r="T61" i="8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R62" i="8"/>
  <c r="S62" i="8"/>
  <c r="T62" i="8"/>
  <c r="D63" i="8"/>
  <c r="E63" i="8"/>
  <c r="F63" i="8"/>
  <c r="G63" i="8"/>
  <c r="H63" i="8"/>
  <c r="I63" i="8"/>
  <c r="J63" i="8"/>
  <c r="K63" i="8"/>
  <c r="L63" i="8"/>
  <c r="M63" i="8"/>
  <c r="O63" i="8"/>
  <c r="P63" i="8"/>
  <c r="T63" i="8" s="1"/>
  <c r="Q63" i="8"/>
  <c r="R63" i="8"/>
  <c r="S63" i="8"/>
  <c r="D64" i="8"/>
  <c r="E64" i="8"/>
  <c r="F64" i="8"/>
  <c r="G64" i="8"/>
  <c r="H64" i="8"/>
  <c r="I64" i="8"/>
  <c r="J64" i="8"/>
  <c r="K64" i="8"/>
  <c r="L64" i="8"/>
  <c r="M64" i="8"/>
  <c r="O64" i="8"/>
  <c r="P64" i="8"/>
  <c r="Q64" i="8"/>
  <c r="R64" i="8"/>
  <c r="S64" i="8"/>
  <c r="T64" i="8"/>
  <c r="D65" i="8"/>
  <c r="E65" i="8"/>
  <c r="F65" i="8"/>
  <c r="G65" i="8"/>
  <c r="H65" i="8"/>
  <c r="I65" i="8"/>
  <c r="J65" i="8"/>
  <c r="K65" i="8"/>
  <c r="L65" i="8"/>
  <c r="M65" i="8"/>
  <c r="O65" i="8"/>
  <c r="P65" i="8"/>
  <c r="Q65" i="8"/>
  <c r="R65" i="8"/>
  <c r="S65" i="8"/>
  <c r="T65" i="8"/>
  <c r="D66" i="8"/>
  <c r="E66" i="8"/>
  <c r="F66" i="8"/>
  <c r="G66" i="8"/>
  <c r="H66" i="8"/>
  <c r="I66" i="8"/>
  <c r="J66" i="8"/>
  <c r="K66" i="8"/>
  <c r="L66" i="8"/>
  <c r="M66" i="8"/>
  <c r="O66" i="8"/>
  <c r="P66" i="8"/>
  <c r="T66" i="8" s="1"/>
  <c r="Q66" i="8"/>
  <c r="R66" i="8"/>
  <c r="S66" i="8"/>
  <c r="D67" i="8"/>
  <c r="E67" i="8"/>
  <c r="F67" i="8"/>
  <c r="G67" i="8"/>
  <c r="H67" i="8"/>
  <c r="I67" i="8"/>
  <c r="J67" i="8"/>
  <c r="K67" i="8"/>
  <c r="L67" i="8"/>
  <c r="M67" i="8"/>
  <c r="O67" i="8"/>
  <c r="P67" i="8"/>
  <c r="Q67" i="8"/>
  <c r="R67" i="8"/>
  <c r="S67" i="8"/>
  <c r="T67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R68" i="8"/>
  <c r="S68" i="8"/>
  <c r="T68" i="8"/>
  <c r="D69" i="8"/>
  <c r="E69" i="8"/>
  <c r="F69" i="8"/>
  <c r="G69" i="8"/>
  <c r="H69" i="8"/>
  <c r="I69" i="8"/>
  <c r="J69" i="8"/>
  <c r="K69" i="8"/>
  <c r="L69" i="8"/>
  <c r="M69" i="8"/>
  <c r="O69" i="8"/>
  <c r="P69" i="8"/>
  <c r="T69" i="8" s="1"/>
  <c r="Q69" i="8"/>
  <c r="R69" i="8"/>
  <c r="S69" i="8"/>
  <c r="D70" i="8"/>
  <c r="E70" i="8"/>
  <c r="F70" i="8"/>
  <c r="G70" i="8"/>
  <c r="H70" i="8"/>
  <c r="I70" i="8"/>
  <c r="J70" i="8"/>
  <c r="K70" i="8"/>
  <c r="L70" i="8"/>
  <c r="M70" i="8"/>
  <c r="O70" i="8"/>
  <c r="P70" i="8"/>
  <c r="T70" i="8" s="1"/>
  <c r="Q70" i="8"/>
  <c r="R70" i="8"/>
  <c r="S70" i="8"/>
  <c r="D71" i="8"/>
  <c r="E71" i="8"/>
  <c r="F71" i="8"/>
  <c r="G71" i="8"/>
  <c r="H71" i="8"/>
  <c r="I71" i="8"/>
  <c r="J71" i="8"/>
  <c r="K71" i="8"/>
  <c r="L71" i="8"/>
  <c r="M71" i="8"/>
  <c r="O71" i="8"/>
  <c r="P71" i="8"/>
  <c r="Q71" i="8"/>
  <c r="R71" i="8"/>
  <c r="S71" i="8"/>
  <c r="T71" i="8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R72" i="8"/>
  <c r="S72" i="8"/>
  <c r="T72" i="8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R73" i="8"/>
  <c r="S73" i="8"/>
  <c r="T73" i="8"/>
  <c r="D74" i="8"/>
  <c r="E74" i="8"/>
  <c r="F74" i="8"/>
  <c r="G74" i="8"/>
  <c r="H74" i="8"/>
  <c r="I74" i="8"/>
  <c r="J74" i="8"/>
  <c r="K74" i="8"/>
  <c r="L74" i="8"/>
  <c r="M74" i="8"/>
  <c r="O74" i="8"/>
  <c r="P74" i="8"/>
  <c r="T74" i="8" s="1"/>
  <c r="Q74" i="8"/>
  <c r="R74" i="8"/>
  <c r="S74" i="8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R75" i="8"/>
  <c r="S75" i="8"/>
  <c r="T75" i="8"/>
  <c r="D76" i="8"/>
  <c r="E76" i="8"/>
  <c r="F76" i="8"/>
  <c r="G76" i="8"/>
  <c r="H76" i="8"/>
  <c r="I76" i="8"/>
  <c r="J76" i="8"/>
  <c r="K76" i="8"/>
  <c r="L76" i="8"/>
  <c r="M76" i="8"/>
  <c r="O76" i="8"/>
  <c r="P76" i="8"/>
  <c r="T76" i="8" s="1"/>
  <c r="Q76" i="8"/>
  <c r="R76" i="8"/>
  <c r="S76" i="8"/>
  <c r="D77" i="8"/>
  <c r="E77" i="8"/>
  <c r="F77" i="8"/>
  <c r="G77" i="8"/>
  <c r="H77" i="8"/>
  <c r="I77" i="8"/>
  <c r="J77" i="8"/>
  <c r="K77" i="8"/>
  <c r="L77" i="8"/>
  <c r="M77" i="8"/>
  <c r="O77" i="8"/>
  <c r="P77" i="8"/>
  <c r="Q77" i="8"/>
  <c r="R77" i="8"/>
  <c r="S77" i="8"/>
  <c r="T77" i="8"/>
  <c r="D78" i="8"/>
  <c r="E78" i="8"/>
  <c r="F78" i="8"/>
  <c r="G78" i="8"/>
  <c r="H78" i="8"/>
  <c r="I78" i="8"/>
  <c r="J78" i="8"/>
  <c r="K78" i="8"/>
  <c r="L78" i="8"/>
  <c r="M78" i="8"/>
  <c r="O78" i="8"/>
  <c r="P78" i="8"/>
  <c r="Q78" i="8"/>
  <c r="R78" i="8"/>
  <c r="S78" i="8"/>
  <c r="T78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R79" i="8"/>
  <c r="S79" i="8"/>
  <c r="T79" i="8"/>
  <c r="D80" i="8"/>
  <c r="E80" i="8"/>
  <c r="F80" i="8"/>
  <c r="G80" i="8"/>
  <c r="H80" i="8"/>
  <c r="I80" i="8"/>
  <c r="J80" i="8"/>
  <c r="K80" i="8"/>
  <c r="L80" i="8"/>
  <c r="M80" i="8"/>
  <c r="O80" i="8"/>
  <c r="P80" i="8"/>
  <c r="T80" i="8" s="1"/>
  <c r="Q80" i="8"/>
  <c r="R80" i="8"/>
  <c r="S80" i="8"/>
  <c r="D81" i="8"/>
  <c r="E81" i="8"/>
  <c r="F81" i="8"/>
  <c r="G81" i="8"/>
  <c r="H81" i="8"/>
  <c r="I81" i="8"/>
  <c r="J81" i="8"/>
  <c r="K81" i="8"/>
  <c r="L81" i="8"/>
  <c r="M81" i="8"/>
  <c r="O81" i="8"/>
  <c r="P81" i="8"/>
  <c r="T81" i="8" s="1"/>
  <c r="Q81" i="8"/>
  <c r="R81" i="8"/>
  <c r="S81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R82" i="8"/>
  <c r="S82" i="8"/>
  <c r="T82" i="8"/>
  <c r="D83" i="8"/>
  <c r="E83" i="8"/>
  <c r="F83" i="8"/>
  <c r="G83" i="8"/>
  <c r="H83" i="8"/>
  <c r="I83" i="8"/>
  <c r="J83" i="8"/>
  <c r="K83" i="8"/>
  <c r="L83" i="8"/>
  <c r="M83" i="8"/>
  <c r="O83" i="8"/>
  <c r="P83" i="8"/>
  <c r="Q83" i="8"/>
  <c r="R83" i="8"/>
  <c r="S83" i="8"/>
  <c r="T83" i="8"/>
  <c r="D84" i="8"/>
  <c r="E84" i="8"/>
  <c r="F84" i="8"/>
  <c r="G84" i="8"/>
  <c r="H84" i="8"/>
  <c r="I84" i="8"/>
  <c r="J84" i="8"/>
  <c r="K84" i="8"/>
  <c r="L84" i="8"/>
  <c r="M84" i="8"/>
  <c r="O84" i="8"/>
  <c r="P84" i="8"/>
  <c r="T84" i="8" s="1"/>
  <c r="Q84" i="8"/>
  <c r="R84" i="8"/>
  <c r="S84" i="8"/>
  <c r="D85" i="8"/>
  <c r="E85" i="8"/>
  <c r="F85" i="8"/>
  <c r="G85" i="8"/>
  <c r="H85" i="8"/>
  <c r="I85" i="8"/>
  <c r="J85" i="8"/>
  <c r="K85" i="8"/>
  <c r="L85" i="8"/>
  <c r="M85" i="8"/>
  <c r="O85" i="8"/>
  <c r="P85" i="8"/>
  <c r="T85" i="8" s="1"/>
  <c r="Q85" i="8"/>
  <c r="R85" i="8"/>
  <c r="S85" i="8"/>
  <c r="D86" i="8"/>
  <c r="E86" i="8"/>
  <c r="F86" i="8"/>
  <c r="G86" i="8"/>
  <c r="H86" i="8"/>
  <c r="I86" i="8"/>
  <c r="J86" i="8"/>
  <c r="K86" i="8"/>
  <c r="L86" i="8"/>
  <c r="M86" i="8"/>
  <c r="O86" i="8"/>
  <c r="P86" i="8"/>
  <c r="Q86" i="8"/>
  <c r="R86" i="8"/>
  <c r="S86" i="8"/>
  <c r="T86" i="8"/>
  <c r="D87" i="8"/>
  <c r="E87" i="8"/>
  <c r="F87" i="8"/>
  <c r="G87" i="8"/>
  <c r="H87" i="8"/>
  <c r="I87" i="8"/>
  <c r="J87" i="8"/>
  <c r="K87" i="8"/>
  <c r="L87" i="8"/>
  <c r="M87" i="8"/>
  <c r="O87" i="8"/>
  <c r="P87" i="8"/>
  <c r="T87" i="8" s="1"/>
  <c r="Q87" i="8"/>
  <c r="R87" i="8"/>
  <c r="S87" i="8"/>
  <c r="D88" i="8"/>
  <c r="E88" i="8"/>
  <c r="F88" i="8"/>
  <c r="G88" i="8"/>
  <c r="H88" i="8"/>
  <c r="I88" i="8"/>
  <c r="J88" i="8"/>
  <c r="K88" i="8"/>
  <c r="L88" i="8"/>
  <c r="M88" i="8"/>
  <c r="O88" i="8"/>
  <c r="P88" i="8"/>
  <c r="Q88" i="8"/>
  <c r="R88" i="8"/>
  <c r="S88" i="8"/>
  <c r="T88" i="8"/>
  <c r="D89" i="8"/>
  <c r="E89" i="8"/>
  <c r="F89" i="8"/>
  <c r="G89" i="8"/>
  <c r="H89" i="8"/>
  <c r="I89" i="8"/>
  <c r="J89" i="8"/>
  <c r="K89" i="8"/>
  <c r="L89" i="8"/>
  <c r="M89" i="8"/>
  <c r="O89" i="8"/>
  <c r="P89" i="8"/>
  <c r="Q89" i="8"/>
  <c r="R89" i="8"/>
  <c r="S89" i="8"/>
  <c r="T89" i="8"/>
  <c r="D90" i="8"/>
  <c r="E90" i="8"/>
  <c r="F90" i="8"/>
  <c r="G90" i="8"/>
  <c r="H90" i="8"/>
  <c r="I90" i="8"/>
  <c r="J90" i="8"/>
  <c r="K90" i="8"/>
  <c r="L90" i="8"/>
  <c r="M90" i="8"/>
  <c r="O90" i="8"/>
  <c r="P90" i="8"/>
  <c r="Q90" i="8"/>
  <c r="R90" i="8"/>
  <c r="S90" i="8"/>
  <c r="T90" i="8"/>
  <c r="D91" i="8"/>
  <c r="E91" i="8"/>
  <c r="F91" i="8"/>
  <c r="G91" i="8"/>
  <c r="H91" i="8"/>
  <c r="I91" i="8"/>
  <c r="J91" i="8"/>
  <c r="K91" i="8"/>
  <c r="L91" i="8"/>
  <c r="M91" i="8"/>
  <c r="O91" i="8"/>
  <c r="P91" i="8"/>
  <c r="T91" i="8" s="1"/>
  <c r="Q91" i="8"/>
  <c r="R91" i="8"/>
  <c r="S91" i="8"/>
  <c r="D92" i="8"/>
  <c r="E92" i="8"/>
  <c r="F92" i="8"/>
  <c r="G92" i="8"/>
  <c r="H92" i="8"/>
  <c r="I92" i="8"/>
  <c r="J92" i="8"/>
  <c r="K92" i="8"/>
  <c r="L92" i="8"/>
  <c r="M92" i="8"/>
  <c r="O92" i="8"/>
  <c r="P92" i="8"/>
  <c r="Q92" i="8"/>
  <c r="R92" i="8"/>
  <c r="S92" i="8"/>
  <c r="T92" i="8"/>
  <c r="D93" i="8"/>
  <c r="E93" i="8"/>
  <c r="F93" i="8"/>
  <c r="G93" i="8"/>
  <c r="H93" i="8"/>
  <c r="I93" i="8"/>
  <c r="J93" i="8"/>
  <c r="K93" i="8"/>
  <c r="L93" i="8"/>
  <c r="M93" i="8"/>
  <c r="O93" i="8"/>
  <c r="P93" i="8"/>
  <c r="T93" i="8" s="1"/>
  <c r="Q93" i="8"/>
  <c r="R93" i="8"/>
  <c r="S93" i="8"/>
  <c r="D94" i="8"/>
  <c r="E94" i="8"/>
  <c r="F94" i="8"/>
  <c r="G94" i="8"/>
  <c r="H94" i="8"/>
  <c r="I94" i="8"/>
  <c r="J94" i="8"/>
  <c r="K94" i="8"/>
  <c r="L94" i="8"/>
  <c r="M94" i="8"/>
  <c r="O94" i="8"/>
  <c r="P94" i="8"/>
  <c r="Q94" i="8"/>
  <c r="R94" i="8"/>
  <c r="S94" i="8"/>
  <c r="T94" i="8"/>
  <c r="D95" i="8"/>
  <c r="E95" i="8"/>
  <c r="F95" i="8"/>
  <c r="G95" i="8"/>
  <c r="H95" i="8"/>
  <c r="I95" i="8"/>
  <c r="J95" i="8"/>
  <c r="K95" i="8"/>
  <c r="L95" i="8"/>
  <c r="M95" i="8"/>
  <c r="O95" i="8"/>
  <c r="P95" i="8"/>
  <c r="Q95" i="8"/>
  <c r="R95" i="8"/>
  <c r="S95" i="8"/>
  <c r="T95" i="8"/>
  <c r="D96" i="8"/>
  <c r="E96" i="8"/>
  <c r="F96" i="8"/>
  <c r="G96" i="8"/>
  <c r="H96" i="8"/>
  <c r="I96" i="8"/>
  <c r="J96" i="8"/>
  <c r="K96" i="8"/>
  <c r="L96" i="8"/>
  <c r="M96" i="8"/>
  <c r="O96" i="8"/>
  <c r="P96" i="8"/>
  <c r="T96" i="8" s="1"/>
  <c r="Q96" i="8"/>
  <c r="R96" i="8"/>
  <c r="S96" i="8"/>
  <c r="D97" i="8"/>
  <c r="E97" i="8"/>
  <c r="F97" i="8"/>
  <c r="G97" i="8"/>
  <c r="H97" i="8"/>
  <c r="I97" i="8"/>
  <c r="J97" i="8"/>
  <c r="K97" i="8"/>
  <c r="L97" i="8"/>
  <c r="M97" i="8"/>
  <c r="O97" i="8"/>
  <c r="P97" i="8"/>
  <c r="T97" i="8" s="1"/>
  <c r="Q97" i="8"/>
  <c r="R97" i="8"/>
  <c r="S97" i="8"/>
  <c r="D98" i="8"/>
  <c r="E98" i="8"/>
  <c r="F98" i="8"/>
  <c r="G98" i="8"/>
  <c r="H98" i="8"/>
  <c r="I98" i="8"/>
  <c r="J98" i="8"/>
  <c r="K98" i="8"/>
  <c r="L98" i="8"/>
  <c r="M98" i="8"/>
  <c r="O98" i="8"/>
  <c r="P98" i="8"/>
  <c r="Q98" i="8"/>
  <c r="R98" i="8"/>
  <c r="S98" i="8"/>
  <c r="T98" i="8"/>
  <c r="D99" i="8"/>
  <c r="E99" i="8"/>
  <c r="F99" i="8"/>
  <c r="G99" i="8"/>
  <c r="H99" i="8"/>
  <c r="I99" i="8"/>
  <c r="J99" i="8"/>
  <c r="K99" i="8"/>
  <c r="L99" i="8"/>
  <c r="M99" i="8"/>
  <c r="O99" i="8"/>
  <c r="P99" i="8"/>
  <c r="T99" i="8" s="1"/>
  <c r="Q99" i="8"/>
  <c r="R99" i="8"/>
  <c r="S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T100" i="8" s="1"/>
  <c r="Q100" i="8"/>
  <c r="R100" i="8"/>
  <c r="S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Q101" i="8"/>
  <c r="R101" i="8"/>
  <c r="S101" i="8"/>
  <c r="T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T102" i="8" s="1"/>
  <c r="Q102" i="8"/>
  <c r="R102" i="8"/>
  <c r="S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Q103" i="8"/>
  <c r="R103" i="8"/>
  <c r="S103" i="8"/>
  <c r="T103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Q104" i="8"/>
  <c r="R104" i="8"/>
  <c r="S104" i="8"/>
  <c r="T104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Q105" i="8"/>
  <c r="R105" i="8"/>
  <c r="S105" i="8"/>
  <c r="T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T106" i="8" s="1"/>
  <c r="Q106" i="8"/>
  <c r="R106" i="8"/>
  <c r="S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Q107" i="8"/>
  <c r="R107" i="8"/>
  <c r="S107" i="8"/>
  <c r="T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T108" i="8" s="1"/>
  <c r="Q108" i="8"/>
  <c r="R108" i="8"/>
  <c r="S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T109" i="8" s="1"/>
  <c r="Q109" i="8"/>
  <c r="R109" i="8"/>
  <c r="S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Q110" i="8"/>
  <c r="R110" i="8"/>
  <c r="S110" i="8"/>
  <c r="T110" i="8"/>
  <c r="D111" i="8"/>
  <c r="E111" i="8"/>
  <c r="F111" i="8"/>
  <c r="G111" i="8"/>
  <c r="H111" i="8"/>
  <c r="I111" i="8"/>
  <c r="J111" i="8"/>
  <c r="K111" i="8"/>
  <c r="L111" i="8"/>
  <c r="M111" i="8"/>
  <c r="O111" i="8"/>
  <c r="P111" i="8"/>
  <c r="Q111" i="8"/>
  <c r="R111" i="8"/>
  <c r="S111" i="8"/>
  <c r="T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Q112" i="8"/>
  <c r="R112" i="8"/>
  <c r="S112" i="8"/>
  <c r="T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T113" i="8" s="1"/>
  <c r="Q113" i="8"/>
  <c r="R113" i="8"/>
  <c r="S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Q114" i="8"/>
  <c r="R114" i="8"/>
  <c r="S114" i="8"/>
  <c r="T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Q115" i="8"/>
  <c r="R115" i="8"/>
  <c r="S115" i="8"/>
  <c r="T115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Q116" i="8"/>
  <c r="R116" i="8"/>
  <c r="S116" i="8"/>
  <c r="T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Q117" i="8"/>
  <c r="R117" i="8"/>
  <c r="S117" i="8"/>
  <c r="T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Q118" i="8"/>
  <c r="R118" i="8"/>
  <c r="S118" i="8"/>
  <c r="T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Q119" i="8"/>
  <c r="R119" i="8"/>
  <c r="S119" i="8"/>
  <c r="T119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T120" i="8" s="1"/>
  <c r="Q120" i="8"/>
  <c r="R120" i="8"/>
  <c r="S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Q121" i="8"/>
  <c r="R121" i="8"/>
  <c r="S121" i="8"/>
  <c r="T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Q122" i="8"/>
  <c r="R122" i="8"/>
  <c r="S122" i="8"/>
  <c r="T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T123" i="8" s="1"/>
  <c r="Q123" i="8"/>
  <c r="R123" i="8"/>
  <c r="S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Q124" i="8"/>
  <c r="R124" i="8"/>
  <c r="S124" i="8"/>
  <c r="T124" i="8"/>
  <c r="D125" i="8"/>
  <c r="E125" i="8"/>
  <c r="F125" i="8"/>
  <c r="G125" i="8"/>
  <c r="H125" i="8"/>
  <c r="I125" i="8"/>
  <c r="J125" i="8"/>
  <c r="K125" i="8"/>
  <c r="L125" i="8"/>
  <c r="M125" i="8"/>
  <c r="O125" i="8"/>
  <c r="P125" i="8"/>
  <c r="T125" i="8" s="1"/>
  <c r="Q125" i="8"/>
  <c r="R125" i="8"/>
  <c r="S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Q126" i="8"/>
  <c r="R126" i="8"/>
  <c r="S126" i="8"/>
  <c r="T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Q127" i="8"/>
  <c r="R127" i="8"/>
  <c r="S127" i="8"/>
  <c r="T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Q128" i="8"/>
  <c r="R128" i="8"/>
  <c r="S128" i="8"/>
  <c r="T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Q129" i="8"/>
  <c r="R129" i="8"/>
  <c r="S129" i="8"/>
  <c r="T129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Q130" i="8"/>
  <c r="R130" i="8"/>
  <c r="S130" i="8"/>
  <c r="T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Q131" i="8"/>
  <c r="R131" i="8"/>
  <c r="S131" i="8"/>
  <c r="T131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Q132" i="8"/>
  <c r="R132" i="8"/>
  <c r="S132" i="8"/>
  <c r="T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T133" i="8" s="1"/>
  <c r="Q133" i="8"/>
  <c r="R133" i="8"/>
  <c r="S133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Q134" i="8"/>
  <c r="R134" i="8"/>
  <c r="S134" i="8"/>
  <c r="T134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T135" i="8" s="1"/>
  <c r="Q135" i="8"/>
  <c r="R135" i="8"/>
  <c r="S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Q136" i="8"/>
  <c r="R136" i="8"/>
  <c r="S136" i="8"/>
  <c r="T136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Q137" i="8"/>
  <c r="R137" i="8"/>
  <c r="S137" i="8"/>
  <c r="T137" i="8"/>
  <c r="D138" i="8"/>
  <c r="E138" i="8"/>
  <c r="F138" i="8"/>
  <c r="G138" i="8"/>
  <c r="H138" i="8"/>
  <c r="I138" i="8"/>
  <c r="J138" i="8"/>
  <c r="K138" i="8"/>
  <c r="L138" i="8"/>
  <c r="M138" i="8"/>
  <c r="O138" i="8"/>
  <c r="P138" i="8"/>
  <c r="Q138" i="8"/>
  <c r="R138" i="8"/>
  <c r="S138" i="8"/>
  <c r="T138" i="8"/>
  <c r="D139" i="8"/>
  <c r="E139" i="8"/>
  <c r="F139" i="8"/>
  <c r="G139" i="8"/>
  <c r="H139" i="8"/>
  <c r="I139" i="8"/>
  <c r="J139" i="8"/>
  <c r="K139" i="8"/>
  <c r="L139" i="8"/>
  <c r="M139" i="8"/>
  <c r="O139" i="8"/>
  <c r="P139" i="8"/>
  <c r="T139" i="8" s="1"/>
  <c r="Q139" i="8"/>
  <c r="R139" i="8"/>
  <c r="S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Q140" i="8"/>
  <c r="R140" i="8"/>
  <c r="S140" i="8"/>
  <c r="T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T141" i="8" s="1"/>
  <c r="Q141" i="8"/>
  <c r="R141" i="8"/>
  <c r="S141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Q142" i="8"/>
  <c r="R142" i="8"/>
  <c r="S142" i="8"/>
  <c r="T142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Q143" i="8"/>
  <c r="R143" i="8"/>
  <c r="S143" i="8"/>
  <c r="T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T144" i="8" s="1"/>
  <c r="Q144" i="8"/>
  <c r="R144" i="8"/>
  <c r="S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Q145" i="8"/>
  <c r="R145" i="8"/>
  <c r="S145" i="8"/>
  <c r="T145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Q146" i="8"/>
  <c r="R146" i="8"/>
  <c r="S146" i="8"/>
  <c r="T146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Q147" i="8"/>
  <c r="R147" i="8"/>
  <c r="S147" i="8"/>
  <c r="T147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T148" i="8" s="1"/>
  <c r="Q148" i="8"/>
  <c r="R148" i="8"/>
  <c r="S148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Q149" i="8"/>
  <c r="R149" i="8"/>
  <c r="S149" i="8"/>
  <c r="T149" i="8"/>
  <c r="D150" i="8"/>
  <c r="E150" i="8"/>
  <c r="F150" i="8"/>
  <c r="G150" i="8"/>
  <c r="H150" i="8"/>
  <c r="I150" i="8"/>
  <c r="J150" i="8"/>
  <c r="K150" i="8"/>
  <c r="L150" i="8"/>
  <c r="M150" i="8"/>
  <c r="O150" i="8"/>
  <c r="P150" i="8"/>
  <c r="T150" i="8" s="1"/>
  <c r="Q150" i="8"/>
  <c r="R150" i="8"/>
  <c r="S150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Q151" i="8"/>
  <c r="R151" i="8"/>
  <c r="S151" i="8"/>
  <c r="T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Q152" i="8"/>
  <c r="R152" i="8"/>
  <c r="S152" i="8"/>
  <c r="T152" i="8"/>
  <c r="D153" i="8"/>
  <c r="E153" i="8"/>
  <c r="F153" i="8"/>
  <c r="G153" i="8"/>
  <c r="H153" i="8"/>
  <c r="I153" i="8"/>
  <c r="J153" i="8"/>
  <c r="K153" i="8"/>
  <c r="L153" i="8"/>
  <c r="M153" i="8"/>
  <c r="O153" i="8"/>
  <c r="P153" i="8"/>
  <c r="T153" i="8" s="1"/>
  <c r="Q153" i="8"/>
  <c r="R153" i="8"/>
  <c r="S153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Q154" i="8"/>
  <c r="R154" i="8"/>
  <c r="S154" i="8"/>
  <c r="T154" i="8"/>
  <c r="D155" i="8"/>
  <c r="E155" i="8"/>
  <c r="F155" i="8"/>
  <c r="G155" i="8"/>
  <c r="H155" i="8"/>
  <c r="I155" i="8"/>
  <c r="J155" i="8"/>
  <c r="K155" i="8"/>
  <c r="L155" i="8"/>
  <c r="M155" i="8"/>
  <c r="O155" i="8"/>
  <c r="P155" i="8"/>
  <c r="Q155" i="8"/>
  <c r="R155" i="8"/>
  <c r="S155" i="8"/>
  <c r="T155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Q156" i="8"/>
  <c r="R156" i="8"/>
  <c r="S156" i="8"/>
  <c r="T156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Q157" i="8"/>
  <c r="R157" i="8"/>
  <c r="S157" i="8"/>
  <c r="T157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Q158" i="8"/>
  <c r="R158" i="8"/>
  <c r="S158" i="8"/>
  <c r="T158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Q159" i="8"/>
  <c r="R159" i="8"/>
  <c r="S159" i="8"/>
  <c r="T159" i="8"/>
  <c r="D160" i="8"/>
  <c r="E160" i="8"/>
  <c r="F160" i="8"/>
  <c r="G160" i="8"/>
  <c r="H160" i="8"/>
  <c r="I160" i="8"/>
  <c r="J160" i="8"/>
  <c r="K160" i="8"/>
  <c r="L160" i="8"/>
  <c r="M160" i="8"/>
  <c r="O160" i="8"/>
  <c r="P160" i="8"/>
  <c r="T160" i="8" s="1"/>
  <c r="Q160" i="8"/>
  <c r="R160" i="8"/>
  <c r="S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T161" i="8" s="1"/>
  <c r="Q161" i="8"/>
  <c r="R161" i="8"/>
  <c r="S161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Q162" i="8"/>
  <c r="R162" i="8"/>
  <c r="S162" i="8"/>
  <c r="T162" i="8"/>
  <c r="D163" i="8"/>
  <c r="E163" i="8"/>
  <c r="F163" i="8"/>
  <c r="G163" i="8"/>
  <c r="H163" i="8"/>
  <c r="I163" i="8"/>
  <c r="J163" i="8"/>
  <c r="K163" i="8"/>
  <c r="L163" i="8"/>
  <c r="M163" i="8"/>
  <c r="O163" i="8"/>
  <c r="P163" i="8"/>
  <c r="Q163" i="8"/>
  <c r="R163" i="8"/>
  <c r="S163" i="8"/>
  <c r="T163" i="8"/>
  <c r="D164" i="8"/>
  <c r="E164" i="8"/>
  <c r="F164" i="8"/>
  <c r="G164" i="8"/>
  <c r="H164" i="8"/>
  <c r="I164" i="8"/>
  <c r="J164" i="8"/>
  <c r="K164" i="8"/>
  <c r="L164" i="8"/>
  <c r="M164" i="8"/>
  <c r="O164" i="8"/>
  <c r="P164" i="8"/>
  <c r="T164" i="8" s="1"/>
  <c r="Q164" i="8"/>
  <c r="R164" i="8"/>
  <c r="S164" i="8"/>
  <c r="D165" i="8"/>
  <c r="E165" i="8"/>
  <c r="F165" i="8"/>
  <c r="G165" i="8"/>
  <c r="H165" i="8"/>
  <c r="I165" i="8"/>
  <c r="J165" i="8"/>
  <c r="K165" i="8"/>
  <c r="L165" i="8"/>
  <c r="M165" i="8"/>
  <c r="O165" i="8"/>
  <c r="P165" i="8"/>
  <c r="T165" i="8" s="1"/>
  <c r="Q165" i="8"/>
  <c r="R165" i="8"/>
  <c r="S165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Q166" i="8"/>
  <c r="R166" i="8"/>
  <c r="S166" i="8"/>
  <c r="T166" i="8"/>
  <c r="D167" i="8"/>
  <c r="E167" i="8"/>
  <c r="F167" i="8"/>
  <c r="G167" i="8"/>
  <c r="H167" i="8"/>
  <c r="I167" i="8"/>
  <c r="J167" i="8"/>
  <c r="K167" i="8"/>
  <c r="L167" i="8"/>
  <c r="M167" i="8"/>
  <c r="O167" i="8"/>
  <c r="P167" i="8"/>
  <c r="Q167" i="8"/>
  <c r="R167" i="8"/>
  <c r="S167" i="8"/>
  <c r="T167" i="8"/>
  <c r="D168" i="8"/>
  <c r="E168" i="8"/>
  <c r="F168" i="8"/>
  <c r="G168" i="8"/>
  <c r="H168" i="8"/>
  <c r="I168" i="8"/>
  <c r="J168" i="8"/>
  <c r="K168" i="8"/>
  <c r="L168" i="8"/>
  <c r="M168" i="8"/>
  <c r="O168" i="8"/>
  <c r="P168" i="8"/>
  <c r="T168" i="8" s="1"/>
  <c r="Q168" i="8"/>
  <c r="R168" i="8"/>
  <c r="S168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Q169" i="8"/>
  <c r="R169" i="8"/>
  <c r="S169" i="8"/>
  <c r="T169" i="8"/>
  <c r="D170" i="8"/>
  <c r="E170" i="8"/>
  <c r="F170" i="8"/>
  <c r="G170" i="8"/>
  <c r="H170" i="8"/>
  <c r="I170" i="8"/>
  <c r="J170" i="8"/>
  <c r="K170" i="8"/>
  <c r="L170" i="8"/>
  <c r="M170" i="8"/>
  <c r="O170" i="8"/>
  <c r="P170" i="8"/>
  <c r="T170" i="8" s="1"/>
  <c r="Q170" i="8"/>
  <c r="R170" i="8"/>
  <c r="S170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T171" i="8" s="1"/>
  <c r="Q171" i="8"/>
  <c r="R171" i="8"/>
  <c r="S171" i="8"/>
  <c r="D172" i="8"/>
  <c r="E172" i="8"/>
  <c r="F172" i="8"/>
  <c r="G172" i="8"/>
  <c r="H172" i="8"/>
  <c r="I172" i="8"/>
  <c r="J172" i="8"/>
  <c r="K172" i="8"/>
  <c r="L172" i="8"/>
  <c r="M172" i="8"/>
  <c r="O172" i="8"/>
  <c r="P172" i="8"/>
  <c r="Q172" i="8"/>
  <c r="R172" i="8"/>
  <c r="S172" i="8"/>
  <c r="T172" i="8"/>
  <c r="D173" i="8"/>
  <c r="E173" i="8"/>
  <c r="F173" i="8"/>
  <c r="G173" i="8"/>
  <c r="H173" i="8"/>
  <c r="I173" i="8"/>
  <c r="J173" i="8"/>
  <c r="K173" i="8"/>
  <c r="L173" i="8"/>
  <c r="M173" i="8"/>
  <c r="O173" i="8"/>
  <c r="P173" i="8"/>
  <c r="Q173" i="8"/>
  <c r="R173" i="8"/>
  <c r="S173" i="8"/>
  <c r="T173" i="8"/>
  <c r="D174" i="8"/>
  <c r="E174" i="8"/>
  <c r="F174" i="8"/>
  <c r="G174" i="8"/>
  <c r="H174" i="8"/>
  <c r="I174" i="8"/>
  <c r="J174" i="8"/>
  <c r="K174" i="8"/>
  <c r="L174" i="8"/>
  <c r="M174" i="8"/>
  <c r="O174" i="8"/>
  <c r="P174" i="8"/>
  <c r="T174" i="8" s="1"/>
  <c r="Q174" i="8"/>
  <c r="R174" i="8"/>
  <c r="S174" i="8"/>
  <c r="D175" i="8"/>
  <c r="E175" i="8"/>
  <c r="F175" i="8"/>
  <c r="G175" i="8"/>
  <c r="H175" i="8"/>
  <c r="I175" i="8"/>
  <c r="J175" i="8"/>
  <c r="K175" i="8"/>
  <c r="L175" i="8"/>
  <c r="M175" i="8"/>
  <c r="O175" i="8"/>
  <c r="P175" i="8"/>
  <c r="Q175" i="8"/>
  <c r="R175" i="8"/>
  <c r="S175" i="8"/>
  <c r="T175" i="8"/>
  <c r="D176" i="8"/>
  <c r="E176" i="8"/>
  <c r="F176" i="8"/>
  <c r="G176" i="8"/>
  <c r="H176" i="8"/>
  <c r="I176" i="8"/>
  <c r="J176" i="8"/>
  <c r="K176" i="8"/>
  <c r="L176" i="8"/>
  <c r="M176" i="8"/>
  <c r="O176" i="8"/>
  <c r="P176" i="8"/>
  <c r="Q176" i="8"/>
  <c r="R176" i="8"/>
  <c r="S176" i="8"/>
  <c r="T176" i="8"/>
  <c r="D177" i="8"/>
  <c r="E177" i="8"/>
  <c r="F177" i="8"/>
  <c r="G177" i="8"/>
  <c r="H177" i="8"/>
  <c r="I177" i="8"/>
  <c r="J177" i="8"/>
  <c r="K177" i="8"/>
  <c r="L177" i="8"/>
  <c r="M177" i="8"/>
  <c r="O177" i="8"/>
  <c r="P177" i="8"/>
  <c r="Q177" i="8"/>
  <c r="R177" i="8"/>
  <c r="S177" i="8"/>
  <c r="T177" i="8"/>
  <c r="D178" i="8"/>
  <c r="E178" i="8"/>
  <c r="F178" i="8"/>
  <c r="G178" i="8"/>
  <c r="H178" i="8"/>
  <c r="I178" i="8"/>
  <c r="J178" i="8"/>
  <c r="K178" i="8"/>
  <c r="L178" i="8"/>
  <c r="M178" i="8"/>
  <c r="O178" i="8"/>
  <c r="P178" i="8"/>
  <c r="Q178" i="8"/>
  <c r="R178" i="8"/>
  <c r="S178" i="8"/>
  <c r="T178" i="8"/>
  <c r="D179" i="8"/>
  <c r="E179" i="8"/>
  <c r="F179" i="8"/>
  <c r="G179" i="8"/>
  <c r="H179" i="8"/>
  <c r="I179" i="8"/>
  <c r="J179" i="8"/>
  <c r="K179" i="8"/>
  <c r="L179" i="8"/>
  <c r="M179" i="8"/>
  <c r="O179" i="8"/>
  <c r="P179" i="8"/>
  <c r="T179" i="8" s="1"/>
  <c r="Q179" i="8"/>
  <c r="R179" i="8"/>
  <c r="S179" i="8"/>
  <c r="D180" i="8"/>
  <c r="E180" i="8"/>
  <c r="F180" i="8"/>
  <c r="G180" i="8"/>
  <c r="H180" i="8"/>
  <c r="I180" i="8"/>
  <c r="J180" i="8"/>
  <c r="K180" i="8"/>
  <c r="L180" i="8"/>
  <c r="M180" i="8"/>
  <c r="O180" i="8"/>
  <c r="P180" i="8"/>
  <c r="Q180" i="8"/>
  <c r="R180" i="8"/>
  <c r="S180" i="8"/>
  <c r="T180" i="8"/>
  <c r="D181" i="8"/>
  <c r="E181" i="8"/>
  <c r="F181" i="8"/>
  <c r="G181" i="8"/>
  <c r="H181" i="8"/>
  <c r="I181" i="8"/>
  <c r="J181" i="8"/>
  <c r="K181" i="8"/>
  <c r="L181" i="8"/>
  <c r="M181" i="8"/>
  <c r="O181" i="8"/>
  <c r="P181" i="8"/>
  <c r="Q181" i="8"/>
  <c r="R181" i="8"/>
  <c r="S181" i="8"/>
  <c r="T181" i="8"/>
  <c r="D182" i="8"/>
  <c r="E182" i="8"/>
  <c r="F182" i="8"/>
  <c r="G182" i="8"/>
  <c r="H182" i="8"/>
  <c r="I182" i="8"/>
  <c r="J182" i="8"/>
  <c r="K182" i="8"/>
  <c r="L182" i="8"/>
  <c r="M182" i="8"/>
  <c r="O182" i="8"/>
  <c r="P182" i="8"/>
  <c r="Q182" i="8"/>
  <c r="R182" i="8"/>
  <c r="S182" i="8"/>
  <c r="T182" i="8"/>
  <c r="D183" i="8"/>
  <c r="E183" i="8"/>
  <c r="F183" i="8"/>
  <c r="G183" i="8"/>
  <c r="H183" i="8"/>
  <c r="I183" i="8"/>
  <c r="J183" i="8"/>
  <c r="K183" i="8"/>
  <c r="L183" i="8"/>
  <c r="M183" i="8"/>
  <c r="O183" i="8"/>
  <c r="P183" i="8"/>
  <c r="T183" i="8" s="1"/>
  <c r="Q183" i="8"/>
  <c r="R183" i="8"/>
  <c r="S183" i="8"/>
  <c r="D184" i="8"/>
  <c r="E184" i="8"/>
  <c r="F184" i="8"/>
  <c r="G184" i="8"/>
  <c r="H184" i="8"/>
  <c r="I184" i="8"/>
  <c r="J184" i="8"/>
  <c r="K184" i="8"/>
  <c r="L184" i="8"/>
  <c r="M184" i="8"/>
  <c r="O184" i="8"/>
  <c r="P184" i="8"/>
  <c r="Q184" i="8"/>
  <c r="R184" i="8"/>
  <c r="S184" i="8"/>
  <c r="T184" i="8"/>
  <c r="D185" i="8"/>
  <c r="E185" i="8"/>
  <c r="F185" i="8"/>
  <c r="G185" i="8"/>
  <c r="H185" i="8"/>
  <c r="I185" i="8"/>
  <c r="J185" i="8"/>
  <c r="K185" i="8"/>
  <c r="L185" i="8"/>
  <c r="M185" i="8"/>
  <c r="O185" i="8"/>
  <c r="P185" i="8"/>
  <c r="T185" i="8" s="1"/>
  <c r="Q185" i="8"/>
  <c r="R185" i="8"/>
  <c r="S185" i="8"/>
  <c r="D186" i="8"/>
  <c r="E186" i="8"/>
  <c r="F186" i="8"/>
  <c r="G186" i="8"/>
  <c r="H186" i="8"/>
  <c r="I186" i="8"/>
  <c r="J186" i="8"/>
  <c r="K186" i="8"/>
  <c r="L186" i="8"/>
  <c r="M186" i="8"/>
  <c r="O186" i="8"/>
  <c r="P186" i="8"/>
  <c r="Q186" i="8"/>
  <c r="R186" i="8"/>
  <c r="S186" i="8"/>
  <c r="T186" i="8"/>
  <c r="D4" i="8"/>
  <c r="E4" i="8"/>
  <c r="F4" i="8"/>
  <c r="G4" i="8"/>
  <c r="H4" i="8"/>
  <c r="I4" i="8"/>
  <c r="J4" i="8"/>
  <c r="K4" i="8"/>
  <c r="L4" i="8"/>
  <c r="M4" i="8"/>
  <c r="O4" i="8"/>
  <c r="P4" i="8"/>
  <c r="T4" i="8" s="1"/>
  <c r="Q4" i="8"/>
  <c r="R4" i="8"/>
  <c r="S4" i="8"/>
  <c r="D5" i="8"/>
  <c r="E5" i="8"/>
  <c r="F5" i="8"/>
  <c r="G5" i="8"/>
  <c r="H5" i="8"/>
  <c r="I5" i="8"/>
  <c r="J5" i="8"/>
  <c r="K5" i="8"/>
  <c r="L5" i="8"/>
  <c r="M5" i="8"/>
  <c r="O5" i="8"/>
  <c r="P5" i="8"/>
  <c r="T5" i="8" s="1"/>
  <c r="Q5" i="8"/>
  <c r="R5" i="8"/>
  <c r="S5" i="8"/>
  <c r="D6" i="8"/>
  <c r="E6" i="8"/>
  <c r="F6" i="8"/>
  <c r="G6" i="8"/>
  <c r="H6" i="8"/>
  <c r="I6" i="8"/>
  <c r="J6" i="8"/>
  <c r="K6" i="8"/>
  <c r="L6" i="8"/>
  <c r="M6" i="8"/>
  <c r="O6" i="8"/>
  <c r="P6" i="8"/>
  <c r="T6" i="8" s="1"/>
  <c r="Q6" i="8"/>
  <c r="R6" i="8"/>
  <c r="S6" i="8"/>
  <c r="D7" i="8"/>
  <c r="E7" i="8"/>
  <c r="F7" i="8"/>
  <c r="G7" i="8"/>
  <c r="H7" i="8"/>
  <c r="I7" i="8"/>
  <c r="J7" i="8"/>
  <c r="K7" i="8"/>
  <c r="L7" i="8"/>
  <c r="M7" i="8"/>
  <c r="O7" i="8"/>
  <c r="P7" i="8"/>
  <c r="T7" i="8" s="1"/>
  <c r="Q7" i="8"/>
  <c r="R7" i="8"/>
  <c r="S7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5" i="8" l="1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4" i="8" l="1"/>
  <c r="C3" i="8" l="1"/>
  <c r="O3" i="8"/>
  <c r="P3" i="8"/>
  <c r="T3" i="8" s="1"/>
  <c r="Q3" i="8"/>
  <c r="S3" i="8" s="1"/>
  <c r="R3" i="8"/>
  <c r="D186" i="2" l="1"/>
  <c r="C5" i="12" l="1"/>
  <c r="D5" i="12"/>
  <c r="E5" i="12" l="1"/>
  <c r="H5" i="12" s="1"/>
  <c r="F5" i="12"/>
  <c r="C4" i="12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U186" i="2"/>
  <c r="V186" i="2"/>
  <c r="W186" i="2"/>
  <c r="X186" i="2"/>
  <c r="Y186" i="2"/>
  <c r="Z186" i="2"/>
  <c r="D993" i="2"/>
  <c r="U180" i="2"/>
  <c r="V180" i="2"/>
  <c r="W180" i="2"/>
  <c r="X180" i="2"/>
  <c r="Y180" i="2"/>
  <c r="AB180" i="2" s="1"/>
  <c r="Z180" i="2"/>
  <c r="U181" i="2"/>
  <c r="AA181" i="2" s="1"/>
  <c r="V181" i="2"/>
  <c r="W181" i="2"/>
  <c r="X181" i="2"/>
  <c r="Y181" i="2"/>
  <c r="Z181" i="2"/>
  <c r="U182" i="2"/>
  <c r="V182" i="2"/>
  <c r="W182" i="2"/>
  <c r="X182" i="2"/>
  <c r="Y182" i="2"/>
  <c r="Z182" i="2"/>
  <c r="U183" i="2"/>
  <c r="AA183" i="2" s="1"/>
  <c r="V183" i="2"/>
  <c r="W183" i="2"/>
  <c r="X183" i="2"/>
  <c r="Y183" i="2"/>
  <c r="Z183" i="2"/>
  <c r="U184" i="2"/>
  <c r="V184" i="2"/>
  <c r="W184" i="2"/>
  <c r="X184" i="2"/>
  <c r="Y184" i="2"/>
  <c r="AB184" i="2" s="1"/>
  <c r="Z184" i="2"/>
  <c r="U185" i="2"/>
  <c r="AA185" i="2" s="1"/>
  <c r="V185" i="2"/>
  <c r="W185" i="2"/>
  <c r="X185" i="2"/>
  <c r="Y185" i="2"/>
  <c r="Z185" i="2"/>
  <c r="U171" i="2"/>
  <c r="V171" i="2"/>
  <c r="W171" i="2"/>
  <c r="X171" i="2"/>
  <c r="Y171" i="2"/>
  <c r="Z171" i="2"/>
  <c r="U172" i="2"/>
  <c r="AA172" i="2" s="1"/>
  <c r="V172" i="2"/>
  <c r="W172" i="2"/>
  <c r="X172" i="2"/>
  <c r="Y172" i="2"/>
  <c r="Z172" i="2"/>
  <c r="U173" i="2"/>
  <c r="V173" i="2"/>
  <c r="W173" i="2"/>
  <c r="AC173" i="2" s="1"/>
  <c r="X173" i="2"/>
  <c r="Y173" i="2"/>
  <c r="Z173" i="2"/>
  <c r="U174" i="2"/>
  <c r="AA174" i="2" s="1"/>
  <c r="V174" i="2"/>
  <c r="W174" i="2"/>
  <c r="X174" i="2"/>
  <c r="Y174" i="2"/>
  <c r="Z174" i="2"/>
  <c r="U175" i="2"/>
  <c r="V175" i="2"/>
  <c r="W175" i="2"/>
  <c r="AC175" i="2" s="1"/>
  <c r="X175" i="2"/>
  <c r="Y175" i="2"/>
  <c r="Z175" i="2"/>
  <c r="U176" i="2"/>
  <c r="V176" i="2"/>
  <c r="W176" i="2"/>
  <c r="X176" i="2"/>
  <c r="Y176" i="2"/>
  <c r="Z176" i="2"/>
  <c r="U177" i="2"/>
  <c r="V177" i="2"/>
  <c r="W177" i="2"/>
  <c r="AC177" i="2" s="1"/>
  <c r="X177" i="2"/>
  <c r="Y177" i="2"/>
  <c r="Z177" i="2"/>
  <c r="U178" i="2"/>
  <c r="AA178" i="2" s="1"/>
  <c r="V178" i="2"/>
  <c r="W178" i="2"/>
  <c r="X178" i="2"/>
  <c r="Y178" i="2"/>
  <c r="Z178" i="2"/>
  <c r="U179" i="2"/>
  <c r="V179" i="2"/>
  <c r="W179" i="2"/>
  <c r="X179" i="2"/>
  <c r="Y179" i="2"/>
  <c r="AB179" i="2" s="1"/>
  <c r="Z179" i="2"/>
  <c r="Z170" i="2"/>
  <c r="AC170" i="2" s="1"/>
  <c r="Y170" i="2"/>
  <c r="X170" i="2"/>
  <c r="W170" i="2"/>
  <c r="V170" i="2"/>
  <c r="U170" i="2"/>
  <c r="AA176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E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E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F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F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F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H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H323" i="11" s="1"/>
  <c r="A324" i="11"/>
  <c r="C324" i="11" s="1"/>
  <c r="B324" i="11"/>
  <c r="D324" i="11" s="1"/>
  <c r="A325" i="11"/>
  <c r="C325" i="11" s="1"/>
  <c r="B325" i="11"/>
  <c r="D325" i="11" s="1"/>
  <c r="E325" i="11" s="1"/>
  <c r="A326" i="11"/>
  <c r="C326" i="11" s="1"/>
  <c r="B326" i="11"/>
  <c r="D326" i="11" s="1"/>
  <c r="A327" i="11"/>
  <c r="C327" i="11" s="1"/>
  <c r="B327" i="11"/>
  <c r="D327" i="11" s="1"/>
  <c r="H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H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H339" i="11" s="1"/>
  <c r="A340" i="11"/>
  <c r="C340" i="11" s="1"/>
  <c r="B340" i="11"/>
  <c r="D340" i="11" s="1"/>
  <c r="A341" i="11"/>
  <c r="C341" i="11" s="1"/>
  <c r="B341" i="11"/>
  <c r="D341" i="11" s="1"/>
  <c r="F341" i="11" s="1"/>
  <c r="A342" i="11"/>
  <c r="C342" i="11" s="1"/>
  <c r="B342" i="11"/>
  <c r="D342" i="11" s="1"/>
  <c r="A343" i="11"/>
  <c r="C343" i="11" s="1"/>
  <c r="B343" i="11"/>
  <c r="D343" i="11" s="1"/>
  <c r="E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H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H419" i="11" s="1"/>
  <c r="A420" i="11"/>
  <c r="C420" i="11" s="1"/>
  <c r="B420" i="11"/>
  <c r="D420" i="11" s="1"/>
  <c r="A421" i="11"/>
  <c r="C421" i="11" s="1"/>
  <c r="B421" i="11"/>
  <c r="D421" i="11" s="1"/>
  <c r="E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H425" i="11" s="1"/>
  <c r="A426" i="11"/>
  <c r="C426" i="11" s="1"/>
  <c r="B426" i="11"/>
  <c r="D426" i="11" s="1"/>
  <c r="A427" i="11"/>
  <c r="C427" i="11" s="1"/>
  <c r="B427" i="11"/>
  <c r="D427" i="11" s="1"/>
  <c r="E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E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F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H533" i="11" s="1"/>
  <c r="A534" i="11"/>
  <c r="C534" i="11" s="1"/>
  <c r="H534" i="11" s="1"/>
  <c r="B534" i="11"/>
  <c r="D534" i="11" s="1"/>
  <c r="A535" i="11"/>
  <c r="C535" i="11" s="1"/>
  <c r="B535" i="11"/>
  <c r="D535" i="11" s="1"/>
  <c r="H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H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H551" i="11" s="1"/>
  <c r="A552" i="11"/>
  <c r="C552" i="11" s="1"/>
  <c r="F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F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F575" i="11" s="1"/>
  <c r="A576" i="11"/>
  <c r="C576" i="11" s="1"/>
  <c r="B576" i="11"/>
  <c r="D576" i="11" s="1"/>
  <c r="A577" i="11"/>
  <c r="C577" i="11" s="1"/>
  <c r="B577" i="11"/>
  <c r="D577" i="11" s="1"/>
  <c r="E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E583" i="11" s="1"/>
  <c r="A584" i="11"/>
  <c r="C584" i="11" s="1"/>
  <c r="B584" i="11"/>
  <c r="D584" i="11" s="1"/>
  <c r="A585" i="11"/>
  <c r="C585" i="11" s="1"/>
  <c r="B585" i="11"/>
  <c r="D585" i="11" s="1"/>
  <c r="H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H588" i="11" s="1"/>
  <c r="B588" i="11"/>
  <c r="D588" i="11" s="1"/>
  <c r="A589" i="11"/>
  <c r="C589" i="11" s="1"/>
  <c r="B589" i="11"/>
  <c r="D589" i="11" s="1"/>
  <c r="H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H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F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H658" i="11" s="1"/>
  <c r="A659" i="11"/>
  <c r="C659" i="11" s="1"/>
  <c r="E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B664" i="11"/>
  <c r="D664" i="11" s="1"/>
  <c r="C664" i="11"/>
  <c r="H664" i="11" s="1"/>
  <c r="A665" i="11"/>
  <c r="C665" i="11" s="1"/>
  <c r="F665" i="11" s="1"/>
  <c r="B665" i="11"/>
  <c r="D665" i="11" s="1"/>
  <c r="A666" i="11"/>
  <c r="C666" i="11" s="1"/>
  <c r="B666" i="11"/>
  <c r="D666" i="11" s="1"/>
  <c r="A667" i="11"/>
  <c r="C667" i="11" s="1"/>
  <c r="F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H675" i="11" s="1"/>
  <c r="B675" i="11"/>
  <c r="D675" i="11" s="1"/>
  <c r="A676" i="11"/>
  <c r="C676" i="11" s="1"/>
  <c r="B676" i="11"/>
  <c r="D676" i="11" s="1"/>
  <c r="A677" i="11"/>
  <c r="C677" i="11" s="1"/>
  <c r="E677" i="11" s="1"/>
  <c r="B677" i="11"/>
  <c r="D677" i="11" s="1"/>
  <c r="A678" i="11"/>
  <c r="C678" i="11" s="1"/>
  <c r="B678" i="11"/>
  <c r="D678" i="11" s="1"/>
  <c r="A679" i="11"/>
  <c r="C679" i="11" s="1"/>
  <c r="F679" i="11" s="1"/>
  <c r="I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F682" i="11" s="1"/>
  <c r="A683" i="11"/>
  <c r="C683" i="11" s="1"/>
  <c r="B683" i="11"/>
  <c r="D683" i="11" s="1"/>
  <c r="A684" i="11"/>
  <c r="C684" i="11" s="1"/>
  <c r="B684" i="11"/>
  <c r="D684" i="11" s="1"/>
  <c r="H684" i="11" s="1"/>
  <c r="A685" i="11"/>
  <c r="C685" i="11" s="1"/>
  <c r="B685" i="11"/>
  <c r="D685" i="11" s="1"/>
  <c r="A686" i="11"/>
  <c r="C686" i="11" s="1"/>
  <c r="F686" i="11" s="1"/>
  <c r="B686" i="11"/>
  <c r="D686" i="11" s="1"/>
  <c r="A687" i="11"/>
  <c r="C687" i="11" s="1"/>
  <c r="B687" i="11"/>
  <c r="D687" i="11" s="1"/>
  <c r="A688" i="11"/>
  <c r="C688" i="11" s="1"/>
  <c r="H688" i="11" s="1"/>
  <c r="B688" i="11"/>
  <c r="D688" i="11" s="1"/>
  <c r="A689" i="11"/>
  <c r="B689" i="11"/>
  <c r="D689" i="11" s="1"/>
  <c r="C689" i="11"/>
  <c r="A690" i="11"/>
  <c r="C690" i="11" s="1"/>
  <c r="E690" i="11" s="1"/>
  <c r="B690" i="11"/>
  <c r="D690" i="11" s="1"/>
  <c r="A691" i="11"/>
  <c r="C691" i="11" s="1"/>
  <c r="B691" i="11"/>
  <c r="D691" i="11" s="1"/>
  <c r="A692" i="11"/>
  <c r="C692" i="11" s="1"/>
  <c r="E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B699" i="11"/>
  <c r="D699" i="11" s="1"/>
  <c r="C699" i="11"/>
  <c r="F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E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H709" i="11" s="1"/>
  <c r="A710" i="11"/>
  <c r="C710" i="11" s="1"/>
  <c r="H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B716" i="11"/>
  <c r="D716" i="11" s="1"/>
  <c r="C716" i="11"/>
  <c r="A717" i="11"/>
  <c r="C717" i="11" s="1"/>
  <c r="B717" i="11"/>
  <c r="D717" i="11" s="1"/>
  <c r="A718" i="11"/>
  <c r="C718" i="11" s="1"/>
  <c r="B718" i="11"/>
  <c r="D718" i="11" s="1"/>
  <c r="A719" i="11"/>
  <c r="B719" i="11"/>
  <c r="D719" i="11" s="1"/>
  <c r="C719" i="1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H726" i="11" s="1"/>
  <c r="A727" i="11"/>
  <c r="B727" i="11"/>
  <c r="D727" i="11" s="1"/>
  <c r="C727" i="1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F731" i="11" s="1"/>
  <c r="A732" i="11"/>
  <c r="C732" i="11" s="1"/>
  <c r="B732" i="11"/>
  <c r="D732" i="11" s="1"/>
  <c r="A733" i="11"/>
  <c r="C733" i="11" s="1"/>
  <c r="B733" i="11"/>
  <c r="D733" i="11" s="1"/>
  <c r="A734" i="11"/>
  <c r="B734" i="11"/>
  <c r="D734" i="11" s="1"/>
  <c r="C734" i="11"/>
  <c r="A735" i="11"/>
  <c r="C735" i="11" s="1"/>
  <c r="B735" i="11"/>
  <c r="D735" i="11" s="1"/>
  <c r="A736" i="11"/>
  <c r="C736" i="11" s="1"/>
  <c r="F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E738" i="11" s="1"/>
  <c r="A739" i="11"/>
  <c r="C739" i="11" s="1"/>
  <c r="B739" i="11"/>
  <c r="D739" i="11" s="1"/>
  <c r="A740" i="11"/>
  <c r="C740" i="11" s="1"/>
  <c r="B740" i="11"/>
  <c r="D740" i="11" s="1"/>
  <c r="H740" i="11" s="1"/>
  <c r="A741" i="11"/>
  <c r="C741" i="11" s="1"/>
  <c r="B741" i="11"/>
  <c r="D741" i="11" s="1"/>
  <c r="A742" i="11"/>
  <c r="C742" i="11" s="1"/>
  <c r="B742" i="11"/>
  <c r="D742" i="11" s="1"/>
  <c r="F742" i="11" s="1"/>
  <c r="A743" i="11"/>
  <c r="C743" i="11" s="1"/>
  <c r="B743" i="11"/>
  <c r="D743" i="11" s="1"/>
  <c r="A744" i="11"/>
  <c r="C744" i="11" s="1"/>
  <c r="B744" i="11"/>
  <c r="D744" i="11" s="1"/>
  <c r="F744" i="11" s="1"/>
  <c r="A745" i="11"/>
  <c r="C745" i="11" s="1"/>
  <c r="B745" i="11"/>
  <c r="D745" i="11" s="1"/>
  <c r="A746" i="11"/>
  <c r="C746" i="11" s="1"/>
  <c r="B746" i="11"/>
  <c r="D746" i="11" s="1"/>
  <c r="E746" i="11" s="1"/>
  <c r="A747" i="11"/>
  <c r="C747" i="11" s="1"/>
  <c r="B747" i="11"/>
  <c r="D747" i="11" s="1"/>
  <c r="A748" i="11"/>
  <c r="C748" i="11" s="1"/>
  <c r="B748" i="11"/>
  <c r="D748" i="11" s="1"/>
  <c r="F748" i="11" s="1"/>
  <c r="A749" i="11"/>
  <c r="C749" i="11" s="1"/>
  <c r="B749" i="11"/>
  <c r="D749" i="11" s="1"/>
  <c r="A750" i="11"/>
  <c r="C750" i="11" s="1"/>
  <c r="B750" i="11"/>
  <c r="D750" i="11" s="1"/>
  <c r="F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E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H758" i="11" s="1"/>
  <c r="A759" i="11"/>
  <c r="C759" i="11" s="1"/>
  <c r="B759" i="11"/>
  <c r="D759" i="11" s="1"/>
  <c r="A760" i="11"/>
  <c r="C760" i="11" s="1"/>
  <c r="B760" i="11"/>
  <c r="D760" i="11" s="1"/>
  <c r="F760" i="11" s="1"/>
  <c r="A761" i="11"/>
  <c r="C761" i="11" s="1"/>
  <c r="B761" i="11"/>
  <c r="D761" i="11" s="1"/>
  <c r="A762" i="11"/>
  <c r="C762" i="11" s="1"/>
  <c r="B762" i="11"/>
  <c r="D762" i="11" s="1"/>
  <c r="H762" i="11" s="1"/>
  <c r="A763" i="11"/>
  <c r="C763" i="11" s="1"/>
  <c r="B763" i="11"/>
  <c r="D763" i="11" s="1"/>
  <c r="A764" i="11"/>
  <c r="C764" i="11" s="1"/>
  <c r="B764" i="11"/>
  <c r="D764" i="11" s="1"/>
  <c r="F764" i="11" s="1"/>
  <c r="A765" i="11"/>
  <c r="C765" i="11" s="1"/>
  <c r="B765" i="11"/>
  <c r="D765" i="11" s="1"/>
  <c r="A766" i="11"/>
  <c r="C766" i="11" s="1"/>
  <c r="B766" i="11"/>
  <c r="D766" i="11" s="1"/>
  <c r="E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E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H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H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E784" i="11" s="1"/>
  <c r="A785" i="11"/>
  <c r="C785" i="11" s="1"/>
  <c r="B785" i="11"/>
  <c r="D785" i="11" s="1"/>
  <c r="A786" i="11"/>
  <c r="C786" i="11" s="1"/>
  <c r="B786" i="11"/>
  <c r="D786" i="11" s="1"/>
  <c r="H786" i="11" s="1"/>
  <c r="A787" i="11"/>
  <c r="B787" i="11"/>
  <c r="D787" i="11" s="1"/>
  <c r="C787" i="1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E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H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B798" i="11"/>
  <c r="D798" i="11" s="1"/>
  <c r="C798" i="11"/>
  <c r="A799" i="11"/>
  <c r="B799" i="11"/>
  <c r="D799" i="11" s="1"/>
  <c r="C799" i="11"/>
  <c r="A800" i="11"/>
  <c r="C800" i="11" s="1"/>
  <c r="B800" i="11"/>
  <c r="D800" i="11" s="1"/>
  <c r="A801" i="11"/>
  <c r="C801" i="11" s="1"/>
  <c r="B801" i="11"/>
  <c r="D801" i="11" s="1"/>
  <c r="A802" i="11"/>
  <c r="C802" i="11" s="1"/>
  <c r="H802" i="11" s="1"/>
  <c r="B802" i="11"/>
  <c r="D802" i="11" s="1"/>
  <c r="A803" i="11"/>
  <c r="C803" i="11" s="1"/>
  <c r="B803" i="11"/>
  <c r="D803" i="11" s="1"/>
  <c r="A804" i="11"/>
  <c r="C804" i="11" s="1"/>
  <c r="F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E807" i="11" s="1"/>
  <c r="B807" i="11"/>
  <c r="D807" i="11" s="1"/>
  <c r="A808" i="11"/>
  <c r="B808" i="11"/>
  <c r="D808" i="11" s="1"/>
  <c r="C808" i="11"/>
  <c r="A809" i="11"/>
  <c r="B809" i="11"/>
  <c r="D809" i="11" s="1"/>
  <c r="C809" i="1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H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C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C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D827" i="11" s="1"/>
  <c r="A828" i="11"/>
  <c r="C828" i="11" s="1"/>
  <c r="B828" i="11"/>
  <c r="D828" i="11" s="1"/>
  <c r="A829" i="11"/>
  <c r="B829" i="11"/>
  <c r="D829" i="11" s="1"/>
  <c r="A830" i="11"/>
  <c r="C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D833" i="11" s="1"/>
  <c r="A834" i="11"/>
  <c r="C834" i="11" s="1"/>
  <c r="B834" i="11"/>
  <c r="D834" i="11" s="1"/>
  <c r="A835" i="11"/>
  <c r="B835" i="11"/>
  <c r="D835" i="11" s="1"/>
  <c r="A836" i="11"/>
  <c r="C836" i="11" s="1"/>
  <c r="B836" i="11"/>
  <c r="D836" i="11" s="1"/>
  <c r="A837" i="11"/>
  <c r="B837" i="11"/>
  <c r="D837" i="11" s="1"/>
  <c r="A838" i="11"/>
  <c r="C838" i="11" s="1"/>
  <c r="B838" i="11"/>
  <c r="D838" i="11" s="1"/>
  <c r="A839" i="11"/>
  <c r="B839" i="11"/>
  <c r="D839" i="11" s="1"/>
  <c r="A840" i="11"/>
  <c r="C840" i="11" s="1"/>
  <c r="B840" i="11"/>
  <c r="D840" i="11" s="1"/>
  <c r="A841" i="11"/>
  <c r="B841" i="11"/>
  <c r="D841" i="11" s="1"/>
  <c r="A842" i="11"/>
  <c r="C842" i="11" s="1"/>
  <c r="B842" i="11"/>
  <c r="D842" i="11" s="1"/>
  <c r="A843" i="11"/>
  <c r="B843" i="11"/>
  <c r="D843" i="11" s="1"/>
  <c r="A844" i="11"/>
  <c r="C844" i="11" s="1"/>
  <c r="B844" i="11"/>
  <c r="D844" i="11" s="1"/>
  <c r="A845" i="11"/>
  <c r="B845" i="11"/>
  <c r="D845" i="11" s="1"/>
  <c r="A846" i="11"/>
  <c r="C846" i="11" s="1"/>
  <c r="B846" i="11"/>
  <c r="D846" i="11" s="1"/>
  <c r="A847" i="11"/>
  <c r="B847" i="11"/>
  <c r="D847" i="11" s="1"/>
  <c r="A848" i="11"/>
  <c r="C848" i="11" s="1"/>
  <c r="B848" i="11"/>
  <c r="D848" i="11" s="1"/>
  <c r="A849" i="11"/>
  <c r="B849" i="11"/>
  <c r="D849" i="11" s="1"/>
  <c r="A850" i="11"/>
  <c r="C850" i="11" s="1"/>
  <c r="B850" i="11"/>
  <c r="D850" i="11" s="1"/>
  <c r="A851" i="11"/>
  <c r="K851" i="11" s="1"/>
  <c r="B851" i="11"/>
  <c r="D851" i="11" s="1"/>
  <c r="A852" i="11"/>
  <c r="C852" i="11" s="1"/>
  <c r="B852" i="11"/>
  <c r="D852" i="11" s="1"/>
  <c r="A853" i="11"/>
  <c r="B853" i="11"/>
  <c r="D853" i="11" s="1"/>
  <c r="A854" i="11"/>
  <c r="C854" i="11" s="1"/>
  <c r="B854" i="11"/>
  <c r="D854" i="11" s="1"/>
  <c r="A855" i="11"/>
  <c r="B855" i="11"/>
  <c r="D855" i="11" s="1"/>
  <c r="A856" i="11"/>
  <c r="C856" i="11" s="1"/>
  <c r="B856" i="11"/>
  <c r="D856" i="11" s="1"/>
  <c r="A857" i="11"/>
  <c r="B857" i="11"/>
  <c r="D857" i="11" s="1"/>
  <c r="A858" i="11"/>
  <c r="C858" i="11" s="1"/>
  <c r="B858" i="11"/>
  <c r="D858" i="11" s="1"/>
  <c r="A859" i="11"/>
  <c r="B859" i="11"/>
  <c r="D859" i="11" s="1"/>
  <c r="A860" i="11"/>
  <c r="C860" i="11" s="1"/>
  <c r="B860" i="11"/>
  <c r="D860" i="11" s="1"/>
  <c r="A861" i="11"/>
  <c r="B861" i="11"/>
  <c r="D861" i="11" s="1"/>
  <c r="A862" i="11"/>
  <c r="C862" i="11"/>
  <c r="B862" i="11"/>
  <c r="D862" i="11"/>
  <c r="A863" i="11"/>
  <c r="B863" i="11"/>
  <c r="C863" i="11"/>
  <c r="A864" i="11"/>
  <c r="C864" i="11" s="1"/>
  <c r="B864" i="11"/>
  <c r="D864" i="11" s="1"/>
  <c r="A865" i="11"/>
  <c r="B865" i="11"/>
  <c r="D865" i="11" s="1"/>
  <c r="A866" i="11"/>
  <c r="C866" i="11"/>
  <c r="B866" i="11"/>
  <c r="D866" i="11"/>
  <c r="A867" i="11"/>
  <c r="C867" i="11" s="1"/>
  <c r="B867" i="11"/>
  <c r="A868" i="11"/>
  <c r="C868" i="11"/>
  <c r="B868" i="11"/>
  <c r="D868" i="11"/>
  <c r="A869" i="11"/>
  <c r="C869" i="11"/>
  <c r="B869" i="11"/>
  <c r="D869" i="11"/>
  <c r="F869" i="11" s="1"/>
  <c r="A870" i="11"/>
  <c r="C870" i="11"/>
  <c r="B870" i="11"/>
  <c r="D870" i="11"/>
  <c r="E870" i="11" s="1"/>
  <c r="A871" i="11"/>
  <c r="B871" i="11"/>
  <c r="D871" i="11" s="1"/>
  <c r="C871" i="11"/>
  <c r="A872" i="11"/>
  <c r="B872" i="11"/>
  <c r="D872" i="11" s="1"/>
  <c r="A873" i="11"/>
  <c r="B873" i="11"/>
  <c r="D873" i="11" s="1"/>
  <c r="A874" i="11"/>
  <c r="B874" i="11"/>
  <c r="D874" i="11" s="1"/>
  <c r="A875" i="11"/>
  <c r="B875" i="11"/>
  <c r="D875" i="11" s="1"/>
  <c r="A876" i="11"/>
  <c r="B876" i="11"/>
  <c r="D876" i="11" s="1"/>
  <c r="A877" i="11"/>
  <c r="B877" i="11"/>
  <c r="D877" i="11" s="1"/>
  <c r="A878" i="11"/>
  <c r="B878" i="11"/>
  <c r="D878" i="11" s="1"/>
  <c r="A879" i="11"/>
  <c r="C879" i="11" s="1"/>
  <c r="B879" i="11"/>
  <c r="A880" i="11"/>
  <c r="C880" i="11" s="1"/>
  <c r="B880" i="11"/>
  <c r="A881" i="11"/>
  <c r="B881" i="11"/>
  <c r="D881" i="11" s="1"/>
  <c r="C881" i="11"/>
  <c r="A882" i="11"/>
  <c r="B882" i="11"/>
  <c r="D882" i="11" s="1"/>
  <c r="C882" i="11"/>
  <c r="A883" i="11"/>
  <c r="B883" i="11"/>
  <c r="D883" i="11" s="1"/>
  <c r="A884" i="11"/>
  <c r="C884" i="11"/>
  <c r="B884" i="11"/>
  <c r="D884" i="11"/>
  <c r="A885" i="11"/>
  <c r="C885" i="11"/>
  <c r="B885" i="11"/>
  <c r="D885" i="11"/>
  <c r="A886" i="11"/>
  <c r="C886" i="11" s="1"/>
  <c r="B886" i="11"/>
  <c r="A887" i="11"/>
  <c r="C887" i="11" s="1"/>
  <c r="B887" i="11"/>
  <c r="A888" i="11"/>
  <c r="C888" i="11" s="1"/>
  <c r="B888" i="11"/>
  <c r="A889" i="11"/>
  <c r="B889" i="11"/>
  <c r="D889" i="11" s="1"/>
  <c r="C889" i="11"/>
  <c r="H889" i="11" s="1"/>
  <c r="A890" i="11"/>
  <c r="C890" i="11"/>
  <c r="B890" i="11"/>
  <c r="D890" i="11"/>
  <c r="A891" i="11"/>
  <c r="C891" i="11"/>
  <c r="B891" i="11"/>
  <c r="D891" i="11"/>
  <c r="A892" i="11"/>
  <c r="C892" i="11"/>
  <c r="B892" i="11"/>
  <c r="D892" i="11"/>
  <c r="A893" i="11"/>
  <c r="C893" i="11"/>
  <c r="B893" i="11"/>
  <c r="D893" i="11"/>
  <c r="A894" i="11"/>
  <c r="C894" i="11"/>
  <c r="B894" i="11"/>
  <c r="D894" i="11"/>
  <c r="A895" i="11"/>
  <c r="C895" i="11"/>
  <c r="B895" i="11"/>
  <c r="D895" i="11"/>
  <c r="A896" i="11"/>
  <c r="C896" i="11"/>
  <c r="B896" i="11"/>
  <c r="D896" i="11"/>
  <c r="F896" i="11" s="1"/>
  <c r="A897" i="11"/>
  <c r="C897" i="11"/>
  <c r="B897" i="11"/>
  <c r="D897" i="11"/>
  <c r="E897" i="11" s="1"/>
  <c r="A898" i="11"/>
  <c r="C898" i="11"/>
  <c r="B898" i="11"/>
  <c r="D898" i="11"/>
  <c r="H898" i="11" s="1"/>
  <c r="A899" i="11"/>
  <c r="C899" i="11"/>
  <c r="B899" i="11"/>
  <c r="D899" i="11"/>
  <c r="A900" i="11"/>
  <c r="C900" i="11"/>
  <c r="B900" i="11"/>
  <c r="D900" i="11"/>
  <c r="A901" i="11"/>
  <c r="C901" i="11"/>
  <c r="B901" i="11"/>
  <c r="D901" i="11"/>
  <c r="A902" i="11"/>
  <c r="C902" i="11"/>
  <c r="B902" i="11"/>
  <c r="D902" i="11"/>
  <c r="F902" i="11" s="1"/>
  <c r="A903" i="11"/>
  <c r="C903" i="11"/>
  <c r="B903" i="11"/>
  <c r="D903" i="11"/>
  <c r="A904" i="11"/>
  <c r="B904" i="11"/>
  <c r="D904" i="11" s="1"/>
  <c r="C904" i="11"/>
  <c r="A905" i="11"/>
  <c r="B905" i="11"/>
  <c r="D905" i="11" s="1"/>
  <c r="A906" i="11"/>
  <c r="C906" i="11" s="1"/>
  <c r="B906" i="11"/>
  <c r="A907" i="11"/>
  <c r="K907" i="11" s="1"/>
  <c r="B907" i="11"/>
  <c r="D907" i="11" s="1"/>
  <c r="C907" i="11"/>
  <c r="E907" i="11" s="1"/>
  <c r="A908" i="11"/>
  <c r="C908" i="11"/>
  <c r="B908" i="11"/>
  <c r="D908" i="11"/>
  <c r="A909" i="11"/>
  <c r="B909" i="11"/>
  <c r="D909" i="11" s="1"/>
  <c r="C909" i="11"/>
  <c r="A910" i="11"/>
  <c r="B910" i="11"/>
  <c r="D910" i="11" s="1"/>
  <c r="A911" i="11"/>
  <c r="C911" i="11" s="1"/>
  <c r="B911" i="11"/>
  <c r="A912" i="11"/>
  <c r="B912" i="11"/>
  <c r="D912" i="11" s="1"/>
  <c r="C912" i="11"/>
  <c r="A913" i="11"/>
  <c r="C913" i="11"/>
  <c r="B913" i="11"/>
  <c r="D913" i="11"/>
  <c r="A914" i="11"/>
  <c r="C914" i="11"/>
  <c r="B914" i="11"/>
  <c r="D914" i="11"/>
  <c r="A915" i="11"/>
  <c r="C915" i="11"/>
  <c r="B915" i="11"/>
  <c r="D915" i="11"/>
  <c r="H915" i="11" s="1"/>
  <c r="A916" i="11"/>
  <c r="C916" i="11"/>
  <c r="B916" i="11"/>
  <c r="D916" i="11"/>
  <c r="H916" i="11" s="1"/>
  <c r="A917" i="11"/>
  <c r="C917" i="11"/>
  <c r="B917" i="11"/>
  <c r="D917" i="11"/>
  <c r="H917" i="11" s="1"/>
  <c r="A918" i="11"/>
  <c r="C918" i="11"/>
  <c r="B918" i="11"/>
  <c r="D918" i="11"/>
  <c r="E918" i="11" s="1"/>
  <c r="A919" i="11"/>
  <c r="C919" i="11"/>
  <c r="B919" i="11"/>
  <c r="D919" i="11"/>
  <c r="H919" i="11" s="1"/>
  <c r="A920" i="11"/>
  <c r="C920" i="11"/>
  <c r="B920" i="11"/>
  <c r="D920" i="11"/>
  <c r="A921" i="11"/>
  <c r="C921" i="11"/>
  <c r="B921" i="11"/>
  <c r="D921" i="11"/>
  <c r="A922" i="11"/>
  <c r="C922" i="11"/>
  <c r="B922" i="11"/>
  <c r="D922" i="11"/>
  <c r="A923" i="11"/>
  <c r="C923" i="11"/>
  <c r="B923" i="11"/>
  <c r="D923" i="11"/>
  <c r="A924" i="11"/>
  <c r="C924" i="11"/>
  <c r="B924" i="11"/>
  <c r="D924" i="11"/>
  <c r="A925" i="11"/>
  <c r="C925" i="11"/>
  <c r="B925" i="11"/>
  <c r="D925" i="11"/>
  <c r="A926" i="11"/>
  <c r="C926" i="11"/>
  <c r="B926" i="11"/>
  <c r="D926" i="11"/>
  <c r="A927" i="11"/>
  <c r="C927" i="11"/>
  <c r="B927" i="11"/>
  <c r="D927" i="11"/>
  <c r="F927" i="11" s="1"/>
  <c r="A928" i="11"/>
  <c r="C928" i="11"/>
  <c r="B928" i="11"/>
  <c r="D928" i="11"/>
  <c r="F928" i="11" s="1"/>
  <c r="A929" i="11"/>
  <c r="C929" i="11"/>
  <c r="B929" i="11"/>
  <c r="D929" i="11"/>
  <c r="A930" i="11"/>
  <c r="C930" i="11"/>
  <c r="B930" i="11"/>
  <c r="D930" i="11"/>
  <c r="H930" i="11" s="1"/>
  <c r="A931" i="11"/>
  <c r="C931" i="11"/>
  <c r="B931" i="11"/>
  <c r="D931" i="11"/>
  <c r="A932" i="11"/>
  <c r="C932" i="11"/>
  <c r="B932" i="11"/>
  <c r="D932" i="11"/>
  <c r="A933" i="11"/>
  <c r="C933" i="11"/>
  <c r="B933" i="11"/>
  <c r="D933" i="11"/>
  <c r="A934" i="11"/>
  <c r="C934" i="11"/>
  <c r="B934" i="11"/>
  <c r="D934" i="11"/>
  <c r="E934" i="11" s="1"/>
  <c r="A935" i="11"/>
  <c r="C935" i="11"/>
  <c r="B935" i="11"/>
  <c r="D935" i="11"/>
  <c r="A936" i="11"/>
  <c r="C936" i="11"/>
  <c r="B936" i="11"/>
  <c r="D936" i="11"/>
  <c r="E936" i="11" s="1"/>
  <c r="A937" i="11"/>
  <c r="C937" i="11"/>
  <c r="B937" i="11"/>
  <c r="D937" i="11"/>
  <c r="A938" i="11"/>
  <c r="C938" i="11"/>
  <c r="B938" i="11"/>
  <c r="D938" i="11"/>
  <c r="E938" i="11" s="1"/>
  <c r="A939" i="11"/>
  <c r="C939" i="11"/>
  <c r="B939" i="11"/>
  <c r="D939" i="11"/>
  <c r="A940" i="11"/>
  <c r="C940" i="11"/>
  <c r="B940" i="11"/>
  <c r="D940" i="11"/>
  <c r="A941" i="11"/>
  <c r="C941" i="11"/>
  <c r="B941" i="11"/>
  <c r="D941" i="11"/>
  <c r="H941" i="11" s="1"/>
  <c r="A942" i="11"/>
  <c r="C942" i="11"/>
  <c r="B942" i="11"/>
  <c r="D942" i="11"/>
  <c r="A943" i="11"/>
  <c r="C943" i="11"/>
  <c r="B943" i="11"/>
  <c r="D943" i="11"/>
  <c r="A944" i="11"/>
  <c r="C944" i="11"/>
  <c r="B944" i="11"/>
  <c r="D944" i="11"/>
  <c r="A945" i="11"/>
  <c r="C945" i="11"/>
  <c r="B945" i="11"/>
  <c r="D945" i="11"/>
  <c r="A946" i="11"/>
  <c r="C946" i="11"/>
  <c r="B946" i="11"/>
  <c r="D946" i="11"/>
  <c r="A947" i="11"/>
  <c r="C947" i="11"/>
  <c r="B947" i="11"/>
  <c r="D947" i="11"/>
  <c r="H947" i="11" s="1"/>
  <c r="A948" i="11"/>
  <c r="C948" i="11"/>
  <c r="B948" i="11"/>
  <c r="D948" i="11"/>
  <c r="A949" i="11"/>
  <c r="C949" i="11"/>
  <c r="B949" i="11"/>
  <c r="D949" i="11"/>
  <c r="H949" i="11" s="1"/>
  <c r="A950" i="11"/>
  <c r="C950" i="11"/>
  <c r="B950" i="11"/>
  <c r="D950" i="11"/>
  <c r="H950" i="11" s="1"/>
  <c r="A951" i="11"/>
  <c r="C951" i="11"/>
  <c r="B951" i="11"/>
  <c r="D951" i="11"/>
  <c r="H951" i="11" s="1"/>
  <c r="A952" i="11"/>
  <c r="C952" i="11"/>
  <c r="B952" i="11"/>
  <c r="D952" i="11"/>
  <c r="A953" i="11"/>
  <c r="C953" i="11"/>
  <c r="B953" i="11"/>
  <c r="D953" i="11"/>
  <c r="A954" i="11"/>
  <c r="C954" i="11"/>
  <c r="B954" i="11"/>
  <c r="D954" i="11"/>
  <c r="A955" i="11"/>
  <c r="C955" i="11"/>
  <c r="B955" i="11"/>
  <c r="D955" i="11"/>
  <c r="A956" i="11"/>
  <c r="C956" i="11"/>
  <c r="B956" i="11"/>
  <c r="D956" i="11"/>
  <c r="E956" i="11" s="1"/>
  <c r="A957" i="11"/>
  <c r="C957" i="11"/>
  <c r="B957" i="11"/>
  <c r="D957" i="11"/>
  <c r="A958" i="11"/>
  <c r="C958" i="11"/>
  <c r="B958" i="11"/>
  <c r="D958" i="11"/>
  <c r="A959" i="11"/>
  <c r="C959" i="11"/>
  <c r="B959" i="11"/>
  <c r="D959" i="11"/>
  <c r="H959" i="11" s="1"/>
  <c r="A960" i="11"/>
  <c r="C960" i="11"/>
  <c r="B960" i="11"/>
  <c r="D960" i="11"/>
  <c r="F960" i="11" s="1"/>
  <c r="A961" i="11"/>
  <c r="C961" i="11"/>
  <c r="B961" i="11"/>
  <c r="D961" i="11"/>
  <c r="A962" i="11"/>
  <c r="C962" i="11"/>
  <c r="B962" i="11"/>
  <c r="D962" i="11"/>
  <c r="H962" i="11" s="1"/>
  <c r="A963" i="11"/>
  <c r="C963" i="11"/>
  <c r="B963" i="11"/>
  <c r="L963" i="11" s="1"/>
  <c r="D963" i="11"/>
  <c r="A964" i="11"/>
  <c r="C964" i="11"/>
  <c r="B964" i="11"/>
  <c r="D964" i="11"/>
  <c r="A965" i="11"/>
  <c r="C965" i="11"/>
  <c r="B965" i="11"/>
  <c r="D965" i="11"/>
  <c r="A966" i="11"/>
  <c r="C966" i="11"/>
  <c r="B966" i="11"/>
  <c r="D966" i="11"/>
  <c r="A967" i="11"/>
  <c r="B967" i="11"/>
  <c r="D967" i="11" s="1"/>
  <c r="C967" i="11"/>
  <c r="A968" i="11"/>
  <c r="B968" i="11"/>
  <c r="D968" i="11" s="1"/>
  <c r="A969" i="11"/>
  <c r="B969" i="11"/>
  <c r="N969" i="11" s="1"/>
  <c r="A970" i="11"/>
  <c r="B970" i="11"/>
  <c r="N970" i="11" s="1"/>
  <c r="A971" i="11"/>
  <c r="K971" i="11" s="1"/>
  <c r="B971" i="11"/>
  <c r="D971" i="11" s="1"/>
  <c r="A972" i="11"/>
  <c r="B972" i="11"/>
  <c r="N972" i="11" s="1"/>
  <c r="A973" i="11"/>
  <c r="B973" i="11"/>
  <c r="N973" i="11" s="1"/>
  <c r="A974" i="11"/>
  <c r="B974" i="11"/>
  <c r="D974" i="11" s="1"/>
  <c r="A975" i="11"/>
  <c r="K975" i="11" s="1"/>
  <c r="B975" i="11"/>
  <c r="D975" i="11" s="1"/>
  <c r="A976" i="11"/>
  <c r="C976" i="11"/>
  <c r="B976" i="11"/>
  <c r="D976" i="11"/>
  <c r="A977" i="11"/>
  <c r="M977" i="11" s="1"/>
  <c r="C977" i="11"/>
  <c r="B977" i="11"/>
  <c r="D977" i="11"/>
  <c r="A978" i="11"/>
  <c r="C978" i="11"/>
  <c r="H978" i="11" s="1"/>
  <c r="B978" i="11"/>
  <c r="D978" i="11"/>
  <c r="A979" i="11"/>
  <c r="C979" i="11" s="1"/>
  <c r="B979" i="11"/>
  <c r="A980" i="11"/>
  <c r="B980" i="11"/>
  <c r="D980" i="11" s="1"/>
  <c r="A981" i="11"/>
  <c r="M981" i="11" s="1"/>
  <c r="B981" i="11"/>
  <c r="A982" i="11"/>
  <c r="M982" i="11" s="1"/>
  <c r="B982" i="11"/>
  <c r="N982" i="11" s="1"/>
  <c r="A983" i="11"/>
  <c r="B983" i="11"/>
  <c r="N983" i="11" s="1"/>
  <c r="A984" i="11"/>
  <c r="B984" i="11"/>
  <c r="A985" i="11"/>
  <c r="B985" i="11"/>
  <c r="N985" i="11" s="1"/>
  <c r="A986" i="11"/>
  <c r="B986" i="11"/>
  <c r="A987" i="11"/>
  <c r="B987" i="11"/>
  <c r="N987" i="11" s="1"/>
  <c r="A988" i="11"/>
  <c r="B988" i="11"/>
  <c r="A989" i="11"/>
  <c r="B989" i="11"/>
  <c r="N989" i="11" s="1"/>
  <c r="A990" i="11"/>
  <c r="B990" i="11"/>
  <c r="N990" i="11" s="1"/>
  <c r="A991" i="11"/>
  <c r="C991" i="11"/>
  <c r="B991" i="11"/>
  <c r="N991" i="11" s="1"/>
  <c r="A992" i="11"/>
  <c r="C992" i="11" s="1"/>
  <c r="B992" i="11"/>
  <c r="A993" i="11"/>
  <c r="C993" i="11" s="1"/>
  <c r="B993" i="11"/>
  <c r="A994" i="11"/>
  <c r="K994" i="11" s="1"/>
  <c r="B994" i="11"/>
  <c r="A995" i="11"/>
  <c r="K995" i="11" s="1"/>
  <c r="B995" i="11"/>
  <c r="A996" i="11"/>
  <c r="B996" i="11"/>
  <c r="D996" i="11" s="1"/>
  <c r="A997" i="11"/>
  <c r="M997" i="11" s="1"/>
  <c r="B997" i="11"/>
  <c r="A998" i="11"/>
  <c r="B998" i="11"/>
  <c r="L998" i="11" s="1"/>
  <c r="A999" i="11"/>
  <c r="M999" i="11" s="1"/>
  <c r="B999" i="11"/>
  <c r="A1000" i="11"/>
  <c r="B1000" i="11"/>
  <c r="D1000" i="11" s="1"/>
  <c r="A1001" i="11"/>
  <c r="M1001" i="11" s="1"/>
  <c r="B1001" i="11"/>
  <c r="B2" i="11"/>
  <c r="D2" i="11" s="1"/>
  <c r="A2" i="11"/>
  <c r="C2" i="11" s="1"/>
  <c r="E860" i="11"/>
  <c r="H828" i="11"/>
  <c r="F773" i="11"/>
  <c r="N1000" i="11"/>
  <c r="N998" i="11"/>
  <c r="N996" i="11"/>
  <c r="M995" i="11"/>
  <c r="M993" i="11"/>
  <c r="D991" i="11"/>
  <c r="E991" i="11"/>
  <c r="L991" i="11"/>
  <c r="D989" i="11"/>
  <c r="E989" i="11" s="1"/>
  <c r="D987" i="11"/>
  <c r="N986" i="11"/>
  <c r="L985" i="11"/>
  <c r="M983" i="11"/>
  <c r="D982" i="11"/>
  <c r="L982" i="11"/>
  <c r="C981" i="11"/>
  <c r="K981" i="11"/>
  <c r="N979" i="11"/>
  <c r="N978" i="11"/>
  <c r="L978" i="11"/>
  <c r="K977" i="11"/>
  <c r="M976" i="11"/>
  <c r="K976" i="11"/>
  <c r="L974" i="11"/>
  <c r="L973" i="11"/>
  <c r="K970" i="11"/>
  <c r="L969" i="11"/>
  <c r="L968" i="11"/>
  <c r="M966" i="11"/>
  <c r="K966" i="11"/>
  <c r="M965" i="11"/>
  <c r="K965" i="11"/>
  <c r="N964" i="11"/>
  <c r="L964" i="11"/>
  <c r="N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M908" i="11"/>
  <c r="K908" i="11"/>
  <c r="M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N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M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N866" i="11"/>
  <c r="L866" i="11"/>
  <c r="M865" i="11"/>
  <c r="M864" i="11"/>
  <c r="K864" i="11"/>
  <c r="M863" i="11"/>
  <c r="K863" i="11"/>
  <c r="N862" i="11"/>
  <c r="L862" i="11"/>
  <c r="N861" i="11"/>
  <c r="L861" i="11"/>
  <c r="M860" i="11"/>
  <c r="K860" i="11"/>
  <c r="M858" i="11"/>
  <c r="K858" i="11"/>
  <c r="N857" i="11"/>
  <c r="L857" i="11"/>
  <c r="N856" i="11"/>
  <c r="L856" i="11"/>
  <c r="N855" i="11"/>
  <c r="L855" i="11"/>
  <c r="M854" i="11"/>
  <c r="K854" i="11"/>
  <c r="N852" i="11"/>
  <c r="L852" i="11"/>
  <c r="N851" i="11"/>
  <c r="L851" i="11"/>
  <c r="N850" i="11"/>
  <c r="L850" i="11"/>
  <c r="N849" i="11"/>
  <c r="L849" i="11"/>
  <c r="M848" i="11"/>
  <c r="K848" i="11"/>
  <c r="M846" i="11"/>
  <c r="K846" i="11"/>
  <c r="M845" i="11"/>
  <c r="N844" i="11"/>
  <c r="L844" i="11"/>
  <c r="N843" i="11"/>
  <c r="L843" i="11"/>
  <c r="N842" i="11"/>
  <c r="L842" i="11"/>
  <c r="N841" i="11"/>
  <c r="L841" i="11"/>
  <c r="M840" i="11"/>
  <c r="K840" i="11"/>
  <c r="M838" i="11"/>
  <c r="K838" i="11"/>
  <c r="N836" i="11"/>
  <c r="L836" i="11"/>
  <c r="N835" i="11"/>
  <c r="L835" i="11"/>
  <c r="N834" i="11"/>
  <c r="L834" i="11"/>
  <c r="N833" i="11"/>
  <c r="L833" i="11"/>
  <c r="M832" i="11"/>
  <c r="K832" i="11"/>
  <c r="M830" i="11"/>
  <c r="K830" i="11"/>
  <c r="N828" i="11"/>
  <c r="L828" i="11"/>
  <c r="N827" i="11"/>
  <c r="L827" i="11"/>
  <c r="M826" i="11"/>
  <c r="K826" i="11"/>
  <c r="M824" i="11"/>
  <c r="K824" i="11"/>
  <c r="N823" i="11"/>
  <c r="L823" i="11"/>
  <c r="N822" i="11"/>
  <c r="L822" i="11"/>
  <c r="N821" i="11"/>
  <c r="L821" i="11"/>
  <c r="M820" i="11"/>
  <c r="K820" i="11"/>
  <c r="C1001" i="11"/>
  <c r="K1001" i="11"/>
  <c r="M1000" i="11"/>
  <c r="C999" i="11"/>
  <c r="K999" i="11"/>
  <c r="M998" i="11"/>
  <c r="C997" i="11"/>
  <c r="K997" i="11"/>
  <c r="M996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L983" i="11"/>
  <c r="K982" i="11"/>
  <c r="L981" i="11"/>
  <c r="N980" i="11"/>
  <c r="M979" i="11"/>
  <c r="K979" i="11"/>
  <c r="M978" i="11"/>
  <c r="K978" i="11"/>
  <c r="N977" i="11"/>
  <c r="L977" i="11"/>
  <c r="N976" i="11"/>
  <c r="L976" i="11"/>
  <c r="N975" i="11"/>
  <c r="K973" i="11"/>
  <c r="L972" i="11"/>
  <c r="L971" i="11"/>
  <c r="L970" i="11"/>
  <c r="K969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L911" i="11"/>
  <c r="K910" i="11"/>
  <c r="M909" i="11"/>
  <c r="K909" i="11"/>
  <c r="N908" i="11"/>
  <c r="L908" i="11"/>
  <c r="N907" i="11"/>
  <c r="L907" i="11"/>
  <c r="L906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L886" i="11"/>
  <c r="N885" i="11"/>
  <c r="L885" i="11"/>
  <c r="M884" i="11"/>
  <c r="K884" i="11"/>
  <c r="K883" i="11"/>
  <c r="M882" i="11"/>
  <c r="K882" i="11"/>
  <c r="N881" i="11"/>
  <c r="L881" i="11"/>
  <c r="L880" i="11"/>
  <c r="L879" i="11"/>
  <c r="K878" i="11"/>
  <c r="N876" i="11"/>
  <c r="L876" i="11"/>
  <c r="N875" i="11"/>
  <c r="L875" i="11"/>
  <c r="N874" i="11"/>
  <c r="L874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L863" i="11"/>
  <c r="M862" i="11"/>
  <c r="K862" i="11"/>
  <c r="N860" i="11"/>
  <c r="L860" i="11"/>
  <c r="N859" i="11"/>
  <c r="L859" i="11"/>
  <c r="N858" i="11"/>
  <c r="L858" i="11"/>
  <c r="M856" i="11"/>
  <c r="K856" i="11"/>
  <c r="N854" i="11"/>
  <c r="L854" i="11"/>
  <c r="N853" i="11"/>
  <c r="L853" i="11"/>
  <c r="M852" i="11"/>
  <c r="K852" i="11"/>
  <c r="M850" i="11"/>
  <c r="K850" i="11"/>
  <c r="N848" i="11"/>
  <c r="L848" i="11"/>
  <c r="N847" i="11"/>
  <c r="L847" i="11"/>
  <c r="N846" i="11"/>
  <c r="L846" i="11"/>
  <c r="N845" i="11"/>
  <c r="L845" i="11"/>
  <c r="M844" i="11"/>
  <c r="K844" i="11"/>
  <c r="M842" i="11"/>
  <c r="K842" i="11"/>
  <c r="N840" i="11"/>
  <c r="L840" i="11"/>
  <c r="N839" i="11"/>
  <c r="L839" i="11"/>
  <c r="N838" i="11"/>
  <c r="L838" i="11"/>
  <c r="N837" i="11"/>
  <c r="L837" i="11"/>
  <c r="M836" i="11"/>
  <c r="K836" i="11"/>
  <c r="K835" i="11"/>
  <c r="M834" i="11"/>
  <c r="K834" i="11"/>
  <c r="N832" i="11"/>
  <c r="L832" i="11"/>
  <c r="N831" i="11"/>
  <c r="L831" i="11"/>
  <c r="N830" i="11"/>
  <c r="L830" i="11"/>
  <c r="N829" i="11"/>
  <c r="L829" i="11"/>
  <c r="M828" i="11"/>
  <c r="K828" i="11"/>
  <c r="N826" i="11"/>
  <c r="L826" i="11"/>
  <c r="N825" i="11"/>
  <c r="L825" i="11"/>
  <c r="N824" i="11"/>
  <c r="L824" i="11"/>
  <c r="M822" i="11"/>
  <c r="K822" i="11"/>
  <c r="N820" i="11"/>
  <c r="L820" i="11"/>
  <c r="N819" i="11"/>
  <c r="L819" i="11"/>
  <c r="E660" i="11"/>
  <c r="E514" i="11"/>
  <c r="F916" i="11"/>
  <c r="F884" i="11"/>
  <c r="F868" i="11"/>
  <c r="E858" i="11"/>
  <c r="F826" i="11"/>
  <c r="E789" i="11"/>
  <c r="E771" i="11"/>
  <c r="E755" i="11"/>
  <c r="E749" i="11"/>
  <c r="F732" i="11"/>
  <c r="E727" i="11"/>
  <c r="E719" i="11"/>
  <c r="F712" i="11"/>
  <c r="H702" i="11"/>
  <c r="F976" i="11"/>
  <c r="J976" i="11" s="1"/>
  <c r="E950" i="11"/>
  <c r="F864" i="11"/>
  <c r="E854" i="11"/>
  <c r="E848" i="11"/>
  <c r="H846" i="11"/>
  <c r="E840" i="11"/>
  <c r="H838" i="11"/>
  <c r="E832" i="11"/>
  <c r="H830" i="11"/>
  <c r="E820" i="11"/>
  <c r="E809" i="11"/>
  <c r="E804" i="11"/>
  <c r="E785" i="11"/>
  <c r="E775" i="11"/>
  <c r="E759" i="11"/>
  <c r="E750" i="11"/>
  <c r="E739" i="11"/>
  <c r="E734" i="11"/>
  <c r="E723" i="11"/>
  <c r="E710" i="11"/>
  <c r="E700" i="11"/>
  <c r="F909" i="11"/>
  <c r="H866" i="11"/>
  <c r="E856" i="11"/>
  <c r="E850" i="11"/>
  <c r="E842" i="11"/>
  <c r="E834" i="11"/>
  <c r="E822" i="11"/>
  <c r="F803" i="11"/>
  <c r="E790" i="11"/>
  <c r="F769" i="11"/>
  <c r="E764" i="11"/>
  <c r="F753" i="11"/>
  <c r="F749" i="11"/>
  <c r="F741" i="11"/>
  <c r="E736" i="11"/>
  <c r="F725" i="11"/>
  <c r="E714" i="11"/>
  <c r="F708" i="11"/>
  <c r="E695" i="11"/>
  <c r="F684" i="11"/>
  <c r="E679" i="11"/>
  <c r="F538" i="11"/>
  <c r="E662" i="11"/>
  <c r="E532" i="11"/>
  <c r="F526" i="11"/>
  <c r="E743" i="11"/>
  <c r="F978" i="11"/>
  <c r="H976" i="11"/>
  <c r="F943" i="11"/>
  <c r="H884" i="11"/>
  <c r="E869" i="11"/>
  <c r="F858" i="11"/>
  <c r="H856" i="11"/>
  <c r="F854" i="11"/>
  <c r="F852" i="11"/>
  <c r="F809" i="11"/>
  <c r="I809" i="11" s="1"/>
  <c r="E803" i="11"/>
  <c r="F801" i="11"/>
  <c r="E799" i="11"/>
  <c r="F789" i="11"/>
  <c r="F785" i="11"/>
  <c r="I785" i="11" s="1"/>
  <c r="E783" i="11"/>
  <c r="E747" i="11"/>
  <c r="E781" i="11"/>
  <c r="F779" i="11"/>
  <c r="E777" i="11"/>
  <c r="F775" i="11"/>
  <c r="E773" i="11"/>
  <c r="F771" i="11"/>
  <c r="E769" i="11"/>
  <c r="F767" i="11"/>
  <c r="E765" i="11"/>
  <c r="F763" i="11"/>
  <c r="E761" i="11"/>
  <c r="F759" i="11"/>
  <c r="E757" i="11"/>
  <c r="F755" i="11"/>
  <c r="I755" i="11" s="1"/>
  <c r="E753" i="11"/>
  <c r="F739" i="11"/>
  <c r="E737" i="11"/>
  <c r="H736" i="11"/>
  <c r="J736" i="11" s="1"/>
  <c r="F734" i="11"/>
  <c r="H732" i="11"/>
  <c r="E729" i="11"/>
  <c r="F727" i="11"/>
  <c r="E725" i="11"/>
  <c r="F723" i="11"/>
  <c r="F722" i="11"/>
  <c r="E721" i="11"/>
  <c r="F719" i="11"/>
  <c r="E717" i="11"/>
  <c r="H716" i="11"/>
  <c r="F714" i="11"/>
  <c r="H712" i="11"/>
  <c r="F710" i="11"/>
  <c r="E709" i="11"/>
  <c r="H708" i="11"/>
  <c r="F706" i="11"/>
  <c r="H704" i="11"/>
  <c r="F702" i="11"/>
  <c r="I702" i="11" s="1"/>
  <c r="H700" i="11"/>
  <c r="F695" i="11"/>
  <c r="E693" i="11"/>
  <c r="F691" i="11"/>
  <c r="E665" i="11"/>
  <c r="F662" i="11"/>
  <c r="H660" i="11"/>
  <c r="F614" i="11"/>
  <c r="H612" i="11"/>
  <c r="F532" i="11"/>
  <c r="H526" i="11"/>
  <c r="F848" i="11"/>
  <c r="F844" i="11"/>
  <c r="F840" i="11"/>
  <c r="F836" i="11"/>
  <c r="F832" i="11"/>
  <c r="F828" i="11"/>
  <c r="H977" i="11"/>
  <c r="H965" i="11"/>
  <c r="H933" i="11"/>
  <c r="H897" i="11"/>
  <c r="H885" i="11"/>
  <c r="H881" i="11"/>
  <c r="H869" i="11"/>
  <c r="F850" i="11"/>
  <c r="F846" i="11"/>
  <c r="I846" i="11" s="1"/>
  <c r="F842" i="11"/>
  <c r="F838" i="11"/>
  <c r="F834" i="11"/>
  <c r="F830" i="11"/>
  <c r="I830" i="11" s="1"/>
  <c r="H809" i="11"/>
  <c r="H803" i="11"/>
  <c r="H801" i="11"/>
  <c r="H799" i="11"/>
  <c r="H789" i="11"/>
  <c r="H787" i="11"/>
  <c r="H785" i="11"/>
  <c r="H783" i="11"/>
  <c r="H781" i="11"/>
  <c r="H779" i="11"/>
  <c r="H777" i="11"/>
  <c r="H775" i="11"/>
  <c r="H773" i="11"/>
  <c r="H771" i="11"/>
  <c r="H769" i="11"/>
  <c r="H767" i="11"/>
  <c r="I767" i="11" s="1"/>
  <c r="H765" i="11"/>
  <c r="H763" i="11"/>
  <c r="H761" i="11"/>
  <c r="H759" i="11"/>
  <c r="H757" i="11"/>
  <c r="H755" i="11"/>
  <c r="H753" i="11"/>
  <c r="H751" i="11"/>
  <c r="H749" i="11"/>
  <c r="H747" i="11"/>
  <c r="H745" i="11"/>
  <c r="H743" i="11"/>
  <c r="H741" i="11"/>
  <c r="H739" i="11"/>
  <c r="H737" i="11"/>
  <c r="H729" i="11"/>
  <c r="H727" i="11"/>
  <c r="J727" i="11" s="1"/>
  <c r="H725" i="11"/>
  <c r="H723" i="11"/>
  <c r="J723" i="11" s="1"/>
  <c r="H721" i="11"/>
  <c r="H719" i="11"/>
  <c r="H717" i="11"/>
  <c r="H695" i="11"/>
  <c r="I695" i="11" s="1"/>
  <c r="H693" i="11"/>
  <c r="H691" i="11"/>
  <c r="H689" i="11"/>
  <c r="H679" i="11"/>
  <c r="H665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C324" i="9" s="1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C647" i="9" s="1"/>
  <c r="G647" i="9" s="1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C655" i="9" s="1"/>
  <c r="G655" i="9" s="1"/>
  <c r="A656" i="9"/>
  <c r="B656" i="9"/>
  <c r="A657" i="9"/>
  <c r="B657" i="9"/>
  <c r="A658" i="9"/>
  <c r="B658" i="9"/>
  <c r="A659" i="9"/>
  <c r="B659" i="9"/>
  <c r="C659" i="9" s="1"/>
  <c r="G659" i="9" s="1"/>
  <c r="A660" i="9"/>
  <c r="B660" i="9"/>
  <c r="A661" i="9"/>
  <c r="B661" i="9"/>
  <c r="A662" i="9"/>
  <c r="B662" i="9"/>
  <c r="A663" i="9"/>
  <c r="B663" i="9"/>
  <c r="C663" i="9" s="1"/>
  <c r="G663" i="9" s="1"/>
  <c r="A664" i="9"/>
  <c r="B664" i="9"/>
  <c r="A665" i="9"/>
  <c r="B665" i="9"/>
  <c r="C665" i="9" s="1"/>
  <c r="G665" i="9" s="1"/>
  <c r="A666" i="9"/>
  <c r="B666" i="9"/>
  <c r="A667" i="9"/>
  <c r="B667" i="9"/>
  <c r="C667" i="9" s="1"/>
  <c r="G667" i="9" s="1"/>
  <c r="A668" i="9"/>
  <c r="B668" i="9"/>
  <c r="A669" i="9"/>
  <c r="B669" i="9"/>
  <c r="A670" i="9"/>
  <c r="B670" i="9"/>
  <c r="A671" i="9"/>
  <c r="B671" i="9"/>
  <c r="C671" i="9" s="1"/>
  <c r="G671" i="9" s="1"/>
  <c r="A672" i="9"/>
  <c r="B672" i="9"/>
  <c r="A673" i="9"/>
  <c r="B673" i="9"/>
  <c r="C673" i="9" s="1"/>
  <c r="G673" i="9" s="1"/>
  <c r="A674" i="9"/>
  <c r="B674" i="9"/>
  <c r="A675" i="9"/>
  <c r="B675" i="9"/>
  <c r="C675" i="9" s="1"/>
  <c r="G675" i="9" s="1"/>
  <c r="A676" i="9"/>
  <c r="B676" i="9"/>
  <c r="A677" i="9"/>
  <c r="B677" i="9"/>
  <c r="A678" i="9"/>
  <c r="B678" i="9"/>
  <c r="A679" i="9"/>
  <c r="B679" i="9"/>
  <c r="C679" i="9" s="1"/>
  <c r="G679" i="9" s="1"/>
  <c r="A680" i="9"/>
  <c r="B680" i="9"/>
  <c r="A681" i="9"/>
  <c r="B681" i="9"/>
  <c r="C681" i="9" s="1"/>
  <c r="G681" i="9" s="1"/>
  <c r="A682" i="9"/>
  <c r="B682" i="9"/>
  <c r="A683" i="9"/>
  <c r="B683" i="9"/>
  <c r="C683" i="9" s="1"/>
  <c r="G683" i="9" s="1"/>
  <c r="A684" i="9"/>
  <c r="B684" i="9"/>
  <c r="A685" i="9"/>
  <c r="B685" i="9"/>
  <c r="A686" i="9"/>
  <c r="B686" i="9"/>
  <c r="A687" i="9"/>
  <c r="B687" i="9"/>
  <c r="C687" i="9" s="1"/>
  <c r="G687" i="9" s="1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5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994" i="2"/>
  <c r="D4" i="2"/>
  <c r="D3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D71" i="5" s="1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D846" i="5" s="1"/>
  <c r="E846" i="5" s="1"/>
  <c r="A847" i="5"/>
  <c r="B847" i="5"/>
  <c r="C847" i="5"/>
  <c r="A848" i="5"/>
  <c r="B848" i="5"/>
  <c r="C848" i="5"/>
  <c r="A849" i="5"/>
  <c r="B849" i="5"/>
  <c r="C849" i="5"/>
  <c r="A850" i="5"/>
  <c r="B850" i="5"/>
  <c r="C850" i="5"/>
  <c r="D850" i="5" s="1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A881" i="5"/>
  <c r="B881" i="5"/>
  <c r="F881" i="5" s="1"/>
  <c r="C881" i="5"/>
  <c r="G881" i="5" s="1"/>
  <c r="A882" i="5"/>
  <c r="B882" i="5"/>
  <c r="F882" i="5" s="1"/>
  <c r="C882" i="5"/>
  <c r="G882" i="5" s="1"/>
  <c r="A883" i="5"/>
  <c r="D883" i="5" s="1"/>
  <c r="B883" i="5"/>
  <c r="C883" i="5"/>
  <c r="G883" i="5" s="1"/>
  <c r="A884" i="5"/>
  <c r="B884" i="5"/>
  <c r="F884" i="5" s="1"/>
  <c r="C884" i="5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B894" i="5"/>
  <c r="F894" i="5" s="1"/>
  <c r="C894" i="5"/>
  <c r="G894" i="5" s="1"/>
  <c r="A895" i="5"/>
  <c r="B895" i="5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C939" i="5"/>
  <c r="G939" i="5" s="1"/>
  <c r="A940" i="5"/>
  <c r="B940" i="5"/>
  <c r="F940" i="5" s="1"/>
  <c r="C940" i="5"/>
  <c r="A941" i="5"/>
  <c r="B941" i="5"/>
  <c r="F941" i="5" s="1"/>
  <c r="C941" i="5"/>
  <c r="G941" i="5" s="1"/>
  <c r="A942" i="5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A969" i="5"/>
  <c r="B969" i="5"/>
  <c r="F969" i="5" s="1"/>
  <c r="C969" i="5"/>
  <c r="G969" i="5" s="1"/>
  <c r="A970" i="5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A973" i="5"/>
  <c r="B973" i="5"/>
  <c r="F973" i="5" s="1"/>
  <c r="C973" i="5"/>
  <c r="G973" i="5" s="1"/>
  <c r="A974" i="5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A985" i="5"/>
  <c r="B985" i="5"/>
  <c r="F985" i="5" s="1"/>
  <c r="C985" i="5"/>
  <c r="G985" i="5" s="1"/>
  <c r="A986" i="5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A989" i="5"/>
  <c r="B989" i="5"/>
  <c r="F989" i="5" s="1"/>
  <c r="C989" i="5"/>
  <c r="G989" i="5" s="1"/>
  <c r="A990" i="5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L975" i="4" s="1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I773" i="11"/>
  <c r="H991" i="11"/>
  <c r="I789" i="11"/>
  <c r="I976" i="11"/>
  <c r="I869" i="11"/>
  <c r="I710" i="11"/>
  <c r="D882" i="5"/>
  <c r="D878" i="5"/>
  <c r="E874" i="5"/>
  <c r="D866" i="5"/>
  <c r="J732" i="11"/>
  <c r="F992" i="11"/>
  <c r="J884" i="11"/>
  <c r="H987" i="11"/>
  <c r="F993" i="11"/>
  <c r="I993" i="11" s="1"/>
  <c r="C791" i="9"/>
  <c r="I719" i="11"/>
  <c r="I727" i="11"/>
  <c r="F991" i="11"/>
  <c r="F987" i="11"/>
  <c r="J987" i="11" s="1"/>
  <c r="F989" i="11"/>
  <c r="I884" i="11"/>
  <c r="E992" i="11"/>
  <c r="J710" i="11"/>
  <c r="E987" i="11"/>
  <c r="H989" i="11"/>
  <c r="E993" i="11"/>
  <c r="C778" i="9"/>
  <c r="C921" i="9"/>
  <c r="I753" i="11"/>
  <c r="J691" i="11"/>
  <c r="J755" i="11"/>
  <c r="I828" i="11"/>
  <c r="J828" i="11"/>
  <c r="J753" i="11"/>
  <c r="J769" i="11"/>
  <c r="J785" i="11"/>
  <c r="J801" i="11"/>
  <c r="K801" i="11" s="1"/>
  <c r="M801" i="11" s="1"/>
  <c r="J830" i="11"/>
  <c r="J846" i="11"/>
  <c r="J719" i="11"/>
  <c r="J767" i="11"/>
  <c r="J725" i="11"/>
  <c r="J773" i="11"/>
  <c r="J789" i="11"/>
  <c r="J869" i="11"/>
  <c r="C786" i="9"/>
  <c r="C917" i="9"/>
  <c r="C925" i="9"/>
  <c r="G916" i="9"/>
  <c r="C919" i="9"/>
  <c r="C923" i="9"/>
  <c r="C432" i="9"/>
  <c r="C1000" i="9"/>
  <c r="C992" i="9"/>
  <c r="C984" i="9"/>
  <c r="C976" i="9"/>
  <c r="C968" i="9"/>
  <c r="C960" i="9"/>
  <c r="C952" i="9"/>
  <c r="C944" i="9"/>
  <c r="C936" i="9"/>
  <c r="C928" i="9"/>
  <c r="C918" i="9"/>
  <c r="C910" i="9"/>
  <c r="C902" i="9"/>
  <c r="C894" i="9"/>
  <c r="C886" i="9"/>
  <c r="C878" i="9"/>
  <c r="C870" i="9"/>
  <c r="C862" i="9"/>
  <c r="C854" i="9"/>
  <c r="C846" i="9"/>
  <c r="C838" i="9"/>
  <c r="C830" i="9"/>
  <c r="C822" i="9"/>
  <c r="C800" i="9"/>
  <c r="C760" i="9"/>
  <c r="C728" i="9"/>
  <c r="C696" i="9"/>
  <c r="C664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526" i="9"/>
  <c r="G542" i="9"/>
  <c r="G790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8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I886" i="5"/>
  <c r="E878" i="5"/>
  <c r="I874" i="5"/>
  <c r="D934" i="5"/>
  <c r="I930" i="5"/>
  <c r="D926" i="5"/>
  <c r="I922" i="5"/>
  <c r="E918" i="5"/>
  <c r="I914" i="5"/>
  <c r="E910" i="5"/>
  <c r="D906" i="5"/>
  <c r="D902" i="5"/>
  <c r="D898" i="5"/>
  <c r="D894" i="5"/>
  <c r="I890" i="5"/>
  <c r="G924" i="5"/>
  <c r="G908" i="5"/>
  <c r="F891" i="5"/>
  <c r="F883" i="5"/>
  <c r="K94" i="4"/>
  <c r="K90" i="4"/>
  <c r="K88" i="4"/>
  <c r="K82" i="4"/>
  <c r="K78" i="4"/>
  <c r="K74" i="4"/>
  <c r="K70" i="4"/>
  <c r="K5" i="4"/>
  <c r="D998" i="5"/>
  <c r="D990" i="5"/>
  <c r="D982" i="5"/>
  <c r="D974" i="5"/>
  <c r="D966" i="5"/>
  <c r="D958" i="5"/>
  <c r="D950" i="5"/>
  <c r="D942" i="5"/>
  <c r="D938" i="5"/>
  <c r="G936" i="5"/>
  <c r="E930" i="5"/>
  <c r="G928" i="5"/>
  <c r="E922" i="5"/>
  <c r="G920" i="5"/>
  <c r="E914" i="5"/>
  <c r="E906" i="5"/>
  <c r="G904" i="5"/>
  <c r="G1000" i="5"/>
  <c r="G988" i="5"/>
  <c r="G984" i="5"/>
  <c r="G972" i="5"/>
  <c r="G968" i="5"/>
  <c r="G956" i="5"/>
  <c r="G952" i="5"/>
  <c r="G940" i="5"/>
  <c r="G812" i="5"/>
  <c r="K16" i="4"/>
  <c r="K11" i="4"/>
  <c r="L132" i="4"/>
  <c r="L116" i="4"/>
  <c r="K61" i="4"/>
  <c r="K59" i="4"/>
  <c r="K53" i="4"/>
  <c r="K51" i="4"/>
  <c r="K49" i="4"/>
  <c r="K45" i="4"/>
  <c r="L42" i="4"/>
  <c r="K38" i="4"/>
  <c r="K36" i="4"/>
  <c r="K34" i="4"/>
  <c r="K30" i="4"/>
  <c r="K28" i="4"/>
  <c r="K18" i="4"/>
  <c r="L110" i="4"/>
  <c r="I991" i="11"/>
  <c r="I989" i="11"/>
  <c r="G884" i="5"/>
  <c r="F907" i="5"/>
  <c r="F923" i="5"/>
  <c r="J993" i="11"/>
  <c r="J991" i="11"/>
  <c r="G816" i="5"/>
  <c r="G880" i="5"/>
  <c r="E890" i="5"/>
  <c r="F871" i="5"/>
  <c r="I942" i="5"/>
  <c r="I950" i="5"/>
  <c r="I958" i="5"/>
  <c r="I966" i="5"/>
  <c r="I974" i="5"/>
  <c r="I982" i="5"/>
  <c r="I990" i="5"/>
  <c r="I998" i="5"/>
  <c r="F895" i="5"/>
  <c r="E993" i="2"/>
  <c r="F993" i="2"/>
  <c r="G993" i="2"/>
  <c r="F911" i="5"/>
  <c r="F879" i="5"/>
  <c r="J989" i="11"/>
  <c r="I902" i="5"/>
  <c r="I934" i="5"/>
  <c r="I993" i="2"/>
  <c r="J993" i="2"/>
  <c r="I910" i="5"/>
  <c r="I938" i="5"/>
  <c r="F939" i="5"/>
  <c r="E942" i="5"/>
  <c r="E946" i="5"/>
  <c r="E950" i="5"/>
  <c r="E954" i="5"/>
  <c r="E958" i="5"/>
  <c r="E962" i="5"/>
  <c r="E966" i="5"/>
  <c r="E970" i="5"/>
  <c r="E974" i="5"/>
  <c r="E978" i="5"/>
  <c r="E982" i="5"/>
  <c r="E986" i="5"/>
  <c r="E990" i="5"/>
  <c r="E994" i="5"/>
  <c r="E998" i="5"/>
  <c r="H993" i="2"/>
  <c r="AR960" i="4"/>
  <c r="G960" i="4" s="1"/>
  <c r="J905" i="4"/>
  <c r="AR994" i="4"/>
  <c r="AR999" i="4"/>
  <c r="H978" i="4"/>
  <c r="K993" i="2"/>
  <c r="L993" i="2"/>
  <c r="M993" i="2"/>
  <c r="I975" i="4"/>
  <c r="J975" i="4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D831" i="10"/>
  <c r="D919" i="10"/>
  <c r="D961" i="10"/>
  <c r="D892" i="10"/>
  <c r="D841" i="10"/>
  <c r="D990" i="10"/>
  <c r="D987" i="10"/>
  <c r="D856" i="10"/>
  <c r="D929" i="10"/>
  <c r="D963" i="10"/>
  <c r="D911" i="10"/>
  <c r="D920" i="10"/>
  <c r="D852" i="10"/>
  <c r="D867" i="10"/>
  <c r="D942" i="10"/>
  <c r="D928" i="10"/>
  <c r="D858" i="10"/>
  <c r="D986" i="10"/>
  <c r="D846" i="10"/>
  <c r="D877" i="10"/>
  <c r="D927" i="10"/>
  <c r="D847" i="10"/>
  <c r="D905" i="10"/>
  <c r="D922" i="10"/>
  <c r="D865" i="10"/>
  <c r="D924" i="10"/>
  <c r="D873" i="10"/>
  <c r="D825" i="10"/>
  <c r="D898" i="10"/>
  <c r="D962" i="10"/>
  <c r="D887" i="10"/>
  <c r="D955" i="10"/>
  <c r="D866" i="10"/>
  <c r="D829" i="10"/>
  <c r="D934" i="10"/>
  <c r="D926" i="10"/>
  <c r="D903" i="10"/>
  <c r="D966" i="10"/>
  <c r="D879" i="10"/>
  <c r="D941" i="10"/>
  <c r="D893" i="10"/>
  <c r="D826" i="10"/>
  <c r="D991" i="10"/>
  <c r="D977" i="10"/>
  <c r="D978" i="10"/>
  <c r="D951" i="10"/>
  <c r="D711" i="10"/>
  <c r="D747" i="10"/>
  <c r="D735" i="10"/>
  <c r="D774" i="10"/>
  <c r="D703" i="10"/>
  <c r="D769" i="10"/>
  <c r="D757" i="10"/>
  <c r="D789" i="10"/>
  <c r="D690" i="10"/>
  <c r="D776" i="10"/>
  <c r="D817" i="10"/>
  <c r="D726" i="10"/>
  <c r="D760" i="10"/>
  <c r="D803" i="10"/>
  <c r="D700" i="10"/>
  <c r="D765" i="10"/>
  <c r="D714" i="10"/>
  <c r="D781" i="10"/>
  <c r="D744" i="10"/>
  <c r="D706" i="10"/>
  <c r="D761" i="10"/>
  <c r="D811" i="10"/>
  <c r="D758" i="10"/>
  <c r="D814" i="10"/>
  <c r="D816" i="10"/>
  <c r="D736" i="10"/>
  <c r="D718" i="10"/>
  <c r="D779" i="10"/>
  <c r="D696" i="10"/>
  <c r="D759" i="10"/>
  <c r="D694" i="10"/>
  <c r="D701" i="10"/>
  <c r="D740" i="10"/>
  <c r="D710" i="10"/>
  <c r="D835" i="10"/>
  <c r="D999" i="10"/>
  <c r="D972" i="10"/>
  <c r="D993" i="10"/>
  <c r="D984" i="10"/>
  <c r="D997" i="10"/>
  <c r="D957" i="10"/>
  <c r="D937" i="10"/>
  <c r="D819" i="10"/>
  <c r="D882" i="10"/>
  <c r="D930" i="10"/>
  <c r="D979" i="10"/>
  <c r="D843" i="10"/>
  <c r="D923" i="10"/>
  <c r="D824" i="10"/>
  <c r="D871" i="10"/>
  <c r="D827" i="10"/>
  <c r="D836" i="10"/>
  <c r="D1000" i="10"/>
  <c r="D883" i="10"/>
  <c r="D931" i="10"/>
  <c r="D915" i="10"/>
  <c r="D872" i="10"/>
  <c r="D884" i="10"/>
  <c r="D894" i="10"/>
  <c r="D886" i="10"/>
  <c r="D949" i="10"/>
  <c r="D944" i="10"/>
  <c r="D854" i="10"/>
  <c r="D881" i="10"/>
  <c r="D995" i="10"/>
  <c r="D967" i="10"/>
  <c r="D851" i="10"/>
  <c r="D960" i="10"/>
  <c r="D916" i="10"/>
  <c r="D859" i="10"/>
  <c r="D921" i="10"/>
  <c r="D874" i="10"/>
  <c r="D947" i="10"/>
  <c r="D860" i="10"/>
  <c r="D849" i="10"/>
  <c r="D907" i="10"/>
  <c r="D896" i="10"/>
  <c r="D988" i="10"/>
  <c r="D868" i="10"/>
  <c r="D989" i="10"/>
  <c r="D709" i="10"/>
  <c r="D777" i="10"/>
  <c r="D739" i="10"/>
  <c r="D766" i="10"/>
  <c r="D707" i="10"/>
  <c r="D764" i="10"/>
  <c r="D721" i="10"/>
  <c r="D693" i="10"/>
  <c r="D785" i="10"/>
  <c r="D722" i="10"/>
  <c r="D793" i="10"/>
  <c r="D695" i="10"/>
  <c r="D791" i="10"/>
  <c r="D716" i="10"/>
  <c r="D782" i="10"/>
  <c r="D792" i="10"/>
  <c r="D737" i="10"/>
  <c r="D720" i="10"/>
  <c r="D754" i="10"/>
  <c r="D745" i="10"/>
  <c r="D815" i="10"/>
  <c r="D731" i="10"/>
  <c r="D809" i="10"/>
  <c r="D802" i="10"/>
  <c r="D697" i="10"/>
  <c r="D790" i="10"/>
  <c r="D780" i="10"/>
  <c r="D738" i="10"/>
  <c r="D796" i="10"/>
  <c r="D768" i="10"/>
  <c r="D805" i="10"/>
  <c r="D891" i="10"/>
  <c r="D913" i="10"/>
  <c r="D985" i="10"/>
  <c r="D943" i="10"/>
  <c r="D925" i="10"/>
  <c r="D975" i="10"/>
  <c r="D940" i="10"/>
  <c r="D982" i="10"/>
  <c r="D895" i="10"/>
  <c r="D952" i="10"/>
  <c r="D948" i="10"/>
  <c r="D906" i="10"/>
  <c r="D888" i="10"/>
  <c r="D839" i="10"/>
  <c r="D938" i="10"/>
  <c r="D974" i="10"/>
  <c r="D968" i="10"/>
  <c r="D869" i="10"/>
  <c r="D901" i="10"/>
  <c r="D971" i="10"/>
  <c r="D840" i="10"/>
  <c r="D939" i="10"/>
  <c r="D996" i="10"/>
  <c r="D910" i="10"/>
  <c r="D965" i="10"/>
  <c r="D969" i="10"/>
  <c r="D954" i="10"/>
  <c r="D876" i="10"/>
  <c r="D864" i="10"/>
  <c r="D908" i="10"/>
  <c r="D917" i="10"/>
  <c r="D992" i="10"/>
  <c r="D875" i="10"/>
  <c r="D958" i="10"/>
  <c r="D976" i="10"/>
  <c r="D857" i="10"/>
  <c r="D889" i="10"/>
  <c r="D980" i="10"/>
  <c r="D964" i="10"/>
  <c r="D897" i="10"/>
  <c r="D821" i="10"/>
  <c r="D973" i="10"/>
  <c r="D837" i="10"/>
  <c r="D946" i="10"/>
  <c r="D844" i="10"/>
  <c r="D1001" i="10"/>
  <c r="D794" i="10"/>
  <c r="D743" i="10"/>
  <c r="D795" i="10"/>
  <c r="D704" i="10"/>
  <c r="D729" i="10"/>
  <c r="D752" i="10"/>
  <c r="D755" i="10"/>
  <c r="D810" i="10"/>
  <c r="D727" i="10"/>
  <c r="D756" i="10"/>
  <c r="D698" i="10"/>
  <c r="D691" i="10"/>
  <c r="D730" i="10"/>
  <c r="D808" i="10"/>
  <c r="D797" i="10"/>
  <c r="D692" i="10"/>
  <c r="D748" i="10"/>
  <c r="D778" i="10"/>
  <c r="D750" i="10"/>
  <c r="D763" i="10"/>
  <c r="D732" i="10"/>
  <c r="D719" i="10"/>
  <c r="D786" i="10"/>
  <c r="D767" i="10"/>
  <c r="D812" i="10"/>
  <c r="D708" i="10"/>
  <c r="D702" i="10"/>
  <c r="D713" i="10"/>
  <c r="D699" i="10"/>
  <c r="D715" i="10"/>
  <c r="D762" i="10"/>
  <c r="D724" i="10"/>
  <c r="D900" i="10"/>
  <c r="D981" i="10"/>
  <c r="D959" i="10"/>
  <c r="D863" i="10"/>
  <c r="D853" i="10"/>
  <c r="D909" i="10"/>
  <c r="D822" i="10"/>
  <c r="D935" i="10"/>
  <c r="D862" i="10"/>
  <c r="D870" i="10"/>
  <c r="D933" i="10"/>
  <c r="D848" i="10"/>
  <c r="D772" i="10"/>
  <c r="D733" i="10"/>
  <c r="D770" i="10"/>
  <c r="D800" i="10"/>
  <c r="D787" i="10"/>
  <c r="D725" i="10"/>
  <c r="D742" i="10"/>
  <c r="D775" i="10"/>
  <c r="D932" i="10"/>
  <c r="D904" i="10"/>
  <c r="D828" i="10"/>
  <c r="D842" i="10"/>
  <c r="D994" i="10"/>
  <c r="D845" i="10"/>
  <c r="D953" i="10"/>
  <c r="D838" i="10"/>
  <c r="D890" i="10"/>
  <c r="D833" i="10"/>
  <c r="D885" i="10"/>
  <c r="D751" i="10"/>
  <c r="D773" i="10"/>
  <c r="D783" i="10"/>
  <c r="D728" i="10"/>
  <c r="D804" i="10"/>
  <c r="D788" i="10"/>
  <c r="D784" i="10"/>
  <c r="D807" i="10"/>
  <c r="D902" i="10"/>
  <c r="D998" i="10"/>
  <c r="D861" i="10"/>
  <c r="D956" i="10"/>
  <c r="D970" i="10"/>
  <c r="D855" i="10"/>
  <c r="D813" i="10"/>
  <c r="D705" i="10"/>
  <c r="D712" i="10"/>
  <c r="D753" i="10"/>
  <c r="D950" i="10"/>
  <c r="D880" i="10"/>
  <c r="D914" i="10"/>
  <c r="D820" i="10"/>
  <c r="D945" i="10"/>
  <c r="D823" i="10"/>
  <c r="D936" i="10"/>
  <c r="D899" i="10"/>
  <c r="D834" i="10"/>
  <c r="D850" i="10"/>
  <c r="D830" i="10"/>
  <c r="D723" i="10"/>
  <c r="D818" i="10"/>
  <c r="D801" i="10"/>
  <c r="D799" i="10"/>
  <c r="D798" i="10"/>
  <c r="D806" i="10"/>
  <c r="D771" i="10"/>
  <c r="D749" i="10"/>
  <c r="D717" i="10"/>
  <c r="D878" i="10"/>
  <c r="D918" i="10"/>
  <c r="D832" i="10"/>
  <c r="D983" i="10"/>
  <c r="D912" i="10"/>
  <c r="D746" i="10"/>
  <c r="D734" i="10"/>
  <c r="D741" i="10"/>
  <c r="D4" i="10"/>
  <c r="D3" i="10"/>
  <c r="D2" i="10"/>
  <c r="D61" i="10"/>
  <c r="D174" i="10"/>
  <c r="D69" i="10"/>
  <c r="D20" i="10"/>
  <c r="D162" i="10"/>
  <c r="D149" i="10"/>
  <c r="D104" i="10"/>
  <c r="D137" i="10"/>
  <c r="D7" i="10"/>
  <c r="D17" i="10"/>
  <c r="D184" i="10"/>
  <c r="D40" i="10"/>
  <c r="D44" i="10"/>
  <c r="D78" i="10"/>
  <c r="D111" i="10"/>
  <c r="D156" i="10"/>
  <c r="D122" i="10"/>
  <c r="D54" i="10"/>
  <c r="D121" i="10"/>
  <c r="D52" i="10"/>
  <c r="D18" i="10"/>
  <c r="D117" i="10"/>
  <c r="D169" i="10"/>
  <c r="D134" i="10"/>
  <c r="D173" i="10"/>
  <c r="D175" i="10"/>
  <c r="D92" i="10"/>
  <c r="D159" i="10"/>
  <c r="D45" i="10"/>
  <c r="D145" i="10"/>
  <c r="D170" i="10"/>
  <c r="D64" i="10"/>
  <c r="D181" i="10"/>
  <c r="D33" i="10"/>
  <c r="D167" i="10"/>
  <c r="D57" i="10"/>
  <c r="D14" i="10"/>
  <c r="D70" i="10"/>
  <c r="D166" i="10"/>
  <c r="D82" i="10"/>
  <c r="D68" i="10"/>
  <c r="D30" i="10"/>
  <c r="D75" i="10"/>
  <c r="D127" i="10"/>
  <c r="D77" i="10"/>
  <c r="D132" i="10"/>
  <c r="D91" i="10"/>
  <c r="D94" i="10"/>
  <c r="D96" i="10"/>
  <c r="D155" i="10"/>
  <c r="D42" i="10"/>
  <c r="D106" i="10"/>
  <c r="D171" i="10"/>
  <c r="D19" i="10"/>
  <c r="D88" i="10"/>
  <c r="D39" i="10"/>
  <c r="D46" i="10"/>
  <c r="D53" i="10"/>
  <c r="D126" i="10"/>
  <c r="D31" i="10"/>
  <c r="D160" i="10"/>
  <c r="D100" i="10"/>
  <c r="D26" i="10"/>
  <c r="D41" i="10"/>
  <c r="D67" i="10"/>
  <c r="D141" i="10"/>
  <c r="D123" i="10"/>
  <c r="D43" i="10"/>
  <c r="D107" i="10"/>
  <c r="D147" i="10"/>
  <c r="D22" i="10"/>
  <c r="D36" i="10"/>
  <c r="D74" i="10"/>
  <c r="D10" i="10"/>
  <c r="D185" i="10"/>
  <c r="D180" i="10"/>
  <c r="D119" i="10"/>
  <c r="D85" i="10"/>
  <c r="D8" i="10"/>
  <c r="D102" i="10"/>
  <c r="D90" i="10"/>
  <c r="D143" i="10"/>
  <c r="D89" i="10"/>
  <c r="D116" i="10"/>
  <c r="D151" i="10"/>
  <c r="D112" i="10"/>
  <c r="D86" i="10"/>
  <c r="D152" i="10"/>
  <c r="D28" i="10"/>
  <c r="D97" i="10"/>
  <c r="D50" i="10"/>
  <c r="D35" i="10"/>
  <c r="D62" i="10"/>
  <c r="D81" i="10"/>
  <c r="D32" i="10"/>
  <c r="D12" i="10"/>
  <c r="D72" i="10"/>
  <c r="D124" i="10"/>
  <c r="D182" i="10"/>
  <c r="D158" i="10"/>
  <c r="D98" i="10"/>
  <c r="D129" i="10"/>
  <c r="D84" i="10"/>
  <c r="D9" i="10"/>
  <c r="D76" i="10"/>
  <c r="D135" i="10"/>
  <c r="D103" i="10"/>
  <c r="D27" i="10"/>
  <c r="D150" i="10"/>
  <c r="D95" i="10"/>
  <c r="D29" i="10"/>
  <c r="D153" i="10"/>
  <c r="D142" i="10"/>
  <c r="D130" i="10"/>
  <c r="D131" i="10"/>
  <c r="D66" i="10"/>
  <c r="D58" i="10"/>
  <c r="D34" i="10"/>
  <c r="D37" i="10"/>
  <c r="D63" i="10"/>
  <c r="D164" i="10"/>
  <c r="D176" i="10"/>
  <c r="D6" i="10"/>
  <c r="D101" i="10"/>
  <c r="D133" i="10"/>
  <c r="D47" i="10"/>
  <c r="D128" i="10"/>
  <c r="D80" i="10"/>
  <c r="D79" i="10"/>
  <c r="D144" i="10"/>
  <c r="D114" i="10"/>
  <c r="D177" i="10"/>
  <c r="D136" i="10"/>
  <c r="D168" i="10"/>
  <c r="D139" i="10"/>
  <c r="D93" i="10"/>
  <c r="D11" i="10"/>
  <c r="D55" i="10"/>
  <c r="D65" i="10"/>
  <c r="D59" i="10"/>
  <c r="D154" i="10"/>
  <c r="D99" i="10"/>
  <c r="D49" i="10"/>
  <c r="D125" i="10"/>
  <c r="D56" i="10"/>
  <c r="D172" i="10"/>
  <c r="D60" i="10"/>
  <c r="D178" i="10"/>
  <c r="D24" i="10"/>
  <c r="D105" i="10"/>
  <c r="D118" i="10"/>
  <c r="D110" i="10"/>
  <c r="D25" i="10"/>
  <c r="D5" i="10"/>
  <c r="D183" i="10"/>
  <c r="D23" i="10"/>
  <c r="D71" i="10"/>
  <c r="D165" i="10"/>
  <c r="D120" i="10"/>
  <c r="D113" i="10"/>
  <c r="D15" i="10"/>
  <c r="D83" i="10"/>
  <c r="D51" i="10"/>
  <c r="D109" i="10"/>
  <c r="D21" i="10"/>
  <c r="D115" i="10"/>
  <c r="D48" i="10"/>
  <c r="D13" i="10"/>
  <c r="D108" i="10"/>
  <c r="D148" i="10"/>
  <c r="D179" i="10"/>
  <c r="D38" i="10"/>
  <c r="D146" i="10"/>
  <c r="D138" i="10"/>
  <c r="D163" i="10"/>
  <c r="D73" i="10"/>
  <c r="D87" i="10"/>
  <c r="D140" i="10"/>
  <c r="D157" i="10"/>
  <c r="D161" i="10"/>
  <c r="D16" i="10"/>
  <c r="D20" i="3"/>
  <c r="D109" i="3"/>
  <c r="D84" i="3"/>
  <c r="D902" i="3"/>
  <c r="D166" i="3"/>
  <c r="D980" i="3"/>
  <c r="D121" i="3"/>
  <c r="D932" i="3"/>
  <c r="D935" i="3"/>
  <c r="D927" i="3"/>
  <c r="D906" i="3"/>
  <c r="D891" i="3"/>
  <c r="D887" i="3"/>
  <c r="D61" i="3"/>
  <c r="D73" i="3"/>
  <c r="D53" i="3"/>
  <c r="D144" i="3"/>
  <c r="D24" i="3"/>
  <c r="D164" i="3"/>
  <c r="D87" i="3"/>
  <c r="D973" i="3"/>
  <c r="D10" i="3"/>
  <c r="D106" i="3"/>
  <c r="D910" i="3"/>
  <c r="D916" i="3"/>
  <c r="D865" i="3"/>
  <c r="D97" i="3"/>
  <c r="D42" i="3"/>
  <c r="D900" i="3"/>
  <c r="D930" i="3"/>
  <c r="D938" i="3"/>
  <c r="D881" i="3"/>
  <c r="D919" i="3"/>
  <c r="D941" i="3"/>
  <c r="D82" i="3"/>
  <c r="D35" i="3"/>
  <c r="D3" i="3"/>
  <c r="D176" i="3"/>
  <c r="D88" i="3"/>
  <c r="D899" i="3"/>
  <c r="D139" i="3"/>
  <c r="D959" i="3"/>
  <c r="D30" i="3"/>
  <c r="D67" i="3"/>
  <c r="D895" i="3"/>
  <c r="D148" i="3"/>
  <c r="D866" i="3"/>
  <c r="D815" i="3"/>
  <c r="D950" i="3"/>
  <c r="D976" i="3"/>
  <c r="D869" i="3"/>
  <c r="D903" i="3"/>
  <c r="D180" i="3"/>
  <c r="D111" i="3"/>
  <c r="D975" i="3"/>
  <c r="D47" i="3"/>
  <c r="D50" i="3"/>
  <c r="D957" i="3"/>
  <c r="D147" i="3"/>
  <c r="D992" i="3"/>
  <c r="D937" i="3"/>
  <c r="D124" i="3"/>
  <c r="D63" i="3"/>
  <c r="D16" i="3"/>
  <c r="D962" i="3"/>
  <c r="D954" i="3"/>
  <c r="D159" i="3"/>
  <c r="D968" i="3"/>
  <c r="D184" i="3"/>
  <c r="D940" i="3"/>
  <c r="D934" i="3"/>
  <c r="D136" i="3"/>
  <c r="D28" i="3"/>
  <c r="D79" i="3"/>
  <c r="D96" i="3"/>
  <c r="D867" i="3"/>
  <c r="D949" i="3"/>
  <c r="D884" i="3"/>
  <c r="D5" i="3"/>
  <c r="D85" i="3"/>
  <c r="D961" i="3"/>
  <c r="D951" i="3"/>
  <c r="D424" i="3"/>
  <c r="D896" i="3"/>
  <c r="D181" i="3"/>
  <c r="D71" i="3"/>
  <c r="D62" i="3"/>
  <c r="D943" i="3"/>
  <c r="D60" i="3"/>
  <c r="D922" i="3"/>
  <c r="D945" i="3"/>
  <c r="D140" i="3"/>
  <c r="D103" i="3"/>
  <c r="D120" i="3"/>
  <c r="D178" i="3"/>
  <c r="D14" i="3"/>
  <c r="D104" i="3"/>
  <c r="D95" i="3"/>
  <c r="D877" i="3"/>
  <c r="D83" i="3"/>
  <c r="D98" i="3"/>
  <c r="D26" i="3"/>
  <c r="D994" i="3"/>
  <c r="D929" i="3"/>
  <c r="D183" i="3"/>
  <c r="D59" i="3"/>
  <c r="D908" i="3"/>
  <c r="D963" i="3"/>
  <c r="D90" i="3"/>
  <c r="D130" i="3"/>
  <c r="D999" i="3"/>
  <c r="D995" i="3"/>
  <c r="D160" i="3"/>
  <c r="D885" i="3"/>
  <c r="D57" i="3"/>
  <c r="D886" i="3"/>
  <c r="D897" i="3"/>
  <c r="D29" i="3"/>
  <c r="D41" i="3"/>
  <c r="D876" i="3"/>
  <c r="D155" i="3"/>
  <c r="D993" i="3"/>
  <c r="D18" i="3"/>
  <c r="D128" i="3"/>
  <c r="D13" i="3"/>
  <c r="D44" i="3"/>
  <c r="D868" i="3"/>
  <c r="D142" i="3"/>
  <c r="D923" i="3"/>
  <c r="D137" i="3"/>
  <c r="D151" i="3"/>
  <c r="D77" i="3"/>
  <c r="D65" i="3"/>
  <c r="D126" i="3"/>
  <c r="D926" i="3"/>
  <c r="D936" i="3"/>
  <c r="D43" i="3"/>
  <c r="D11" i="3"/>
  <c r="D48" i="3"/>
  <c r="D132" i="3"/>
  <c r="D100" i="3"/>
  <c r="D816" i="3"/>
  <c r="D38" i="3"/>
  <c r="D127" i="3"/>
  <c r="D967" i="3"/>
  <c r="D167" i="3"/>
  <c r="D52" i="3"/>
  <c r="D92" i="3"/>
  <c r="D872" i="3"/>
  <c r="D134" i="3"/>
  <c r="D175" i="3"/>
  <c r="D12" i="3"/>
  <c r="D54" i="3"/>
  <c r="D880" i="3"/>
  <c r="D875" i="3"/>
  <c r="D185" i="3"/>
  <c r="D110" i="3"/>
  <c r="D174" i="3"/>
  <c r="D946" i="3"/>
  <c r="D156" i="3"/>
  <c r="D33" i="3"/>
  <c r="D94" i="3"/>
  <c r="D997" i="3"/>
  <c r="D153" i="3"/>
  <c r="D40" i="3"/>
  <c r="D68" i="3"/>
  <c r="D939" i="3"/>
  <c r="D905" i="3"/>
  <c r="D31" i="3"/>
  <c r="D112" i="3"/>
  <c r="D990" i="3"/>
  <c r="D9" i="3"/>
  <c r="D956" i="3"/>
  <c r="D947" i="3"/>
  <c r="D971" i="3"/>
  <c r="D978" i="3"/>
  <c r="D958" i="3"/>
  <c r="D108" i="3"/>
  <c r="D421" i="3"/>
  <c r="D915" i="3"/>
  <c r="D118" i="3"/>
  <c r="D173" i="3"/>
  <c r="D46" i="3"/>
  <c r="D904" i="3"/>
  <c r="D116" i="3"/>
  <c r="D894" i="3"/>
  <c r="D64" i="3"/>
  <c r="D977" i="3"/>
  <c r="D165" i="3"/>
  <c r="D981" i="3"/>
  <c r="D143" i="3"/>
  <c r="D948" i="3"/>
  <c r="D874" i="3"/>
  <c r="D152" i="3"/>
  <c r="D182" i="3"/>
  <c r="D985" i="3"/>
  <c r="D56" i="3"/>
  <c r="D102" i="3"/>
  <c r="D157" i="3"/>
  <c r="D69" i="3"/>
  <c r="D129" i="3"/>
  <c r="D149" i="3"/>
  <c r="D170" i="3"/>
  <c r="D960" i="3"/>
  <c r="D970" i="3"/>
  <c r="D171" i="3"/>
  <c r="D162" i="3"/>
  <c r="D36" i="3"/>
  <c r="D989" i="3"/>
  <c r="D893" i="3"/>
  <c r="D998" i="3"/>
  <c r="D2" i="3"/>
  <c r="D158" i="3"/>
  <c r="D115" i="3"/>
  <c r="D78" i="3"/>
  <c r="D169" i="3"/>
  <c r="D25" i="3"/>
  <c r="D27" i="3"/>
  <c r="D89" i="3"/>
  <c r="D177" i="3"/>
  <c r="D882" i="3"/>
  <c r="D17" i="3"/>
  <c r="D996" i="3"/>
  <c r="D913" i="3"/>
  <c r="D66" i="3"/>
  <c r="D889" i="3"/>
  <c r="D890" i="3"/>
  <c r="D911" i="3"/>
  <c r="D964" i="3"/>
  <c r="D878" i="3"/>
  <c r="D991" i="3"/>
  <c r="D58" i="3"/>
  <c r="D123" i="3"/>
  <c r="D32" i="3"/>
  <c r="D23" i="3"/>
  <c r="D883" i="3"/>
  <c r="D146" i="3"/>
  <c r="D933" i="3"/>
  <c r="D974" i="3"/>
  <c r="D135" i="3"/>
  <c r="D74" i="3"/>
  <c r="D76" i="3"/>
  <c r="D888" i="3"/>
  <c r="D133" i="3"/>
  <c r="D172" i="3"/>
  <c r="D871" i="3"/>
  <c r="D898" i="3"/>
  <c r="D101" i="3"/>
  <c r="D138" i="3"/>
  <c r="D909" i="3"/>
  <c r="D924" i="3"/>
  <c r="D119" i="3"/>
  <c r="D942" i="3"/>
  <c r="D86" i="3"/>
  <c r="D920" i="3"/>
  <c r="D75" i="3"/>
  <c r="D34" i="3"/>
  <c r="D928" i="3"/>
  <c r="D925" i="3"/>
  <c r="D37" i="3"/>
  <c r="D988" i="3"/>
  <c r="D105" i="3"/>
  <c r="D125" i="3"/>
  <c r="D19" i="3"/>
  <c r="D168" i="3"/>
  <c r="D163" i="3"/>
  <c r="D91" i="3"/>
  <c r="D918" i="3"/>
  <c r="D1001" i="3"/>
  <c r="D921" i="3"/>
  <c r="D907" i="3"/>
  <c r="D983" i="3"/>
  <c r="D150" i="3"/>
  <c r="D944" i="3"/>
  <c r="D179" i="3"/>
  <c r="D72" i="3"/>
  <c r="D21" i="3"/>
  <c r="D113" i="3"/>
  <c r="D987" i="3"/>
  <c r="D49" i="3"/>
  <c r="D914" i="3"/>
  <c r="D22" i="3"/>
  <c r="D953" i="3"/>
  <c r="D51" i="3"/>
  <c r="D423" i="3"/>
  <c r="D141" i="3"/>
  <c r="D161" i="3"/>
  <c r="D70" i="3"/>
  <c r="D7" i="3"/>
  <c r="D1000" i="3"/>
  <c r="D8" i="3"/>
  <c r="D107" i="3"/>
  <c r="D114" i="3"/>
  <c r="D145" i="3"/>
  <c r="D879" i="3"/>
  <c r="D965" i="3"/>
  <c r="D979" i="3"/>
  <c r="D870" i="3"/>
  <c r="D131" i="3"/>
  <c r="D80" i="3"/>
  <c r="D154" i="3"/>
  <c r="D972" i="3"/>
  <c r="D901" i="3"/>
  <c r="D952" i="3"/>
  <c r="D917" i="3"/>
  <c r="D93" i="3"/>
  <c r="D966" i="3"/>
  <c r="D931" i="3"/>
  <c r="D982" i="3"/>
  <c r="D81" i="3"/>
  <c r="D6" i="3"/>
  <c r="D955" i="3"/>
  <c r="D864" i="3"/>
  <c r="D873" i="3"/>
  <c r="D986" i="3"/>
  <c r="D4" i="3"/>
  <c r="D912" i="3"/>
  <c r="D117" i="3"/>
  <c r="D812" i="3"/>
  <c r="D39" i="3"/>
  <c r="D99" i="3"/>
  <c r="D55" i="3"/>
  <c r="D984" i="3"/>
  <c r="D122" i="3"/>
  <c r="D15" i="3"/>
  <c r="D892" i="3"/>
  <c r="D45" i="3"/>
  <c r="D969" i="3"/>
  <c r="D422" i="3"/>
  <c r="D689" i="10"/>
  <c r="D389" i="10"/>
  <c r="D374" i="10"/>
  <c r="D377" i="10"/>
  <c r="D406" i="10"/>
  <c r="D396" i="10"/>
  <c r="D408" i="10"/>
  <c r="D370" i="10"/>
  <c r="D376" i="10"/>
  <c r="D417" i="10"/>
  <c r="D402" i="10"/>
  <c r="D371" i="10"/>
  <c r="D394" i="10"/>
  <c r="D410" i="10"/>
  <c r="D360" i="10"/>
  <c r="D356" i="10"/>
  <c r="D355" i="10"/>
  <c r="D357" i="10"/>
  <c r="D421" i="10"/>
  <c r="D448" i="10"/>
  <c r="D442" i="10"/>
  <c r="D449" i="10"/>
  <c r="D440" i="10"/>
  <c r="D435" i="10"/>
  <c r="D444" i="10"/>
  <c r="D441" i="10"/>
  <c r="D519" i="10"/>
  <c r="D475" i="10"/>
  <c r="D615" i="10"/>
  <c r="D523" i="10"/>
  <c r="D500" i="10"/>
  <c r="D584" i="10"/>
  <c r="D511" i="10"/>
  <c r="D609" i="10"/>
  <c r="D484" i="10"/>
  <c r="D564" i="10"/>
  <c r="D604" i="10"/>
  <c r="D633" i="10"/>
  <c r="D624" i="10"/>
  <c r="D574" i="10"/>
  <c r="D569" i="10"/>
  <c r="D544" i="10"/>
  <c r="D492" i="10"/>
  <c r="D578" i="10"/>
  <c r="D631" i="10"/>
  <c r="D525" i="10"/>
  <c r="D479" i="10"/>
  <c r="D622" i="10"/>
  <c r="D477" i="10"/>
  <c r="D549" i="10"/>
  <c r="D491" i="10"/>
  <c r="D583" i="10"/>
  <c r="D573" i="10"/>
  <c r="D628" i="10"/>
  <c r="D581" i="10"/>
  <c r="D518" i="10"/>
  <c r="D538" i="10"/>
  <c r="D369" i="10"/>
  <c r="D378" i="10"/>
  <c r="D372" i="10"/>
  <c r="D366" i="10"/>
  <c r="D388" i="10"/>
  <c r="D379" i="10"/>
  <c r="D399" i="10"/>
  <c r="D400" i="10"/>
  <c r="D384" i="10"/>
  <c r="D401" i="10"/>
  <c r="D368" i="10"/>
  <c r="D418" i="10"/>
  <c r="D403" i="10"/>
  <c r="D398" i="10"/>
  <c r="D363" i="10"/>
  <c r="D359" i="10"/>
  <c r="D362" i="10"/>
  <c r="D428" i="10"/>
  <c r="D433" i="10"/>
  <c r="D432" i="10"/>
  <c r="D447" i="10"/>
  <c r="D450" i="10"/>
  <c r="D439" i="10"/>
  <c r="D424" i="10"/>
  <c r="D445" i="10"/>
  <c r="D485" i="10"/>
  <c r="D575" i="10"/>
  <c r="D601" i="10"/>
  <c r="D522" i="10"/>
  <c r="D472" i="10"/>
  <c r="D590" i="10"/>
  <c r="D504" i="10"/>
  <c r="D553" i="10"/>
  <c r="D506" i="10"/>
  <c r="D595" i="10"/>
  <c r="D514" i="10"/>
  <c r="D638" i="10"/>
  <c r="D646" i="10"/>
  <c r="D627" i="10"/>
  <c r="D613" i="10"/>
  <c r="D515" i="10"/>
  <c r="D468" i="10"/>
  <c r="D586" i="10"/>
  <c r="D636" i="10"/>
  <c r="D469" i="10"/>
  <c r="D561" i="10"/>
  <c r="D635" i="10"/>
  <c r="D611" i="10"/>
  <c r="D486" i="10"/>
  <c r="D579" i="10"/>
  <c r="D645" i="10"/>
  <c r="D618" i="10"/>
  <c r="D516" i="10"/>
  <c r="D556" i="10"/>
  <c r="D534" i="10"/>
  <c r="D551" i="10"/>
  <c r="D404" i="10"/>
  <c r="D375" i="10"/>
  <c r="D412" i="10"/>
  <c r="D395" i="10"/>
  <c r="D385" i="10"/>
  <c r="D383" i="10"/>
  <c r="D358" i="10"/>
  <c r="D446" i="10"/>
  <c r="D437" i="10"/>
  <c r="D427" i="10"/>
  <c r="D436" i="10"/>
  <c r="D527" i="10"/>
  <c r="D591" i="10"/>
  <c r="D526" i="10"/>
  <c r="D589" i="10"/>
  <c r="D541" i="10"/>
  <c r="D629" i="10"/>
  <c r="D552" i="10"/>
  <c r="D547" i="10"/>
  <c r="D528" i="10"/>
  <c r="D588" i="10"/>
  <c r="D461" i="10"/>
  <c r="D548" i="10"/>
  <c r="D466" i="10"/>
  <c r="D532" i="10"/>
  <c r="D493" i="10"/>
  <c r="D454" i="10"/>
  <c r="D509" i="10"/>
  <c r="D614" i="10"/>
  <c r="D539" i="10"/>
  <c r="D567" i="10"/>
  <c r="D619" i="10"/>
  <c r="D617" i="10"/>
  <c r="D451" i="10"/>
  <c r="D572" i="10"/>
  <c r="D644" i="10"/>
  <c r="D568" i="10"/>
  <c r="D580" i="10"/>
  <c r="D623" i="10"/>
  <c r="D562" i="10"/>
  <c r="D508" i="10"/>
  <c r="D630" i="10"/>
  <c r="D641" i="10"/>
  <c r="D512" i="10"/>
  <c r="D626" i="10"/>
  <c r="D670" i="10"/>
  <c r="D682" i="10"/>
  <c r="D655" i="10"/>
  <c r="D651" i="10"/>
  <c r="D663" i="10"/>
  <c r="D656" i="10"/>
  <c r="D661" i="10"/>
  <c r="D653" i="10"/>
  <c r="D688" i="10"/>
  <c r="D687" i="10"/>
  <c r="D382" i="10"/>
  <c r="D392" i="10"/>
  <c r="D391" i="10"/>
  <c r="D414" i="10"/>
  <c r="D407" i="10"/>
  <c r="D393" i="10"/>
  <c r="D416" i="10"/>
  <c r="D361" i="10"/>
  <c r="D431" i="10"/>
  <c r="D438" i="10"/>
  <c r="D426" i="10"/>
  <c r="D430" i="10"/>
  <c r="D554" i="10"/>
  <c r="D585" i="10"/>
  <c r="D470" i="10"/>
  <c r="D608" i="10"/>
  <c r="D540" i="10"/>
  <c r="D592" i="10"/>
  <c r="D463" i="10"/>
  <c r="D505" i="10"/>
  <c r="D520" i="10"/>
  <c r="D602" i="10"/>
  <c r="D507" i="10"/>
  <c r="D497" i="10"/>
  <c r="D476" i="10"/>
  <c r="D501" i="10"/>
  <c r="D571" i="10"/>
  <c r="D546" i="10"/>
  <c r="D481" i="10"/>
  <c r="D599" i="10"/>
  <c r="D499" i="10"/>
  <c r="D559" i="10"/>
  <c r="D521" i="10"/>
  <c r="D537" i="10"/>
  <c r="D503" i="10"/>
  <c r="D632" i="10"/>
  <c r="D643" i="10"/>
  <c r="D600" i="10"/>
  <c r="D531" i="10"/>
  <c r="D640" i="10"/>
  <c r="D596" i="10"/>
  <c r="D594" i="10"/>
  <c r="D465" i="10"/>
  <c r="D459" i="10"/>
  <c r="D563" i="10"/>
  <c r="D478" i="10"/>
  <c r="D659" i="10"/>
  <c r="D684" i="10"/>
  <c r="D649" i="10"/>
  <c r="D675" i="10"/>
  <c r="D668" i="10"/>
  <c r="D648" i="10"/>
  <c r="D665" i="10"/>
  <c r="D678" i="10"/>
  <c r="D685" i="10"/>
  <c r="D672" i="10"/>
  <c r="D367" i="10"/>
  <c r="D405" i="10"/>
  <c r="D390" i="10"/>
  <c r="D364" i="10"/>
  <c r="D423" i="10"/>
  <c r="D489" i="10"/>
  <c r="D560" i="10"/>
  <c r="D460" i="10"/>
  <c r="D464" i="10"/>
  <c r="D498" i="10"/>
  <c r="D605" i="10"/>
  <c r="D480" i="10"/>
  <c r="D488" i="10"/>
  <c r="D513" i="10"/>
  <c r="D598" i="10"/>
  <c r="D543" i="10"/>
  <c r="D576" i="10"/>
  <c r="D473" i="10"/>
  <c r="D471" i="10"/>
  <c r="D530" i="10"/>
  <c r="D483" i="10"/>
  <c r="D535" i="10"/>
  <c r="D667" i="10"/>
  <c r="D681" i="10"/>
  <c r="D652" i="10"/>
  <c r="D669" i="10"/>
  <c r="D654" i="10"/>
  <c r="D381" i="10"/>
  <c r="D397" i="10"/>
  <c r="D413" i="10"/>
  <c r="D380" i="10"/>
  <c r="D386" i="10"/>
  <c r="D373" i="10"/>
  <c r="D415" i="10"/>
  <c r="D354" i="10"/>
  <c r="D434" i="10"/>
  <c r="D443" i="10"/>
  <c r="D420" i="10"/>
  <c r="D425" i="10"/>
  <c r="D452" i="10"/>
  <c r="D639" i="10"/>
  <c r="D494" i="10"/>
  <c r="D487" i="10"/>
  <c r="D458" i="10"/>
  <c r="D474" i="10"/>
  <c r="D557" i="10"/>
  <c r="D490" i="10"/>
  <c r="D456" i="10"/>
  <c r="D524" i="10"/>
  <c r="D582" i="10"/>
  <c r="D555" i="10"/>
  <c r="D587" i="10"/>
  <c r="D533" i="10"/>
  <c r="D453" i="10"/>
  <c r="D502" i="10"/>
  <c r="D570" i="10"/>
  <c r="D545" i="10"/>
  <c r="D482" i="10"/>
  <c r="D620" i="10"/>
  <c r="D455" i="10"/>
  <c r="D558" i="10"/>
  <c r="D495" i="10"/>
  <c r="D607" i="10"/>
  <c r="D517" i="10"/>
  <c r="D529" i="10"/>
  <c r="D457" i="10"/>
  <c r="D550" i="10"/>
  <c r="D577" i="10"/>
  <c r="D637" i="10"/>
  <c r="D612" i="10"/>
  <c r="D616" i="10"/>
  <c r="D610" i="10"/>
  <c r="D674" i="10"/>
  <c r="D686" i="10"/>
  <c r="D671" i="10"/>
  <c r="D662" i="10"/>
  <c r="D664" i="10"/>
  <c r="D676" i="10"/>
  <c r="D658" i="10"/>
  <c r="D679" i="10"/>
  <c r="D666" i="10"/>
  <c r="D650" i="10"/>
  <c r="D683" i="10"/>
  <c r="D411" i="10"/>
  <c r="D365" i="10"/>
  <c r="D409" i="10"/>
  <c r="D387" i="10"/>
  <c r="D419" i="10"/>
  <c r="D429" i="10"/>
  <c r="D422" i="10"/>
  <c r="D642" i="10"/>
  <c r="D593" i="10"/>
  <c r="D496" i="10"/>
  <c r="D597" i="10"/>
  <c r="D536" i="10"/>
  <c r="D542" i="10"/>
  <c r="D603" i="10"/>
  <c r="D621" i="10"/>
  <c r="D634" i="10"/>
  <c r="D462" i="10"/>
  <c r="D565" i="10"/>
  <c r="D606" i="10"/>
  <c r="D566" i="10"/>
  <c r="D510" i="10"/>
  <c r="D467" i="10"/>
  <c r="D625" i="10"/>
  <c r="D673" i="10"/>
  <c r="D647" i="10"/>
  <c r="D677" i="10"/>
  <c r="D680" i="10"/>
  <c r="D660" i="10"/>
  <c r="D657" i="10"/>
  <c r="D604" i="3"/>
  <c r="D545" i="3"/>
  <c r="D507" i="3"/>
  <c r="D646" i="3"/>
  <c r="D620" i="3"/>
  <c r="D637" i="3"/>
  <c r="D606" i="3"/>
  <c r="D533" i="3"/>
  <c r="D570" i="3"/>
  <c r="D551" i="3"/>
  <c r="D636" i="3"/>
  <c r="D527" i="3"/>
  <c r="D617" i="3"/>
  <c r="D572" i="3"/>
  <c r="D542" i="3"/>
  <c r="D578" i="3"/>
  <c r="D498" i="3"/>
  <c r="D640" i="3"/>
  <c r="D598" i="3"/>
  <c r="D583" i="3"/>
  <c r="D536" i="3"/>
  <c r="D619" i="3"/>
  <c r="D490" i="3"/>
  <c r="D552" i="3"/>
  <c r="D645" i="3"/>
  <c r="D625" i="3"/>
  <c r="D554" i="3"/>
  <c r="D529" i="3"/>
  <c r="D629" i="3"/>
  <c r="D632" i="3"/>
  <c r="D537" i="3"/>
  <c r="D631" i="3"/>
  <c r="D555" i="3"/>
  <c r="D566" i="3"/>
  <c r="D633" i="3"/>
  <c r="D603" i="3"/>
  <c r="D668" i="3"/>
  <c r="D656" i="3"/>
  <c r="D666" i="3"/>
  <c r="D684" i="3"/>
  <c r="D658" i="3"/>
  <c r="D686" i="3"/>
  <c r="D652" i="3"/>
  <c r="D662" i="3"/>
  <c r="D676" i="3"/>
  <c r="D670" i="3"/>
  <c r="D651" i="3"/>
  <c r="D607" i="3"/>
  <c r="D522" i="3"/>
  <c r="D497" i="3"/>
  <c r="D553" i="3"/>
  <c r="D644" i="3"/>
  <c r="D621" i="3"/>
  <c r="D605" i="3"/>
  <c r="D591" i="3"/>
  <c r="D574" i="3"/>
  <c r="D597" i="3"/>
  <c r="D575" i="3"/>
  <c r="D518" i="3"/>
  <c r="D587" i="3"/>
  <c r="D557" i="3"/>
  <c r="D502" i="3"/>
  <c r="D561" i="3"/>
  <c r="D599" i="3"/>
  <c r="D515" i="3"/>
  <c r="D535" i="3"/>
  <c r="D595" i="3"/>
  <c r="D505" i="3"/>
  <c r="D648" i="3"/>
  <c r="D576" i="3"/>
  <c r="D590" i="3"/>
  <c r="D511" i="3"/>
  <c r="D492" i="3"/>
  <c r="D568" i="3"/>
  <c r="D531" i="3"/>
  <c r="D579" i="3"/>
  <c r="D519" i="3"/>
  <c r="D655" i="3"/>
  <c r="D683" i="3"/>
  <c r="D682" i="3"/>
  <c r="D654" i="3"/>
  <c r="D674" i="3"/>
  <c r="D680" i="3"/>
  <c r="D687" i="3"/>
  <c r="D547" i="3"/>
  <c r="D541" i="3"/>
  <c r="D558" i="3"/>
  <c r="D514" i="3"/>
  <c r="D586" i="3"/>
  <c r="D495" i="3"/>
  <c r="D609" i="3"/>
  <c r="D525" i="3"/>
  <c r="D564" i="3"/>
  <c r="D539" i="3"/>
  <c r="D588" i="3"/>
  <c r="D615" i="3"/>
  <c r="D548" i="3"/>
  <c r="D494" i="3"/>
  <c r="D504" i="3"/>
  <c r="D567" i="3"/>
  <c r="D592" i="3"/>
  <c r="D638" i="3"/>
  <c r="D614" i="3"/>
  <c r="D532" i="3"/>
  <c r="D649" i="3"/>
  <c r="D647" i="3"/>
  <c r="D512" i="3"/>
  <c r="D526" i="3"/>
  <c r="D628" i="3"/>
  <c r="D600" i="3"/>
  <c r="D521" i="3"/>
  <c r="D556" i="3"/>
  <c r="D639" i="3"/>
  <c r="D626" i="3"/>
  <c r="D593" i="3"/>
  <c r="D688" i="3"/>
  <c r="D665" i="3"/>
  <c r="D681" i="3"/>
  <c r="D669" i="3"/>
  <c r="D678" i="3"/>
  <c r="D675" i="3"/>
  <c r="D661" i="3"/>
  <c r="D653" i="3"/>
  <c r="D491" i="3"/>
  <c r="D610" i="3"/>
  <c r="D565" i="3"/>
  <c r="D627" i="3"/>
  <c r="D560" i="3"/>
  <c r="D569" i="3"/>
  <c r="D634" i="3"/>
  <c r="D630" i="3"/>
  <c r="D513" i="3"/>
  <c r="D538" i="3"/>
  <c r="D577" i="3"/>
  <c r="D540" i="3"/>
  <c r="D622" i="3"/>
  <c r="D516" i="3"/>
  <c r="D562" i="3"/>
  <c r="D501" i="3"/>
  <c r="D618" i="3"/>
  <c r="D643" i="3"/>
  <c r="D520" i="3"/>
  <c r="D510" i="3"/>
  <c r="D523" i="3"/>
  <c r="D623" i="3"/>
  <c r="D550" i="3"/>
  <c r="D496" i="3"/>
  <c r="D509" i="3"/>
  <c r="D524" i="3"/>
  <c r="D613" i="3"/>
  <c r="D608" i="3"/>
  <c r="D499" i="3"/>
  <c r="D559" i="3"/>
  <c r="D493" i="3"/>
  <c r="D601" i="3"/>
  <c r="D581" i="3"/>
  <c r="D544" i="3"/>
  <c r="D611" i="3"/>
  <c r="D677" i="3"/>
  <c r="D673" i="3"/>
  <c r="D692" i="3"/>
  <c r="D672" i="3"/>
  <c r="D690" i="3"/>
  <c r="D657" i="3"/>
  <c r="D667" i="3"/>
  <c r="D664" i="3"/>
  <c r="D642" i="3"/>
  <c r="D624" i="3"/>
  <c r="D508" i="3"/>
  <c r="D543" i="3"/>
  <c r="D582" i="3"/>
  <c r="D549" i="3"/>
  <c r="D506" i="3"/>
  <c r="D612" i="3"/>
  <c r="D528" i="3"/>
  <c r="D563" i="3"/>
  <c r="D584" i="3"/>
  <c r="D650" i="3"/>
  <c r="D602" i="3"/>
  <c r="D580" i="3"/>
  <c r="D517" i="3"/>
  <c r="D503" i="3"/>
  <c r="D534" i="3"/>
  <c r="D530" i="3"/>
  <c r="D596" i="3"/>
  <c r="D641" i="3"/>
  <c r="D616" i="3"/>
  <c r="D546" i="3"/>
  <c r="D594" i="3"/>
  <c r="D571" i="3"/>
  <c r="D589" i="3"/>
  <c r="D635" i="3"/>
  <c r="D585" i="3"/>
  <c r="D500" i="3"/>
  <c r="D573" i="3"/>
  <c r="D660" i="3"/>
  <c r="D663" i="3"/>
  <c r="D659" i="3"/>
  <c r="D671" i="3"/>
  <c r="D691" i="3"/>
  <c r="D685" i="3"/>
  <c r="D679" i="3"/>
  <c r="D689" i="3"/>
  <c r="D838" i="3"/>
  <c r="D809" i="3"/>
  <c r="D805" i="3"/>
  <c r="D774" i="3"/>
  <c r="D751" i="3"/>
  <c r="D831" i="3"/>
  <c r="D847" i="3"/>
  <c r="D825" i="3"/>
  <c r="D779" i="3"/>
  <c r="D753" i="3"/>
  <c r="D791" i="3"/>
  <c r="D827" i="3"/>
  <c r="D813" i="3"/>
  <c r="D748" i="3"/>
  <c r="D713" i="3"/>
  <c r="D704" i="3"/>
  <c r="D858" i="3"/>
  <c r="D836" i="3"/>
  <c r="D808" i="3"/>
  <c r="D756" i="3"/>
  <c r="D804" i="3"/>
  <c r="D758" i="3"/>
  <c r="D721" i="3"/>
  <c r="D714" i="3"/>
  <c r="D701" i="3"/>
  <c r="D798" i="3"/>
  <c r="D730" i="3"/>
  <c r="D740" i="3"/>
  <c r="D755" i="3"/>
  <c r="D749" i="3"/>
  <c r="D794" i="3"/>
  <c r="D697" i="3"/>
  <c r="D743" i="3"/>
  <c r="D764" i="3"/>
  <c r="D839" i="3"/>
  <c r="D706" i="3"/>
  <c r="D707" i="3"/>
  <c r="D782" i="3"/>
  <c r="D857" i="3"/>
  <c r="D854" i="3"/>
  <c r="D862" i="3"/>
  <c r="D849" i="3"/>
  <c r="D787" i="3"/>
  <c r="D766" i="3"/>
  <c r="D783" i="3"/>
  <c r="D799" i="3"/>
  <c r="D790" i="3"/>
  <c r="D780" i="3"/>
  <c r="D859" i="3"/>
  <c r="D784" i="3"/>
  <c r="D761" i="3"/>
  <c r="D848" i="3"/>
  <c r="D796" i="3"/>
  <c r="D772" i="3"/>
  <c r="D760" i="3"/>
  <c r="D750" i="3"/>
  <c r="D785" i="3"/>
  <c r="D742" i="3"/>
  <c r="D703" i="3"/>
  <c r="D776" i="3"/>
  <c r="D757" i="3"/>
  <c r="D807" i="3"/>
  <c r="D803" i="3"/>
  <c r="D768" i="3"/>
  <c r="D739" i="3"/>
  <c r="D746" i="3"/>
  <c r="D722" i="3"/>
  <c r="D842" i="3"/>
  <c r="D823" i="3"/>
  <c r="D733" i="3"/>
  <c r="D700" i="3"/>
  <c r="D795" i="3"/>
  <c r="D773" i="3"/>
  <c r="D710" i="3"/>
  <c r="D694" i="3"/>
  <c r="D767" i="3"/>
  <c r="D826" i="3"/>
  <c r="D725" i="3"/>
  <c r="D738" i="3"/>
  <c r="D835" i="3"/>
  <c r="D840" i="3"/>
  <c r="D806" i="3"/>
  <c r="D817" i="3"/>
  <c r="D789" i="3"/>
  <c r="D781" i="3"/>
  <c r="D763" i="3"/>
  <c r="D834" i="3"/>
  <c r="D830" i="3"/>
  <c r="D715" i="3"/>
  <c r="D708" i="3"/>
  <c r="D860" i="3"/>
  <c r="D856" i="3"/>
  <c r="D797" i="3"/>
  <c r="D832" i="3"/>
  <c r="D731" i="3"/>
  <c r="D744" i="3"/>
  <c r="D765" i="3"/>
  <c r="D726" i="3"/>
  <c r="D696" i="3"/>
  <c r="D716" i="3"/>
  <c r="D778" i="3"/>
  <c r="D792" i="3"/>
  <c r="D735" i="3"/>
  <c r="D788" i="3"/>
  <c r="D724" i="3"/>
  <c r="D719" i="3"/>
  <c r="D829" i="3"/>
  <c r="D693" i="3"/>
  <c r="D736" i="3"/>
  <c r="D723" i="3"/>
  <c r="D705" i="3"/>
  <c r="D720" i="3"/>
  <c r="D734" i="3"/>
  <c r="D754" i="3"/>
  <c r="D861" i="3"/>
  <c r="D843" i="3"/>
  <c r="D851" i="3"/>
  <c r="D852" i="3"/>
  <c r="D837" i="3"/>
  <c r="D752" i="3"/>
  <c r="D759" i="3"/>
  <c r="D699" i="3"/>
  <c r="D718" i="3"/>
  <c r="D863" i="3"/>
  <c r="D819" i="3"/>
  <c r="D833" i="3"/>
  <c r="D732" i="3"/>
  <c r="D711" i="3"/>
  <c r="D771" i="3"/>
  <c r="D702" i="3"/>
  <c r="D855" i="3"/>
  <c r="D777" i="3"/>
  <c r="D709" i="3"/>
  <c r="D786" i="3"/>
  <c r="D717" i="3"/>
  <c r="D745" i="3"/>
  <c r="D845" i="3"/>
  <c r="D810" i="3"/>
  <c r="D695" i="3"/>
  <c r="D712" i="3"/>
  <c r="D846" i="3"/>
  <c r="D824" i="3"/>
  <c r="D729" i="3"/>
  <c r="D800" i="3"/>
  <c r="D770" i="3"/>
  <c r="D814" i="3"/>
  <c r="D818" i="3"/>
  <c r="D841" i="3"/>
  <c r="D850" i="3"/>
  <c r="D762" i="3"/>
  <c r="D844" i="3"/>
  <c r="D828" i="3"/>
  <c r="D802" i="3"/>
  <c r="D822" i="3"/>
  <c r="D793" i="3"/>
  <c r="D769" i="3"/>
  <c r="D801" i="3"/>
  <c r="D821" i="3"/>
  <c r="D820" i="3"/>
  <c r="D728" i="3"/>
  <c r="D811" i="3"/>
  <c r="D775" i="3"/>
  <c r="D698" i="3"/>
  <c r="D747" i="3"/>
  <c r="D853" i="3"/>
  <c r="D741" i="3"/>
  <c r="D737" i="3"/>
  <c r="D727" i="3"/>
  <c r="D261" i="10"/>
  <c r="D323" i="10"/>
  <c r="D287" i="10"/>
  <c r="D221" i="10"/>
  <c r="D339" i="10"/>
  <c r="D197" i="10"/>
  <c r="D301" i="10"/>
  <c r="D252" i="10"/>
  <c r="D311" i="10"/>
  <c r="D317" i="10"/>
  <c r="D263" i="10"/>
  <c r="D195" i="10"/>
  <c r="D331" i="10"/>
  <c r="D205" i="10"/>
  <c r="D346" i="10"/>
  <c r="D227" i="10"/>
  <c r="D241" i="10"/>
  <c r="D306" i="10"/>
  <c r="D222" i="10"/>
  <c r="D244" i="10"/>
  <c r="D276" i="10"/>
  <c r="D304" i="10"/>
  <c r="D305" i="10"/>
  <c r="D231" i="10"/>
  <c r="D217" i="10"/>
  <c r="D198" i="10"/>
  <c r="D328" i="10"/>
  <c r="D236" i="10"/>
  <c r="D190" i="10"/>
  <c r="D303" i="10"/>
  <c r="D302" i="10"/>
  <c r="D334" i="10"/>
  <c r="D202" i="10"/>
  <c r="D345" i="10"/>
  <c r="D203" i="10"/>
  <c r="D319" i="10"/>
  <c r="D333" i="10"/>
  <c r="D207" i="10"/>
  <c r="D268" i="10"/>
  <c r="D230" i="10"/>
  <c r="D332" i="10"/>
  <c r="D288" i="10"/>
  <c r="D293" i="10"/>
  <c r="D232" i="10"/>
  <c r="D199" i="10"/>
  <c r="D278" i="10"/>
  <c r="D228" i="10"/>
  <c r="D238" i="10"/>
  <c r="D337" i="10"/>
  <c r="D324" i="10"/>
  <c r="D225" i="10"/>
  <c r="D281" i="10"/>
  <c r="D321" i="10"/>
  <c r="D340" i="10"/>
  <c r="D257" i="10"/>
  <c r="D343" i="10"/>
  <c r="D352" i="10"/>
  <c r="D188" i="10"/>
  <c r="D258" i="10"/>
  <c r="D344" i="10"/>
  <c r="D213" i="10"/>
  <c r="D255" i="10"/>
  <c r="D214" i="10"/>
  <c r="D219" i="10"/>
  <c r="D290" i="10"/>
  <c r="D318" i="10"/>
  <c r="D286" i="10"/>
  <c r="D266" i="10"/>
  <c r="D259" i="10"/>
  <c r="D233" i="10"/>
  <c r="D273" i="10"/>
  <c r="D193" i="10"/>
  <c r="D298" i="10"/>
  <c r="D224" i="10"/>
  <c r="D312" i="10"/>
  <c r="D250" i="10"/>
  <c r="D237" i="10"/>
  <c r="D264" i="10"/>
  <c r="D248" i="10"/>
  <c r="D247" i="10"/>
  <c r="D338" i="10"/>
  <c r="D315" i="10"/>
  <c r="D329" i="10"/>
  <c r="D246" i="10"/>
  <c r="D294" i="10"/>
  <c r="D295" i="10"/>
  <c r="D267" i="10"/>
  <c r="D196" i="10"/>
  <c r="D353" i="10"/>
  <c r="D253" i="10"/>
  <c r="D239" i="10"/>
  <c r="D256" i="10"/>
  <c r="D192" i="10"/>
  <c r="D316" i="10"/>
  <c r="D322" i="10"/>
  <c r="D216" i="10"/>
  <c r="D218" i="10"/>
  <c r="D327" i="10"/>
  <c r="D313" i="10"/>
  <c r="D296" i="10"/>
  <c r="D243" i="10"/>
  <c r="D234" i="10"/>
  <c r="D201" i="10"/>
  <c r="D200" i="10"/>
  <c r="D335" i="10"/>
  <c r="D349" i="10"/>
  <c r="D284" i="10"/>
  <c r="D314" i="10"/>
  <c r="D254" i="10"/>
  <c r="D187" i="10"/>
  <c r="D220" i="10"/>
  <c r="D326" i="10"/>
  <c r="D271" i="10"/>
  <c r="D274" i="10"/>
  <c r="D242" i="10"/>
  <c r="D260" i="10"/>
  <c r="D299" i="10"/>
  <c r="D272" i="10"/>
  <c r="D330" i="10"/>
  <c r="D223" i="10"/>
  <c r="D262" i="10"/>
  <c r="D347" i="10"/>
  <c r="D229" i="10"/>
  <c r="D269" i="10"/>
  <c r="D350" i="10"/>
  <c r="D280" i="10"/>
  <c r="D309" i="10"/>
  <c r="D215" i="10"/>
  <c r="D285" i="10"/>
  <c r="D348" i="10"/>
  <c r="D275" i="10"/>
  <c r="D292" i="10"/>
  <c r="D297" i="10"/>
  <c r="D336" i="10"/>
  <c r="D310" i="10"/>
  <c r="D206" i="10"/>
  <c r="D245" i="10"/>
  <c r="D251" i="10"/>
  <c r="D307" i="10"/>
  <c r="D191" i="10"/>
  <c r="D194" i="10"/>
  <c r="D226" i="10"/>
  <c r="D320" i="10"/>
  <c r="D342" i="10"/>
  <c r="D211" i="10"/>
  <c r="D189" i="10"/>
  <c r="D249" i="10"/>
  <c r="D300" i="10"/>
  <c r="D212" i="10"/>
  <c r="D240" i="10"/>
  <c r="D209" i="10"/>
  <c r="D235" i="10"/>
  <c r="D204" i="10"/>
  <c r="D325" i="10"/>
  <c r="D277" i="10"/>
  <c r="D341" i="10"/>
  <c r="D208" i="10"/>
  <c r="D279" i="10"/>
  <c r="D282" i="10"/>
  <c r="D308" i="10"/>
  <c r="D186" i="10"/>
  <c r="D289" i="10"/>
  <c r="D270" i="10"/>
  <c r="D351" i="10"/>
  <c r="D283" i="10"/>
  <c r="D265" i="10"/>
  <c r="D210" i="10"/>
  <c r="D291" i="10"/>
  <c r="D187" i="3"/>
  <c r="D291" i="3"/>
  <c r="D305" i="3"/>
  <c r="D207" i="3"/>
  <c r="D307" i="3"/>
  <c r="D212" i="3"/>
  <c r="D249" i="3"/>
  <c r="D234" i="3"/>
  <c r="D210" i="3"/>
  <c r="D270" i="3"/>
  <c r="D292" i="3"/>
  <c r="D331" i="3"/>
  <c r="D320" i="3"/>
  <c r="D223" i="3"/>
  <c r="D339" i="3"/>
  <c r="D209" i="3"/>
  <c r="D325" i="3"/>
  <c r="D255" i="3"/>
  <c r="D189" i="3"/>
  <c r="D280" i="3"/>
  <c r="D321" i="3"/>
  <c r="D282" i="3"/>
  <c r="D211" i="3"/>
  <c r="D332" i="3"/>
  <c r="D232" i="3"/>
  <c r="D206" i="3"/>
  <c r="D251" i="3"/>
  <c r="D293" i="3"/>
  <c r="D333" i="3"/>
  <c r="D342" i="3"/>
  <c r="D311" i="3"/>
  <c r="D340" i="3"/>
  <c r="D204" i="3"/>
  <c r="D203" i="3"/>
  <c r="D347" i="3"/>
  <c r="D319" i="3"/>
  <c r="D240" i="3"/>
  <c r="D224" i="3"/>
  <c r="D336" i="3"/>
  <c r="D246" i="3"/>
  <c r="D261" i="3"/>
  <c r="D257" i="3"/>
  <c r="D254" i="3"/>
  <c r="D313" i="3"/>
  <c r="D349" i="3"/>
  <c r="D326" i="3"/>
  <c r="D278" i="3"/>
  <c r="D327" i="3"/>
  <c r="D351" i="3"/>
  <c r="D279" i="3"/>
  <c r="D269" i="3"/>
  <c r="D300" i="3"/>
  <c r="D276" i="3"/>
  <c r="D296" i="3"/>
  <c r="D314" i="3"/>
  <c r="D317" i="3"/>
  <c r="D186" i="3"/>
  <c r="D267" i="3"/>
  <c r="D265" i="3"/>
  <c r="D285" i="3"/>
  <c r="D350" i="3"/>
  <c r="D205" i="3"/>
  <c r="D191" i="3"/>
  <c r="D309" i="3"/>
  <c r="D352" i="3"/>
  <c r="D346" i="3"/>
  <c r="D338" i="3"/>
  <c r="D248" i="3"/>
  <c r="D222" i="3"/>
  <c r="D263" i="3"/>
  <c r="D195" i="3"/>
  <c r="D266" i="3"/>
  <c r="D239" i="3"/>
  <c r="D217" i="3"/>
  <c r="D275" i="3"/>
  <c r="D247" i="3"/>
  <c r="D262" i="3"/>
  <c r="D303" i="3"/>
  <c r="D272" i="3"/>
  <c r="D216" i="3"/>
  <c r="D316" i="3"/>
  <c r="D227" i="3"/>
  <c r="D353" i="3"/>
  <c r="D294" i="3"/>
  <c r="D274" i="3"/>
  <c r="D226" i="3"/>
  <c r="D237" i="3"/>
  <c r="D242" i="3"/>
  <c r="D253" i="3"/>
  <c r="D310" i="3"/>
  <c r="D335" i="3"/>
  <c r="D233" i="3"/>
  <c r="D241" i="3"/>
  <c r="D345" i="3"/>
  <c r="D208" i="3"/>
  <c r="D198" i="3"/>
  <c r="D323" i="3"/>
  <c r="D188" i="3"/>
  <c r="D337" i="3"/>
  <c r="D328" i="3"/>
  <c r="D344" i="3"/>
  <c r="D308" i="3"/>
  <c r="D213" i="3"/>
  <c r="D225" i="3"/>
  <c r="D329" i="3"/>
  <c r="D199" i="3"/>
  <c r="D273" i="3"/>
  <c r="D202" i="3"/>
  <c r="D252" i="3"/>
  <c r="D281" i="3"/>
  <c r="D220" i="3"/>
  <c r="D330" i="3"/>
  <c r="D301" i="3"/>
  <c r="D243" i="3"/>
  <c r="D306" i="3"/>
  <c r="D315" i="3"/>
  <c r="D277" i="3"/>
  <c r="D244" i="3"/>
  <c r="D343" i="3"/>
  <c r="D302" i="3"/>
  <c r="D196" i="3"/>
  <c r="D312" i="3"/>
  <c r="D229" i="3"/>
  <c r="D283" i="3"/>
  <c r="D268" i="3"/>
  <c r="D192" i="3"/>
  <c r="D295" i="3"/>
  <c r="D228" i="3"/>
  <c r="D215" i="3"/>
  <c r="D214" i="3"/>
  <c r="D231" i="3"/>
  <c r="D230" i="3"/>
  <c r="D219" i="3"/>
  <c r="D201" i="3"/>
  <c r="D221" i="3"/>
  <c r="D193" i="3"/>
  <c r="D299" i="3"/>
  <c r="D197" i="3"/>
  <c r="D324" i="3"/>
  <c r="D194" i="3"/>
  <c r="D287" i="3"/>
  <c r="D258" i="3"/>
  <c r="D286" i="3"/>
  <c r="D290" i="3"/>
  <c r="D250" i="3"/>
  <c r="D245" i="3"/>
  <c r="D298" i="3"/>
  <c r="D318" i="3"/>
  <c r="D264" i="3"/>
  <c r="D218" i="3"/>
  <c r="D322" i="3"/>
  <c r="D348" i="3"/>
  <c r="D235" i="3"/>
  <c r="D334" i="3"/>
  <c r="D256" i="3"/>
  <c r="D259" i="3"/>
  <c r="D304" i="3"/>
  <c r="D236" i="3"/>
  <c r="D271" i="3"/>
  <c r="D341" i="3"/>
  <c r="D297" i="3"/>
  <c r="D288" i="3"/>
  <c r="D284" i="3"/>
  <c r="D260" i="3"/>
  <c r="D289" i="3"/>
  <c r="D200" i="3"/>
  <c r="D238" i="3"/>
  <c r="D190" i="3"/>
  <c r="D385" i="3"/>
  <c r="D416" i="3"/>
  <c r="D393" i="3"/>
  <c r="D383" i="3"/>
  <c r="D366" i="3"/>
  <c r="D433" i="3"/>
  <c r="D451" i="3"/>
  <c r="D466" i="3"/>
  <c r="D460" i="3"/>
  <c r="D406" i="3"/>
  <c r="D384" i="3"/>
  <c r="D375" i="3"/>
  <c r="D408" i="3"/>
  <c r="D444" i="3"/>
  <c r="D450" i="3"/>
  <c r="D473" i="3"/>
  <c r="D457" i="3"/>
  <c r="D484" i="3"/>
  <c r="D377" i="3"/>
  <c r="D411" i="3"/>
  <c r="D398" i="3"/>
  <c r="D354" i="3"/>
  <c r="D426" i="3"/>
  <c r="D425" i="3"/>
  <c r="D456" i="3"/>
  <c r="D412" i="3"/>
  <c r="D381" i="3"/>
  <c r="D386" i="3"/>
  <c r="D392" i="3"/>
  <c r="D446" i="3"/>
  <c r="D429" i="3"/>
  <c r="D394" i="3"/>
  <c r="D388" i="3"/>
  <c r="D369" i="3"/>
  <c r="D365" i="3"/>
  <c r="D413" i="3"/>
  <c r="D356" i="3"/>
  <c r="D447" i="3"/>
  <c r="D474" i="3"/>
  <c r="D478" i="3"/>
  <c r="D387" i="3"/>
  <c r="D403" i="3"/>
  <c r="D410" i="3"/>
  <c r="D360" i="3"/>
  <c r="D445" i="3"/>
  <c r="D432" i="3"/>
  <c r="D489" i="3"/>
  <c r="D467" i="3"/>
  <c r="D462" i="3"/>
  <c r="D396" i="3"/>
  <c r="D400" i="3"/>
  <c r="D368" i="3"/>
  <c r="D395" i="3"/>
  <c r="D449" i="3"/>
  <c r="D461" i="3"/>
  <c r="D370" i="3"/>
  <c r="D448" i="3"/>
  <c r="D488" i="3"/>
  <c r="D485" i="3"/>
  <c r="D376" i="3"/>
  <c r="D358" i="3"/>
  <c r="D417" i="3"/>
  <c r="D440" i="3"/>
  <c r="D430" i="3"/>
  <c r="D404" i="3"/>
  <c r="D371" i="3"/>
  <c r="D364" i="3"/>
  <c r="D397" i="3"/>
  <c r="D428" i="3"/>
  <c r="D436" i="3"/>
  <c r="D455" i="3"/>
  <c r="D468" i="3"/>
  <c r="D401" i="3"/>
  <c r="D409" i="3"/>
  <c r="D391" i="3"/>
  <c r="D438" i="3"/>
  <c r="D443" i="3"/>
  <c r="D459" i="3"/>
  <c r="D472" i="3"/>
  <c r="D476" i="3"/>
  <c r="D362" i="3"/>
  <c r="D357" i="3"/>
  <c r="D441" i="3"/>
  <c r="D471" i="3"/>
  <c r="D418" i="3"/>
  <c r="D363" i="3"/>
  <c r="D407" i="3"/>
  <c r="D379" i="3"/>
  <c r="D435" i="3"/>
  <c r="D465" i="3"/>
  <c r="D372" i="3"/>
  <c r="D414" i="3"/>
  <c r="D367" i="3"/>
  <c r="D420" i="3"/>
  <c r="D479" i="3"/>
  <c r="D486" i="3"/>
  <c r="D390" i="3"/>
  <c r="D355" i="3"/>
  <c r="D437" i="3"/>
  <c r="D434" i="3"/>
  <c r="D463" i="3"/>
  <c r="D361" i="3"/>
  <c r="D380" i="3"/>
  <c r="D373" i="3"/>
  <c r="D452" i="3"/>
  <c r="D442" i="3"/>
  <c r="D482" i="3"/>
  <c r="D458" i="3"/>
  <c r="D475" i="3"/>
  <c r="D480" i="3"/>
  <c r="D483" i="3"/>
  <c r="D374" i="3"/>
  <c r="D402" i="3"/>
  <c r="D431" i="3"/>
  <c r="D464" i="3"/>
  <c r="D470" i="3"/>
  <c r="D415" i="3"/>
  <c r="D359" i="3"/>
  <c r="D405" i="3"/>
  <c r="D419" i="3"/>
  <c r="D454" i="3"/>
  <c r="D481" i="3"/>
  <c r="D477" i="3"/>
  <c r="D399" i="3"/>
  <c r="D382" i="3"/>
  <c r="D453" i="3"/>
  <c r="D439" i="3"/>
  <c r="D389" i="3"/>
  <c r="D378" i="3"/>
  <c r="D427" i="3"/>
  <c r="D487" i="3"/>
  <c r="D469" i="3"/>
  <c r="E324" i="9" l="1"/>
  <c r="C350" i="9"/>
  <c r="G350" i="9" s="1"/>
  <c r="C348" i="9"/>
  <c r="D348" i="9" s="1"/>
  <c r="C344" i="9"/>
  <c r="D344" i="9" s="1"/>
  <c r="C342" i="9"/>
  <c r="G342" i="9" s="1"/>
  <c r="C236" i="9"/>
  <c r="AR984" i="4"/>
  <c r="G984" i="4" s="1"/>
  <c r="H874" i="4"/>
  <c r="AB176" i="2"/>
  <c r="AC186" i="2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I684" i="11"/>
  <c r="J684" i="11"/>
  <c r="F583" i="11"/>
  <c r="C558" i="9"/>
  <c r="D558" i="9" s="1"/>
  <c r="G558" i="9"/>
  <c r="E689" i="11"/>
  <c r="H667" i="11"/>
  <c r="J667" i="11" s="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I676" i="11" s="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I557" i="11" s="1"/>
  <c r="E535" i="11"/>
  <c r="E585" i="11"/>
  <c r="H638" i="11"/>
  <c r="F589" i="11"/>
  <c r="I589" i="11" s="1"/>
  <c r="E553" i="11"/>
  <c r="F533" i="11"/>
  <c r="J533" i="11" s="1"/>
  <c r="L533" i="11" s="1"/>
  <c r="N533" i="11" s="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F999" i="4" s="1"/>
  <c r="M812" i="4"/>
  <c r="J991" i="4"/>
  <c r="J888" i="4"/>
  <c r="M915" i="4"/>
  <c r="J930" i="4"/>
  <c r="M815" i="4"/>
  <c r="I958" i="4"/>
  <c r="L986" i="4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AA175" i="2"/>
  <c r="AC174" i="2"/>
  <c r="AA173" i="2"/>
  <c r="AC172" i="2"/>
  <c r="AC185" i="2"/>
  <c r="AA182" i="2"/>
  <c r="AC181" i="2"/>
  <c r="AA186" i="2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G993" i="4"/>
  <c r="P148" i="4"/>
  <c r="E986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E884" i="4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D142" i="5"/>
  <c r="D134" i="5"/>
  <c r="D126" i="5"/>
  <c r="D118" i="5"/>
  <c r="D110" i="5"/>
  <c r="D38" i="5"/>
  <c r="D33" i="5"/>
  <c r="F33" i="5" s="1"/>
  <c r="I34" i="2" s="1"/>
  <c r="D26" i="5"/>
  <c r="D14" i="5"/>
  <c r="N171" i="4"/>
  <c r="R171" i="4" s="1"/>
  <c r="P152" i="4"/>
  <c r="P149" i="4"/>
  <c r="P143" i="4"/>
  <c r="Q125" i="4"/>
  <c r="F851" i="5"/>
  <c r="D184" i="5"/>
  <c r="F184" i="5" s="1"/>
  <c r="I185" i="2" s="1"/>
  <c r="D176" i="5"/>
  <c r="G176" i="5" s="1"/>
  <c r="J177" i="2" s="1"/>
  <c r="D168" i="5"/>
  <c r="F168" i="5" s="1"/>
  <c r="I169" i="2" s="1"/>
  <c r="D160" i="5"/>
  <c r="G160" i="5" s="1"/>
  <c r="J161" i="2" s="1"/>
  <c r="D152" i="5"/>
  <c r="F152" i="5" s="1"/>
  <c r="I153" i="2" s="1"/>
  <c r="D136" i="5"/>
  <c r="I136" i="5" s="1"/>
  <c r="D128" i="5"/>
  <c r="I128" i="5" s="1"/>
  <c r="D120" i="5"/>
  <c r="I120" i="5" s="1"/>
  <c r="D112" i="5"/>
  <c r="I112" i="5" s="1"/>
  <c r="D40" i="5"/>
  <c r="I40" i="5" s="1"/>
  <c r="E41" i="2" s="1"/>
  <c r="N41" i="2" s="1"/>
  <c r="D36" i="5"/>
  <c r="G36" i="5" s="1"/>
  <c r="J37" i="2" s="1"/>
  <c r="D24" i="5"/>
  <c r="D8" i="5"/>
  <c r="F8" i="5" s="1"/>
  <c r="I9" i="2" s="1"/>
  <c r="D4" i="5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C325" i="9"/>
  <c r="D325" i="9" s="1"/>
  <c r="C311" i="9"/>
  <c r="C330" i="9"/>
  <c r="C328" i="9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J526" i="11"/>
  <c r="I526" i="11"/>
  <c r="H656" i="11"/>
  <c r="J656" i="11" s="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J616" i="11"/>
  <c r="I533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I544" i="11" s="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I658" i="11"/>
  <c r="J658" i="11"/>
  <c r="K658" i="11" s="1"/>
  <c r="M658" i="11" s="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J508" i="11"/>
  <c r="J413" i="11"/>
  <c r="K413" i="11" s="1"/>
  <c r="M413" i="11" s="1"/>
  <c r="H506" i="11"/>
  <c r="J506" i="11" s="1"/>
  <c r="K506" i="11" s="1"/>
  <c r="M506" i="11" s="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I506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J469" i="11" s="1"/>
  <c r="L469" i="11" s="1"/>
  <c r="N469" i="11" s="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H953" i="11"/>
  <c r="F948" i="11"/>
  <c r="J948" i="11" s="1"/>
  <c r="H948" i="11"/>
  <c r="I948" i="11" s="1"/>
  <c r="E945" i="11"/>
  <c r="F945" i="11"/>
  <c r="H945" i="11"/>
  <c r="I945" i="11" s="1"/>
  <c r="H937" i="11"/>
  <c r="E937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M861" i="11"/>
  <c r="K861" i="11"/>
  <c r="C855" i="11"/>
  <c r="H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J655" i="11" s="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G34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I987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F966" i="11"/>
  <c r="E966" i="11"/>
  <c r="E963" i="11"/>
  <c r="H963" i="11"/>
  <c r="F963" i="11"/>
  <c r="H961" i="11"/>
  <c r="E961" i="11"/>
  <c r="F955" i="11"/>
  <c r="E955" i="11"/>
  <c r="H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F923" i="11"/>
  <c r="E923" i="11"/>
  <c r="H923" i="11"/>
  <c r="F920" i="11"/>
  <c r="E920" i="11"/>
  <c r="H920" i="11"/>
  <c r="E914" i="11"/>
  <c r="F914" i="11"/>
  <c r="H914" i="11"/>
  <c r="C905" i="11"/>
  <c r="M905" i="11"/>
  <c r="K905" i="11"/>
  <c r="F901" i="11"/>
  <c r="E901" i="11"/>
  <c r="H901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I522" i="11" s="1"/>
  <c r="F959" i="1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I944" i="11" s="1"/>
  <c r="H944" i="11"/>
  <c r="E941" i="11"/>
  <c r="F941" i="11"/>
  <c r="E939" i="11"/>
  <c r="H939" i="11"/>
  <c r="F939" i="11"/>
  <c r="F933" i="11"/>
  <c r="E933" i="11"/>
  <c r="E927" i="11"/>
  <c r="H927" i="11"/>
  <c r="I927" i="11" s="1"/>
  <c r="E921" i="11"/>
  <c r="H921" i="11"/>
  <c r="I921" i="11" s="1"/>
  <c r="E913" i="11"/>
  <c r="H913" i="11"/>
  <c r="E903" i="11"/>
  <c r="F903" i="11"/>
  <c r="H903" i="11"/>
  <c r="E899" i="11"/>
  <c r="F899" i="11"/>
  <c r="H899" i="11"/>
  <c r="F893" i="11"/>
  <c r="E893" i="11"/>
  <c r="H893" i="11"/>
  <c r="H890" i="11"/>
  <c r="E890" i="11"/>
  <c r="F890" i="11"/>
  <c r="H886" i="11"/>
  <c r="C873" i="11"/>
  <c r="M873" i="11"/>
  <c r="K873" i="11"/>
  <c r="C859" i="11"/>
  <c r="K859" i="11"/>
  <c r="M859" i="11"/>
  <c r="C853" i="11"/>
  <c r="H853" i="11" s="1"/>
  <c r="K853" i="11"/>
  <c r="M853" i="11"/>
  <c r="C847" i="11"/>
  <c r="K847" i="11"/>
  <c r="M847" i="11"/>
  <c r="C841" i="11"/>
  <c r="M841" i="11"/>
  <c r="K841" i="11"/>
  <c r="C837" i="1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J672" i="11" s="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25" i="11"/>
  <c r="H957" i="11"/>
  <c r="F433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H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H971" i="11" s="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F873" i="11"/>
  <c r="N971" i="11"/>
  <c r="L980" i="11"/>
  <c r="N968" i="11"/>
  <c r="N974" i="11"/>
  <c r="L987" i="11"/>
  <c r="C982" i="11"/>
  <c r="D973" i="11"/>
  <c r="D972" i="11"/>
  <c r="D970" i="11"/>
  <c r="D969" i="11"/>
  <c r="H858" i="11"/>
  <c r="I858" i="11" s="1"/>
  <c r="F856" i="11"/>
  <c r="H854" i="11"/>
  <c r="H850" i="11"/>
  <c r="H848" i="1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H958" i="11"/>
  <c r="F953" i="11"/>
  <c r="I953" i="11" s="1"/>
  <c r="E948" i="11"/>
  <c r="H942" i="11"/>
  <c r="E940" i="11"/>
  <c r="F937" i="11"/>
  <c r="I937" i="11" s="1"/>
  <c r="F929" i="11"/>
  <c r="F921" i="11"/>
  <c r="H918" i="11"/>
  <c r="F913" i="11"/>
  <c r="I913" i="11" s="1"/>
  <c r="E908" i="11"/>
  <c r="H902" i="11"/>
  <c r="J902" i="11" s="1"/>
  <c r="E900" i="11"/>
  <c r="F897" i="11"/>
  <c r="L909" i="11"/>
  <c r="N967" i="11"/>
  <c r="D985" i="11"/>
  <c r="L989" i="11"/>
  <c r="F859" i="11"/>
  <c r="F847" i="11"/>
  <c r="F845" i="11"/>
  <c r="F839" i="11"/>
  <c r="F837" i="11"/>
  <c r="F829" i="11"/>
  <c r="F823" i="11"/>
  <c r="F819" i="11"/>
  <c r="F716" i="11"/>
  <c r="I716" i="11" s="1"/>
  <c r="E699" i="11"/>
  <c r="E678" i="11"/>
  <c r="E671" i="11"/>
  <c r="F664" i="11"/>
  <c r="I664" i="11" s="1"/>
  <c r="E616" i="11"/>
  <c r="E587" i="11"/>
  <c r="F585" i="11"/>
  <c r="J585" i="11" s="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I334" i="11" s="1"/>
  <c r="F330" i="11"/>
  <c r="F328" i="11"/>
  <c r="H326" i="11"/>
  <c r="E324" i="11"/>
  <c r="H322" i="11"/>
  <c r="F312" i="11"/>
  <c r="F308" i="11"/>
  <c r="F302" i="11"/>
  <c r="F266" i="11"/>
  <c r="H226" i="11"/>
  <c r="F224" i="11"/>
  <c r="J897" i="11"/>
  <c r="I897" i="11"/>
  <c r="J614" i="11"/>
  <c r="I614" i="11"/>
  <c r="I655" i="11"/>
  <c r="J730" i="11"/>
  <c r="I730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F979" i="11"/>
  <c r="H979" i="11"/>
  <c r="E979" i="11"/>
  <c r="E974" i="11"/>
  <c r="F974" i="11"/>
  <c r="H973" i="11"/>
  <c r="E973" i="11"/>
  <c r="F972" i="11"/>
  <c r="H972" i="11"/>
  <c r="E972" i="11"/>
  <c r="H970" i="11"/>
  <c r="F970" i="11"/>
  <c r="E970" i="11"/>
  <c r="F969" i="11"/>
  <c r="E969" i="11"/>
  <c r="H968" i="11"/>
  <c r="F968" i="11"/>
  <c r="E968" i="11"/>
  <c r="E967" i="11"/>
  <c r="H967" i="11"/>
  <c r="F967" i="11"/>
  <c r="F912" i="11"/>
  <c r="H912" i="11"/>
  <c r="E909" i="11"/>
  <c r="H909" i="11"/>
  <c r="J909" i="11" s="1"/>
  <c r="F907" i="11"/>
  <c r="H907" i="11"/>
  <c r="H904" i="11"/>
  <c r="F904" i="11"/>
  <c r="E904" i="11"/>
  <c r="E882" i="11"/>
  <c r="H882" i="11"/>
  <c r="F882" i="11"/>
  <c r="F877" i="11"/>
  <c r="E877" i="11"/>
  <c r="H877" i="11"/>
  <c r="F876" i="11"/>
  <c r="H876" i="11"/>
  <c r="E876" i="11"/>
  <c r="E875" i="11"/>
  <c r="F875" i="11"/>
  <c r="H875" i="11"/>
  <c r="H874" i="11"/>
  <c r="F874" i="11"/>
  <c r="F872" i="11"/>
  <c r="H872" i="11"/>
  <c r="E872" i="11"/>
  <c r="E871" i="11"/>
  <c r="F871" i="11"/>
  <c r="H871" i="11"/>
  <c r="F867" i="11"/>
  <c r="H867" i="11"/>
  <c r="H862" i="11"/>
  <c r="F862" i="11"/>
  <c r="E862" i="11"/>
  <c r="F861" i="11"/>
  <c r="E861" i="11"/>
  <c r="H861" i="11"/>
  <c r="F800" i="11"/>
  <c r="E800" i="11"/>
  <c r="H800" i="11"/>
  <c r="I800" i="11" s="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E342" i="9"/>
  <c r="J477" i="11"/>
  <c r="K477" i="11" s="1"/>
  <c r="M477" i="11" s="1"/>
  <c r="I511" i="11"/>
  <c r="H545" i="11"/>
  <c r="H677" i="11"/>
  <c r="H687" i="11"/>
  <c r="H715" i="11"/>
  <c r="H731" i="11"/>
  <c r="I731" i="11" s="1"/>
  <c r="H969" i="11"/>
  <c r="J708" i="11"/>
  <c r="I708" i="11"/>
  <c r="F726" i="11"/>
  <c r="F738" i="11"/>
  <c r="E873" i="11"/>
  <c r="J903" i="11"/>
  <c r="I903" i="11"/>
  <c r="I963" i="11"/>
  <c r="J963" i="11"/>
  <c r="E720" i="11"/>
  <c r="I741" i="11"/>
  <c r="J741" i="11"/>
  <c r="F728" i="11"/>
  <c r="J728" i="11" s="1"/>
  <c r="F798" i="11"/>
  <c r="I838" i="11"/>
  <c r="J838" i="11"/>
  <c r="E874" i="11"/>
  <c r="I916" i="11"/>
  <c r="J916" i="11"/>
  <c r="F701" i="11"/>
  <c r="I701" i="11" s="1"/>
  <c r="E337" i="9"/>
  <c r="G337" i="9"/>
  <c r="H810" i="11"/>
  <c r="E810" i="11"/>
  <c r="F810" i="11"/>
  <c r="H873" i="11"/>
  <c r="I873" i="11" s="1"/>
  <c r="I929" i="11"/>
  <c r="J929" i="11"/>
  <c r="J961" i="11"/>
  <c r="I961" i="11"/>
  <c r="I425" i="11"/>
  <c r="F465" i="11"/>
  <c r="I485" i="11"/>
  <c r="J485" i="11"/>
  <c r="K485" i="11" s="1"/>
  <c r="M485" i="11" s="1"/>
  <c r="F663" i="11"/>
  <c r="I663" i="11" s="1"/>
  <c r="F694" i="11"/>
  <c r="I918" i="11"/>
  <c r="J918" i="11"/>
  <c r="J978" i="11"/>
  <c r="I978" i="11"/>
  <c r="H784" i="11"/>
  <c r="F705" i="11"/>
  <c r="J712" i="11"/>
  <c r="J557" i="11"/>
  <c r="I909" i="11"/>
  <c r="J544" i="11"/>
  <c r="L544" i="11" s="1"/>
  <c r="N544" i="11" s="1"/>
  <c r="I992" i="11"/>
  <c r="J99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E328" i="9"/>
  <c r="D324" i="9"/>
  <c r="C322" i="9"/>
  <c r="E322" i="9" s="1"/>
  <c r="C320" i="9"/>
  <c r="E320" i="9" s="1"/>
  <c r="C316" i="9"/>
  <c r="C314" i="9"/>
  <c r="E314" i="9" s="1"/>
  <c r="D312" i="9"/>
  <c r="G312" i="9"/>
  <c r="G306" i="9"/>
  <c r="D306" i="9"/>
  <c r="C304" i="9"/>
  <c r="D304" i="9" s="1"/>
  <c r="G236" i="9"/>
  <c r="D236" i="9"/>
  <c r="H705" i="11"/>
  <c r="I763" i="11"/>
  <c r="J763" i="11"/>
  <c r="J771" i="11"/>
  <c r="I771" i="11"/>
  <c r="J779" i="11"/>
  <c r="I779" i="11"/>
  <c r="H797" i="11"/>
  <c r="H807" i="11"/>
  <c r="I832" i="11"/>
  <c r="J832" i="11"/>
  <c r="I848" i="11"/>
  <c r="J848" i="11"/>
  <c r="F659" i="11"/>
  <c r="F690" i="11"/>
  <c r="F746" i="11"/>
  <c r="F971" i="11"/>
  <c r="J518" i="11"/>
  <c r="L518" i="11" s="1"/>
  <c r="N518" i="11" s="1"/>
  <c r="F973" i="11"/>
  <c r="E971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C273" i="9"/>
  <c r="E273" i="9" s="1"/>
  <c r="C255" i="9"/>
  <c r="G255" i="9" s="1"/>
  <c r="I725" i="11"/>
  <c r="I749" i="11"/>
  <c r="I769" i="11"/>
  <c r="F977" i="11"/>
  <c r="E977" i="11"/>
  <c r="E910" i="11"/>
  <c r="H910" i="11"/>
  <c r="F910" i="11"/>
  <c r="F885" i="11"/>
  <c r="E885" i="11"/>
  <c r="E883" i="11"/>
  <c r="F883" i="11"/>
  <c r="E878" i="11"/>
  <c r="F878" i="11"/>
  <c r="H878" i="11"/>
  <c r="E864" i="11"/>
  <c r="H864" i="11"/>
  <c r="J864" i="11" s="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I760" i="11" s="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J748" i="11" s="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J664" i="11"/>
  <c r="I585" i="11"/>
  <c r="E1001" i="11"/>
  <c r="C983" i="11"/>
  <c r="K983" i="11"/>
  <c r="C980" i="11"/>
  <c r="M980" i="11"/>
  <c r="K980" i="11"/>
  <c r="H974" i="11"/>
  <c r="H906" i="11"/>
  <c r="F906" i="11"/>
  <c r="E887" i="11"/>
  <c r="F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J676" i="11"/>
  <c r="H662" i="11"/>
  <c r="I662" i="11" s="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62" i="11"/>
  <c r="F962" i="11"/>
  <c r="E960" i="11"/>
  <c r="H960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81" i="11"/>
  <c r="F870" i="11"/>
  <c r="H870" i="11"/>
  <c r="E868" i="11"/>
  <c r="H868" i="11"/>
  <c r="E867" i="11"/>
  <c r="F860" i="11"/>
  <c r="H860" i="11"/>
  <c r="F857" i="11"/>
  <c r="E857" i="11"/>
  <c r="E855" i="11"/>
  <c r="F855" i="11"/>
  <c r="F853" i="11"/>
  <c r="E853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I217" i="11" s="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E297" i="9"/>
  <c r="D297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D329" i="9"/>
  <c r="C323" i="9"/>
  <c r="E323" i="9" s="1"/>
  <c r="C341" i="9"/>
  <c r="J334" i="11"/>
  <c r="K334" i="11" s="1"/>
  <c r="M334" i="11" s="1"/>
  <c r="D387" i="9"/>
  <c r="H417" i="11"/>
  <c r="J417" i="11" s="1"/>
  <c r="K417" i="11" s="1"/>
  <c r="M417" i="11" s="1"/>
  <c r="E327" i="9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Q991" i="4" s="1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G954" i="4" s="1"/>
  <c r="H954" i="4"/>
  <c r="K953" i="4"/>
  <c r="AR953" i="4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R181" i="4" s="1"/>
  <c r="Q181" i="4"/>
  <c r="Q12" i="4"/>
  <c r="N88" i="4"/>
  <c r="R88" i="4" s="1"/>
  <c r="K941" i="4"/>
  <c r="AR941" i="4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D173" i="5"/>
  <c r="D169" i="5"/>
  <c r="D165" i="5"/>
  <c r="D107" i="5"/>
  <c r="G107" i="5" s="1"/>
  <c r="J108" i="2" s="1"/>
  <c r="D103" i="5"/>
  <c r="D99" i="5"/>
  <c r="E99" i="5" s="1"/>
  <c r="H100" i="2" s="1"/>
  <c r="D95" i="5"/>
  <c r="D91" i="5"/>
  <c r="E91" i="5" s="1"/>
  <c r="H92" i="2" s="1"/>
  <c r="D87" i="5"/>
  <c r="E87" i="5" s="1"/>
  <c r="H88" i="2" s="1"/>
  <c r="D83" i="5"/>
  <c r="G83" i="5" s="1"/>
  <c r="J84" i="2" s="1"/>
  <c r="D79" i="5"/>
  <c r="G79" i="5" s="1"/>
  <c r="J80" i="2" s="1"/>
  <c r="D75" i="5"/>
  <c r="G75" i="5" s="1"/>
  <c r="J76" i="2" s="1"/>
  <c r="D67" i="5"/>
  <c r="E67" i="5" s="1"/>
  <c r="H68" i="2" s="1"/>
  <c r="D63" i="5"/>
  <c r="I63" i="5" s="1"/>
  <c r="G64" i="2" s="1"/>
  <c r="P64" i="2" s="1"/>
  <c r="D59" i="5"/>
  <c r="D55" i="5"/>
  <c r="E55" i="5" s="1"/>
  <c r="H56" i="2" s="1"/>
  <c r="D51" i="5"/>
  <c r="G51" i="5" s="1"/>
  <c r="J52" i="2" s="1"/>
  <c r="D47" i="5"/>
  <c r="G47" i="5" s="1"/>
  <c r="J48" i="2" s="1"/>
  <c r="D43" i="5"/>
  <c r="G43" i="5" s="1"/>
  <c r="J44" i="2" s="1"/>
  <c r="D29" i="5"/>
  <c r="D17" i="5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G953" i="4"/>
  <c r="D953" i="4"/>
  <c r="M909" i="4"/>
  <c r="M998" i="4"/>
  <c r="J998" i="4"/>
  <c r="M997" i="4"/>
  <c r="F997" i="4" s="1"/>
  <c r="J997" i="4"/>
  <c r="M996" i="4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N917" i="4" s="1"/>
  <c r="R917" i="4" s="1"/>
  <c r="AR917" i="4"/>
  <c r="K916" i="4"/>
  <c r="N916" i="4" s="1"/>
  <c r="R916" i="4" s="1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D905" i="4" s="1"/>
  <c r="H905" i="4"/>
  <c r="AR905" i="4"/>
  <c r="AR904" i="4"/>
  <c r="G904" i="4" s="1"/>
  <c r="H904" i="4"/>
  <c r="K904" i="4"/>
  <c r="K903" i="4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P893" i="4" s="1"/>
  <c r="AR893" i="4"/>
  <c r="K892" i="4"/>
  <c r="AR892" i="4"/>
  <c r="G892" i="4" s="1"/>
  <c r="D891" i="4"/>
  <c r="K889" i="4"/>
  <c r="D889" i="4" s="1"/>
  <c r="AR889" i="4"/>
  <c r="K888" i="4"/>
  <c r="P888" i="4" s="1"/>
  <c r="H888" i="4"/>
  <c r="K887" i="4"/>
  <c r="P887" i="4" s="1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P878" i="4" s="1"/>
  <c r="H878" i="4"/>
  <c r="AR878" i="4"/>
  <c r="K877" i="4"/>
  <c r="AR877" i="4"/>
  <c r="D877" i="4" s="1"/>
  <c r="K876" i="4"/>
  <c r="D876" i="4" s="1"/>
  <c r="H876" i="4"/>
  <c r="AR876" i="4"/>
  <c r="K875" i="4"/>
  <c r="Q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P871" i="4" s="1"/>
  <c r="AR871" i="4"/>
  <c r="F991" i="4"/>
  <c r="F985" i="4"/>
  <c r="K986" i="4"/>
  <c r="D986" i="4" s="1"/>
  <c r="H986" i="4"/>
  <c r="L982" i="4"/>
  <c r="Q982" i="4" s="1"/>
  <c r="I982" i="4"/>
  <c r="L981" i="4"/>
  <c r="I981" i="4"/>
  <c r="L977" i="4"/>
  <c r="I977" i="4"/>
  <c r="E974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P936" i="4" s="1"/>
  <c r="J936" i="4"/>
  <c r="M935" i="4"/>
  <c r="F935" i="4" s="1"/>
  <c r="J935" i="4"/>
  <c r="M902" i="4"/>
  <c r="J902" i="4"/>
  <c r="M892" i="4"/>
  <c r="J892" i="4"/>
  <c r="M882" i="4"/>
  <c r="P882" i="4" s="1"/>
  <c r="J882" i="4"/>
  <c r="M873" i="4"/>
  <c r="J873" i="4"/>
  <c r="P138" i="4"/>
  <c r="F884" i="4"/>
  <c r="K981" i="4"/>
  <c r="AR981" i="4"/>
  <c r="K972" i="4"/>
  <c r="AR972" i="4"/>
  <c r="G972" i="4" s="1"/>
  <c r="K971" i="4"/>
  <c r="H971" i="4"/>
  <c r="L959" i="4"/>
  <c r="I959" i="4"/>
  <c r="L957" i="4"/>
  <c r="I957" i="4"/>
  <c r="L956" i="4"/>
  <c r="I956" i="4"/>
  <c r="I952" i="4"/>
  <c r="L952" i="4"/>
  <c r="P952" i="4" s="1"/>
  <c r="L946" i="4"/>
  <c r="I946" i="4"/>
  <c r="K909" i="4"/>
  <c r="AR909" i="4"/>
  <c r="H909" i="4"/>
  <c r="P908" i="4"/>
  <c r="L906" i="4"/>
  <c r="I906" i="4"/>
  <c r="N903" i="4"/>
  <c r="R903" i="4" s="1"/>
  <c r="L894" i="4"/>
  <c r="P894" i="4" s="1"/>
  <c r="I894" i="4"/>
  <c r="Q888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Q996" i="4"/>
  <c r="P993" i="4"/>
  <c r="P943" i="4"/>
  <c r="N938" i="4"/>
  <c r="R938" i="4" s="1"/>
  <c r="E932" i="4"/>
  <c r="Q155" i="4"/>
  <c r="N108" i="4"/>
  <c r="R108" i="4" s="1"/>
  <c r="P35" i="4"/>
  <c r="Q141" i="4"/>
  <c r="AB183" i="2"/>
  <c r="AB181" i="2"/>
  <c r="AB186" i="2"/>
  <c r="P876" i="4"/>
  <c r="P102" i="4"/>
  <c r="N904" i="4"/>
  <c r="R904" i="4" s="1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E952" i="4"/>
  <c r="G985" i="4"/>
  <c r="F927" i="4"/>
  <c r="AR995" i="4"/>
  <c r="AR970" i="4"/>
  <c r="G970" i="4" s="1"/>
  <c r="I891" i="4"/>
  <c r="I897" i="4"/>
  <c r="E905" i="4"/>
  <c r="I971" i="4"/>
  <c r="H917" i="4"/>
  <c r="J993" i="4"/>
  <c r="D993" i="4"/>
  <c r="J963" i="4"/>
  <c r="E95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P928" i="4"/>
  <c r="N38" i="4"/>
  <c r="R38" i="4" s="1"/>
  <c r="Q903" i="4"/>
  <c r="T903" i="4" s="1"/>
  <c r="N985" i="4"/>
  <c r="R985" i="4" s="1"/>
  <c r="P874" i="4"/>
  <c r="N884" i="4"/>
  <c r="N59" i="4"/>
  <c r="R59" i="4" s="1"/>
  <c r="J979" i="4"/>
  <c r="M979" i="4"/>
  <c r="N979" i="4" s="1"/>
  <c r="R979" i="4" s="1"/>
  <c r="Q977" i="4"/>
  <c r="D956" i="4"/>
  <c r="N946" i="4"/>
  <c r="R946" i="4" s="1"/>
  <c r="E941" i="4"/>
  <c r="P879" i="4"/>
  <c r="G919" i="4"/>
  <c r="F946" i="4"/>
  <c r="F931" i="4"/>
  <c r="G997" i="4"/>
  <c r="F893" i="4"/>
  <c r="T80" i="4"/>
  <c r="Q70" i="4"/>
  <c r="P70" i="4"/>
  <c r="Q984" i="4"/>
  <c r="D941" i="4"/>
  <c r="E937" i="4"/>
  <c r="N908" i="4"/>
  <c r="R908" i="4" s="1"/>
  <c r="N687" i="4"/>
  <c r="R687" i="4" s="1"/>
  <c r="Q686" i="4"/>
  <c r="P679" i="4"/>
  <c r="P673" i="4"/>
  <c r="G927" i="4"/>
  <c r="N110" i="4"/>
  <c r="R110" i="4" s="1"/>
  <c r="P912" i="4"/>
  <c r="N970" i="4"/>
  <c r="P960" i="4"/>
  <c r="P906" i="4"/>
  <c r="T44" i="4"/>
  <c r="Q78" i="4"/>
  <c r="P104" i="4"/>
  <c r="Q998" i="4"/>
  <c r="N997" i="4"/>
  <c r="R997" i="4" s="1"/>
  <c r="N993" i="4"/>
  <c r="R993" i="4" s="1"/>
  <c r="Q980" i="4"/>
  <c r="Q975" i="4"/>
  <c r="N959" i="4"/>
  <c r="R959" i="4" s="1"/>
  <c r="Q953" i="4"/>
  <c r="E951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J419" i="11" s="1"/>
  <c r="K419" i="11" s="1"/>
  <c r="M419" i="11" s="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I234" i="11" s="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S687" i="4" s="1"/>
  <c r="U687" i="4" s="1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J593" i="11" s="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J589" i="11"/>
  <c r="K589" i="11" s="1"/>
  <c r="M589" i="11" s="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J563" i="11" s="1"/>
  <c r="L563" i="11" s="1"/>
  <c r="N563" i="11" s="1"/>
  <c r="I575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J594" i="11"/>
  <c r="E593" i="11"/>
  <c r="I583" i="11"/>
  <c r="E639" i="11"/>
  <c r="E613" i="11"/>
  <c r="F611" i="11"/>
  <c r="F609" i="11"/>
  <c r="J609" i="11" s="1"/>
  <c r="F587" i="11"/>
  <c r="H294" i="11"/>
  <c r="J294" i="11" s="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S703" i="4" s="1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7" i="11"/>
  <c r="K617" i="11" s="1"/>
  <c r="M617" i="11" s="1"/>
  <c r="J612" i="11"/>
  <c r="L612" i="11" s="1"/>
  <c r="N612" i="11" s="1"/>
  <c r="I612" i="11"/>
  <c r="I609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J626" i="11"/>
  <c r="K626" i="11" s="1"/>
  <c r="M626" i="11" s="1"/>
  <c r="I616" i="11"/>
  <c r="J628" i="11"/>
  <c r="K628" i="11" s="1"/>
  <c r="M628" i="11" s="1"/>
  <c r="I593" i="11"/>
  <c r="I613" i="11"/>
  <c r="J564" i="11"/>
  <c r="K564" i="11" s="1"/>
  <c r="M564" i="11" s="1"/>
  <c r="H565" i="11"/>
  <c r="J565" i="11" s="1"/>
  <c r="H587" i="11"/>
  <c r="I587" i="11" s="1"/>
  <c r="H595" i="11"/>
  <c r="H599" i="11"/>
  <c r="H603" i="11"/>
  <c r="H611" i="11"/>
  <c r="H615" i="11"/>
  <c r="H619" i="11"/>
  <c r="H630" i="11"/>
  <c r="J630" i="11" s="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J576" i="11" s="1"/>
  <c r="F578" i="11"/>
  <c r="E581" i="11"/>
  <c r="F595" i="11"/>
  <c r="I595" i="11" s="1"/>
  <c r="H608" i="11"/>
  <c r="I608" i="11" s="1"/>
  <c r="F615" i="11"/>
  <c r="I615" i="11" s="1"/>
  <c r="E617" i="11"/>
  <c r="F619" i="11"/>
  <c r="I619" i="11" s="1"/>
  <c r="H624" i="11"/>
  <c r="I624" i="11" s="1"/>
  <c r="F647" i="11"/>
  <c r="J647" i="11" s="1"/>
  <c r="F651" i="1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J725" i="8"/>
  <c r="K725" i="8"/>
  <c r="K806" i="8"/>
  <c r="J806" i="8"/>
  <c r="J711" i="8"/>
  <c r="K711" i="8"/>
  <c r="K808" i="8"/>
  <c r="J808" i="8"/>
  <c r="J769" i="8"/>
  <c r="K769" i="8"/>
  <c r="J741" i="8"/>
  <c r="K741" i="8"/>
  <c r="K776" i="8"/>
  <c r="J776" i="8"/>
  <c r="J763" i="8"/>
  <c r="K763" i="8"/>
  <c r="K797" i="8"/>
  <c r="J797" i="8"/>
  <c r="J702" i="8"/>
  <c r="K702" i="8"/>
  <c r="J739" i="8"/>
  <c r="K739" i="8"/>
  <c r="J695" i="8"/>
  <c r="K695" i="8"/>
  <c r="J718" i="8"/>
  <c r="K718" i="8"/>
  <c r="J716" i="8"/>
  <c r="K716" i="8"/>
  <c r="K781" i="8"/>
  <c r="J781" i="8"/>
  <c r="J760" i="8"/>
  <c r="K760" i="8"/>
  <c r="K785" i="8"/>
  <c r="J785" i="8"/>
  <c r="J700" i="8"/>
  <c r="K700" i="8"/>
  <c r="K791" i="8"/>
  <c r="J791" i="8"/>
  <c r="J697" i="8"/>
  <c r="K697" i="8"/>
  <c r="J743" i="8"/>
  <c r="K743" i="8"/>
  <c r="J714" i="8"/>
  <c r="K714" i="8"/>
  <c r="J698" i="8"/>
  <c r="K698" i="8"/>
  <c r="J742" i="8"/>
  <c r="K742" i="8"/>
  <c r="K803" i="8"/>
  <c r="J803" i="8"/>
  <c r="K780" i="8"/>
  <c r="J780" i="8"/>
  <c r="J750" i="8"/>
  <c r="K750" i="8"/>
  <c r="J703" i="8"/>
  <c r="K703" i="8"/>
  <c r="K810" i="8"/>
  <c r="J810" i="8"/>
  <c r="J719" i="8"/>
  <c r="K719" i="8"/>
  <c r="J732" i="8"/>
  <c r="K732" i="8"/>
  <c r="J737" i="8"/>
  <c r="K737" i="8"/>
  <c r="J726" i="8"/>
  <c r="K726" i="8"/>
  <c r="J709" i="8"/>
  <c r="K709" i="8"/>
  <c r="K816" i="8"/>
  <c r="J816" i="8"/>
  <c r="K817" i="8"/>
  <c r="J817" i="8"/>
  <c r="J754" i="8"/>
  <c r="K754" i="8"/>
  <c r="K813" i="8"/>
  <c r="J813" i="8"/>
  <c r="K815" i="8"/>
  <c r="J815" i="8"/>
  <c r="J772" i="8"/>
  <c r="K772" i="8"/>
  <c r="J768" i="8"/>
  <c r="K768" i="8"/>
  <c r="J746" i="8"/>
  <c r="K746" i="8"/>
  <c r="J759" i="8"/>
  <c r="K759" i="8"/>
  <c r="K789" i="8"/>
  <c r="J789" i="8"/>
  <c r="K787" i="8"/>
  <c r="J787" i="8"/>
  <c r="K812" i="8"/>
  <c r="J812" i="8"/>
  <c r="K788" i="8"/>
  <c r="J788" i="8"/>
  <c r="J720" i="8"/>
  <c r="K720" i="8"/>
  <c r="J755" i="8"/>
  <c r="K755" i="8"/>
  <c r="J733" i="8"/>
  <c r="K733" i="8"/>
  <c r="J762" i="8"/>
  <c r="K762" i="8"/>
  <c r="K807" i="8"/>
  <c r="J807" i="8"/>
  <c r="J764" i="8"/>
  <c r="K764" i="8"/>
  <c r="J707" i="8"/>
  <c r="K707" i="8"/>
  <c r="K805" i="8"/>
  <c r="J805" i="8"/>
  <c r="J751" i="8"/>
  <c r="K751" i="8"/>
  <c r="J721" i="8"/>
  <c r="K721" i="8"/>
  <c r="J745" i="8"/>
  <c r="K745" i="8"/>
  <c r="K801" i="8"/>
  <c r="J801" i="8"/>
  <c r="K779" i="8"/>
  <c r="J779" i="8"/>
  <c r="K782" i="8"/>
  <c r="J782" i="8"/>
  <c r="J713" i="8"/>
  <c r="K713" i="8"/>
  <c r="J738" i="8"/>
  <c r="K738" i="8"/>
  <c r="J715" i="8"/>
  <c r="K715" i="8"/>
  <c r="K799" i="8"/>
  <c r="J799" i="8"/>
  <c r="J749" i="8"/>
  <c r="K749" i="8"/>
  <c r="K793" i="8"/>
  <c r="J793" i="8"/>
  <c r="J766" i="8"/>
  <c r="K766" i="8"/>
  <c r="J729" i="8"/>
  <c r="K729" i="8"/>
  <c r="J693" i="8"/>
  <c r="K693" i="8"/>
  <c r="K783" i="8"/>
  <c r="J783" i="8"/>
  <c r="J717" i="8"/>
  <c r="K717" i="8"/>
  <c r="J701" i="8"/>
  <c r="K701" i="8"/>
  <c r="J735" i="8"/>
  <c r="K735" i="8"/>
  <c r="K792" i="8"/>
  <c r="J792" i="8"/>
  <c r="K804" i="8"/>
  <c r="J804" i="8"/>
  <c r="K800" i="8"/>
  <c r="J800" i="8"/>
  <c r="J761" i="8"/>
  <c r="K761" i="8"/>
  <c r="K784" i="8"/>
  <c r="J784" i="8"/>
  <c r="K798" i="8"/>
  <c r="J798" i="8"/>
  <c r="J696" i="8"/>
  <c r="K696" i="8"/>
  <c r="J727" i="8"/>
  <c r="K727" i="8"/>
  <c r="J771" i="8"/>
  <c r="K771" i="8"/>
  <c r="K809" i="8"/>
  <c r="J809" i="8"/>
  <c r="K794" i="8"/>
  <c r="J794" i="8"/>
  <c r="K818" i="8"/>
  <c r="J818" i="8"/>
  <c r="J706" i="8"/>
  <c r="K706" i="8"/>
  <c r="J731" i="8"/>
  <c r="K731" i="8"/>
  <c r="K777" i="8"/>
  <c r="J777" i="8"/>
  <c r="K802" i="8"/>
  <c r="J802" i="8"/>
  <c r="J723" i="8"/>
  <c r="K723" i="8"/>
  <c r="J691" i="8"/>
  <c r="K691" i="8"/>
  <c r="J692" i="8"/>
  <c r="K692" i="8"/>
  <c r="K786" i="8"/>
  <c r="J786" i="8"/>
  <c r="K790" i="8"/>
  <c r="J790" i="8"/>
  <c r="J734" i="8"/>
  <c r="K734" i="8"/>
  <c r="J699" i="8"/>
  <c r="K699" i="8"/>
  <c r="J757" i="8"/>
  <c r="K757" i="8"/>
  <c r="J758" i="8"/>
  <c r="K758" i="8"/>
  <c r="J728" i="8"/>
  <c r="K728" i="8"/>
  <c r="J694" i="8"/>
  <c r="K694" i="8"/>
  <c r="K774" i="8"/>
  <c r="J774" i="8"/>
  <c r="K811" i="8"/>
  <c r="J811" i="8"/>
  <c r="J722" i="8"/>
  <c r="K722" i="8"/>
  <c r="J756" i="8"/>
  <c r="K756" i="8"/>
  <c r="J770" i="8"/>
  <c r="K770" i="8"/>
  <c r="K814" i="8"/>
  <c r="J814" i="8"/>
  <c r="J753" i="8"/>
  <c r="K753" i="8"/>
  <c r="J765" i="8"/>
  <c r="K765" i="8"/>
  <c r="K819" i="8"/>
  <c r="J819" i="8"/>
  <c r="J730" i="8"/>
  <c r="K730" i="8"/>
  <c r="J708" i="8"/>
  <c r="K708" i="8"/>
  <c r="J704" i="8"/>
  <c r="K704" i="8"/>
  <c r="J752" i="8"/>
  <c r="K752" i="8"/>
  <c r="J705" i="8"/>
  <c r="K705" i="8"/>
  <c r="J767" i="8"/>
  <c r="K767" i="8"/>
  <c r="K775" i="8"/>
  <c r="J775" i="8"/>
  <c r="J773" i="8"/>
  <c r="K773" i="8"/>
  <c r="K796" i="8"/>
  <c r="J796" i="8"/>
  <c r="J740" i="8"/>
  <c r="K740" i="8"/>
  <c r="J736" i="8"/>
  <c r="K736" i="8"/>
  <c r="J747" i="8"/>
  <c r="K747" i="8"/>
  <c r="J744" i="8"/>
  <c r="K744" i="8"/>
  <c r="K778" i="8"/>
  <c r="J778" i="8"/>
  <c r="J748" i="8"/>
  <c r="K748" i="8"/>
  <c r="J724" i="8"/>
  <c r="K724" i="8"/>
  <c r="K795" i="8"/>
  <c r="J795" i="8"/>
  <c r="J710" i="8"/>
  <c r="K710" i="8"/>
  <c r="J712" i="8"/>
  <c r="K712" i="8"/>
  <c r="I803" i="11"/>
  <c r="J803" i="11"/>
  <c r="I571" i="11"/>
  <c r="J583" i="11"/>
  <c r="L583" i="11" s="1"/>
  <c r="N583" i="11" s="1"/>
  <c r="I667" i="11"/>
  <c r="J679" i="11"/>
  <c r="I691" i="11"/>
  <c r="J695" i="11"/>
  <c r="I699" i="11"/>
  <c r="I707" i="11"/>
  <c r="J711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I775" i="11"/>
  <c r="J775" i="11"/>
  <c r="J587" i="11"/>
  <c r="K587" i="11" s="1"/>
  <c r="M587" i="11" s="1"/>
  <c r="I611" i="11"/>
  <c r="J615" i="11"/>
  <c r="J651" i="11"/>
  <c r="K651" i="11" s="1"/>
  <c r="M651" i="11" s="1"/>
  <c r="J663" i="11"/>
  <c r="K663" i="11" s="1"/>
  <c r="M663" i="11" s="1"/>
  <c r="I715" i="11"/>
  <c r="I723" i="1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49" i="11"/>
  <c r="J701" i="11"/>
  <c r="J613" i="11"/>
  <c r="J597" i="11"/>
  <c r="K597" i="11" s="1"/>
  <c r="M597" i="11" s="1"/>
  <c r="J809" i="11"/>
  <c r="J665" i="11"/>
  <c r="L665" i="11" s="1"/>
  <c r="N665" i="11" s="1"/>
  <c r="J707" i="11"/>
  <c r="J811" i="11"/>
  <c r="K811" i="11" s="1"/>
  <c r="M811" i="11" s="1"/>
  <c r="J747" i="11"/>
  <c r="J715" i="11"/>
  <c r="I728" i="11"/>
  <c r="I692" i="11"/>
  <c r="J604" i="11"/>
  <c r="J742" i="11"/>
  <c r="I736" i="11"/>
  <c r="I712" i="11"/>
  <c r="I756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T772" i="4" s="1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N977" i="4"/>
  <c r="P977" i="4"/>
  <c r="Q976" i="4"/>
  <c r="F972" i="4"/>
  <c r="P944" i="4"/>
  <c r="I999" i="4"/>
  <c r="I995" i="4"/>
  <c r="I970" i="4"/>
  <c r="D908" i="4"/>
  <c r="E908" i="4"/>
  <c r="F908" i="4"/>
  <c r="E876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893" i="4"/>
  <c r="AR959" i="4"/>
  <c r="G959" i="4" s="1"/>
  <c r="AR1001" i="4"/>
  <c r="E1001" i="4" s="1"/>
  <c r="AR980" i="4"/>
  <c r="AR976" i="4"/>
  <c r="G976" i="4" s="1"/>
  <c r="AR977" i="4"/>
  <c r="J945" i="4"/>
  <c r="AR945" i="4"/>
  <c r="P938" i="4"/>
  <c r="P110" i="4"/>
  <c r="S110" i="4" s="1"/>
  <c r="U110" i="4" s="1"/>
  <c r="Q997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P904" i="4"/>
  <c r="N912" i="4"/>
  <c r="R912" i="4" s="1"/>
  <c r="N968" i="4"/>
  <c r="R968" i="4" s="1"/>
  <c r="Q59" i="4"/>
  <c r="Q142" i="4"/>
  <c r="Q549" i="4"/>
  <c r="P549" i="4"/>
  <c r="F986" i="4"/>
  <c r="E985" i="4"/>
  <c r="N951" i="4"/>
  <c r="R951" i="4" s="1"/>
  <c r="N948" i="4"/>
  <c r="R948" i="4" s="1"/>
  <c r="N935" i="4"/>
  <c r="R935" i="4" s="1"/>
  <c r="P914" i="4"/>
  <c r="N913" i="4"/>
  <c r="R913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S140" i="4" s="1"/>
  <c r="U140" i="4" s="1"/>
  <c r="P125" i="4"/>
  <c r="Q124" i="4"/>
  <c r="P124" i="4"/>
  <c r="S124" i="4" s="1"/>
  <c r="U124" i="4" s="1"/>
  <c r="Q109" i="4"/>
  <c r="Q93" i="4"/>
  <c r="P93" i="4"/>
  <c r="P80" i="4"/>
  <c r="S80" i="4" s="1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T701" i="4" s="1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D172" i="5"/>
  <c r="I172" i="5" s="1"/>
  <c r="D162" i="5"/>
  <c r="D146" i="5"/>
  <c r="G146" i="5" s="1"/>
  <c r="J147" i="2" s="1"/>
  <c r="D144" i="5"/>
  <c r="F144" i="5" s="1"/>
  <c r="I145" i="2" s="1"/>
  <c r="D140" i="5"/>
  <c r="I140" i="5" s="1"/>
  <c r="D138" i="5"/>
  <c r="G138" i="5" s="1"/>
  <c r="J139" i="2" s="1"/>
  <c r="D132" i="5"/>
  <c r="I132" i="5" s="1"/>
  <c r="D130" i="5"/>
  <c r="G130" i="5" s="1"/>
  <c r="J131" i="2" s="1"/>
  <c r="D124" i="5"/>
  <c r="I124" i="5" s="1"/>
  <c r="D122" i="5"/>
  <c r="G122" i="5" s="1"/>
  <c r="J123" i="2" s="1"/>
  <c r="D116" i="5"/>
  <c r="I116" i="5" s="1"/>
  <c r="D114" i="5"/>
  <c r="G114" i="5" s="1"/>
  <c r="J115" i="2" s="1"/>
  <c r="D42" i="5"/>
  <c r="F42" i="5" s="1"/>
  <c r="I43" i="2" s="1"/>
  <c r="D22" i="5"/>
  <c r="D12" i="5"/>
  <c r="D6" i="5"/>
  <c r="G902" i="4"/>
  <c r="F902" i="4"/>
  <c r="E902" i="4"/>
  <c r="G910" i="4"/>
  <c r="D910" i="4"/>
  <c r="F910" i="4"/>
  <c r="E910" i="4"/>
  <c r="D872" i="4"/>
  <c r="F872" i="4"/>
  <c r="E872" i="4"/>
  <c r="D880" i="4"/>
  <c r="F880" i="4"/>
  <c r="E880" i="4"/>
  <c r="F888" i="4"/>
  <c r="D888" i="4"/>
  <c r="E979" i="4"/>
  <c r="F979" i="4"/>
  <c r="F959" i="4"/>
  <c r="D959" i="4"/>
  <c r="R772" i="4"/>
  <c r="R928" i="4"/>
  <c r="S928" i="4"/>
  <c r="F975" i="4"/>
  <c r="E975" i="4"/>
  <c r="G975" i="4"/>
  <c r="G880" i="4"/>
  <c r="F940" i="4"/>
  <c r="D940" i="4"/>
  <c r="G961" i="4"/>
  <c r="F961" i="4"/>
  <c r="D961" i="4"/>
  <c r="D964" i="4"/>
  <c r="E964" i="4"/>
  <c r="D995" i="4"/>
  <c r="F995" i="4"/>
  <c r="F812" i="4"/>
  <c r="D812" i="4"/>
  <c r="G939" i="4"/>
  <c r="D939" i="4"/>
  <c r="F939" i="4"/>
  <c r="E959" i="4"/>
  <c r="G878" i="4"/>
  <c r="F878" i="4"/>
  <c r="D878" i="4"/>
  <c r="G886" i="4"/>
  <c r="D886" i="4"/>
  <c r="F886" i="4"/>
  <c r="G894" i="4"/>
  <c r="E894" i="4"/>
  <c r="E930" i="4"/>
  <c r="F930" i="4"/>
  <c r="D930" i="4"/>
  <c r="F904" i="4"/>
  <c r="E904" i="4"/>
  <c r="D904" i="4"/>
  <c r="E967" i="4"/>
  <c r="F967" i="4"/>
  <c r="D967" i="4"/>
  <c r="G909" i="4"/>
  <c r="E909" i="4"/>
  <c r="D909" i="4"/>
  <c r="F917" i="4"/>
  <c r="G917" i="4"/>
  <c r="G1001" i="4"/>
  <c r="G980" i="4"/>
  <c r="D980" i="4"/>
  <c r="F980" i="4"/>
  <c r="E980" i="4"/>
  <c r="E943" i="4"/>
  <c r="D943" i="4"/>
  <c r="G958" i="4"/>
  <c r="F958" i="4"/>
  <c r="E958" i="4"/>
  <c r="D984" i="4"/>
  <c r="F984" i="4"/>
  <c r="T997" i="4"/>
  <c r="R910" i="4"/>
  <c r="S910" i="4"/>
  <c r="R789" i="4"/>
  <c r="S789" i="4"/>
  <c r="F137" i="2"/>
  <c r="O137" i="2" s="1"/>
  <c r="E137" i="2"/>
  <c r="N137" i="2" s="1"/>
  <c r="F129" i="2"/>
  <c r="O129" i="2" s="1"/>
  <c r="E129" i="2"/>
  <c r="N129" i="2" s="1"/>
  <c r="F121" i="2"/>
  <c r="O121" i="2" s="1"/>
  <c r="E121" i="2"/>
  <c r="N121" i="2" s="1"/>
  <c r="F113" i="2"/>
  <c r="O113" i="2" s="1"/>
  <c r="E113" i="2"/>
  <c r="N113" i="2" s="1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3" i="2" s="1"/>
  <c r="I142" i="5"/>
  <c r="G142" i="5"/>
  <c r="J143" i="2" s="1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24" i="5"/>
  <c r="I25" i="2" s="1"/>
  <c r="G24" i="5"/>
  <c r="J25" i="2" s="1"/>
  <c r="I24" i="5"/>
  <c r="F36" i="5"/>
  <c r="I37" i="2" s="1"/>
  <c r="I36" i="5"/>
  <c r="F41" i="2"/>
  <c r="O41" i="2" s="1"/>
  <c r="G41" i="2"/>
  <c r="P41" i="2" s="1"/>
  <c r="F822" i="5"/>
  <c r="M1001" i="4"/>
  <c r="N1001" i="4" s="1"/>
  <c r="R1001" i="4" s="1"/>
  <c r="J1001" i="4"/>
  <c r="D1001" i="4"/>
  <c r="M1000" i="4"/>
  <c r="J1000" i="4"/>
  <c r="N998" i="4"/>
  <c r="R998" i="4" s="1"/>
  <c r="P998" i="4"/>
  <c r="P997" i="4"/>
  <c r="S997" i="4" s="1"/>
  <c r="U997" i="4" s="1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P972" i="4"/>
  <c r="D972" i="4"/>
  <c r="E971" i="4"/>
  <c r="P971" i="4"/>
  <c r="D971" i="4"/>
  <c r="Q970" i="4"/>
  <c r="P970" i="4"/>
  <c r="S970" i="4" s="1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T917" i="4" s="1"/>
  <c r="P917" i="4"/>
  <c r="S917" i="4" s="1"/>
  <c r="U917" i="4" s="1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N894" i="4"/>
  <c r="R894" i="4" s="1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Q887" i="4"/>
  <c r="P886" i="4"/>
  <c r="S886" i="4" s="1"/>
  <c r="U886" i="4" s="1"/>
  <c r="E886" i="4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T108" i="4" s="1"/>
  <c r="P108" i="4"/>
  <c r="N107" i="4"/>
  <c r="R107" i="4" s="1"/>
  <c r="N106" i="4"/>
  <c r="R106" i="4" s="1"/>
  <c r="P100" i="4"/>
  <c r="S100" i="4" s="1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T40" i="4" s="1"/>
  <c r="P40" i="4"/>
  <c r="S40" i="4" s="1"/>
  <c r="N39" i="4"/>
  <c r="R39" i="4" s="1"/>
  <c r="P39" i="4"/>
  <c r="P33" i="4"/>
  <c r="P30" i="4"/>
  <c r="S30" i="4" s="1"/>
  <c r="Q30" i="4"/>
  <c r="T30" i="4" s="1"/>
  <c r="Q23" i="4"/>
  <c r="Q22" i="4"/>
  <c r="P22" i="4"/>
  <c r="N22" i="4"/>
  <c r="R22" i="4" s="1"/>
  <c r="P21" i="4"/>
  <c r="N20" i="4"/>
  <c r="R20" i="4" s="1"/>
  <c r="P10" i="4"/>
  <c r="N10" i="4"/>
  <c r="Q9" i="4"/>
  <c r="T9" i="4" s="1"/>
  <c r="P9" i="4"/>
  <c r="S9" i="4" s="1"/>
  <c r="U9" i="4" s="1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S132" i="4"/>
  <c r="S116" i="4"/>
  <c r="U116" i="4" s="1"/>
  <c r="Q873" i="4"/>
  <c r="N873" i="4"/>
  <c r="R873" i="4" s="1"/>
  <c r="P628" i="4"/>
  <c r="Q646" i="4"/>
  <c r="Q658" i="4"/>
  <c r="T658" i="4" s="1"/>
  <c r="P96" i="4"/>
  <c r="N96" i="4"/>
  <c r="R96" i="4" s="1"/>
  <c r="N308" i="4"/>
  <c r="R308" i="4" s="1"/>
  <c r="Q608" i="4"/>
  <c r="P612" i="4"/>
  <c r="N620" i="4"/>
  <c r="R620" i="4" s="1"/>
  <c r="F976" i="4"/>
  <c r="F110" i="5"/>
  <c r="I111" i="2" s="1"/>
  <c r="I110" i="5"/>
  <c r="G110" i="5"/>
  <c r="J111" i="2" s="1"/>
  <c r="D725" i="5"/>
  <c r="G725" i="5" s="1"/>
  <c r="D664" i="5"/>
  <c r="I664" i="5" s="1"/>
  <c r="F176" i="5"/>
  <c r="I177" i="2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S172" i="4"/>
  <c r="U172" i="4" s="1"/>
  <c r="P681" i="4"/>
  <c r="P584" i="4"/>
  <c r="Q51" i="4"/>
  <c r="F126" i="5"/>
  <c r="I127" i="2" s="1"/>
  <c r="I126" i="5"/>
  <c r="G126" i="5"/>
  <c r="J127" i="2" s="1"/>
  <c r="F544" i="5"/>
  <c r="E544" i="5"/>
  <c r="Q696" i="4"/>
  <c r="Q700" i="4"/>
  <c r="N764" i="4"/>
  <c r="R764" i="4" s="1"/>
  <c r="Q348" i="4"/>
  <c r="S912" i="4"/>
  <c r="U912" i="4" s="1"/>
  <c r="Q916" i="4"/>
  <c r="S960" i="4"/>
  <c r="U960" i="4" s="1"/>
  <c r="F118" i="5"/>
  <c r="I119" i="2" s="1"/>
  <c r="I118" i="5"/>
  <c r="G118" i="5"/>
  <c r="J119" i="2" s="1"/>
  <c r="F134" i="5"/>
  <c r="I135" i="2" s="1"/>
  <c r="I134" i="5"/>
  <c r="G134" i="5"/>
  <c r="J135" i="2" s="1"/>
  <c r="Q28" i="4"/>
  <c r="Q968" i="4"/>
  <c r="T968" i="4" s="1"/>
  <c r="F26" i="5"/>
  <c r="I27" i="2" s="1"/>
  <c r="G26" i="5"/>
  <c r="J27" i="2" s="1"/>
  <c r="F38" i="5"/>
  <c r="I39" i="2" s="1"/>
  <c r="G38" i="5"/>
  <c r="J39" i="2" s="1"/>
  <c r="G4" i="5"/>
  <c r="J5" i="2" s="1"/>
  <c r="I4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J178" i="2" s="1"/>
  <c r="I173" i="5"/>
  <c r="F162" i="5"/>
  <c r="I163" i="2" s="1"/>
  <c r="E162" i="5"/>
  <c r="H163" i="2" s="1"/>
  <c r="G162" i="5"/>
  <c r="J163" i="2" s="1"/>
  <c r="D161" i="5"/>
  <c r="D157" i="5"/>
  <c r="I157" i="5" s="1"/>
  <c r="D156" i="5"/>
  <c r="I156" i="5" s="1"/>
  <c r="D149" i="5"/>
  <c r="G149" i="5" s="1"/>
  <c r="J150" i="2" s="1"/>
  <c r="D145" i="5"/>
  <c r="E145" i="5" s="1"/>
  <c r="H146" i="2" s="1"/>
  <c r="F138" i="5"/>
  <c r="I139" i="2" s="1"/>
  <c r="I138" i="5"/>
  <c r="F130" i="5"/>
  <c r="I131" i="2" s="1"/>
  <c r="I130" i="5"/>
  <c r="F122" i="5"/>
  <c r="I123" i="2" s="1"/>
  <c r="I122" i="5"/>
  <c r="F114" i="5"/>
  <c r="I115" i="2" s="1"/>
  <c r="I114" i="5"/>
  <c r="D105" i="5"/>
  <c r="E105" i="5" s="1"/>
  <c r="H106" i="2" s="1"/>
  <c r="D101" i="5"/>
  <c r="G101" i="5" s="1"/>
  <c r="J102" i="2" s="1"/>
  <c r="G99" i="5"/>
  <c r="J100" i="2" s="1"/>
  <c r="D97" i="5"/>
  <c r="G95" i="5"/>
  <c r="J96" i="2" s="1"/>
  <c r="D93" i="5"/>
  <c r="G93" i="5" s="1"/>
  <c r="J94" i="2" s="1"/>
  <c r="G91" i="5"/>
  <c r="J92" i="2" s="1"/>
  <c r="I91" i="5"/>
  <c r="D89" i="5"/>
  <c r="D85" i="5"/>
  <c r="G85" i="5" s="1"/>
  <c r="J86" i="2" s="1"/>
  <c r="D81" i="5"/>
  <c r="E81" i="5" s="1"/>
  <c r="H82" i="2" s="1"/>
  <c r="D77" i="5"/>
  <c r="G77" i="5" s="1"/>
  <c r="J78" i="2" s="1"/>
  <c r="D73" i="5"/>
  <c r="E73" i="5" s="1"/>
  <c r="H74" i="2" s="1"/>
  <c r="D69" i="5"/>
  <c r="G69" i="5" s="1"/>
  <c r="J70" i="2" s="1"/>
  <c r="G67" i="5"/>
  <c r="J68" i="2" s="1"/>
  <c r="I67" i="5"/>
  <c r="G68" i="2" s="1"/>
  <c r="P68" i="2" s="1"/>
  <c r="D65" i="5"/>
  <c r="G63" i="5"/>
  <c r="J64" i="2" s="1"/>
  <c r="E63" i="5"/>
  <c r="H64" i="2" s="1"/>
  <c r="D61" i="5"/>
  <c r="G61" i="5" s="1"/>
  <c r="J62" i="2" s="1"/>
  <c r="G59" i="5"/>
  <c r="J60" i="2" s="1"/>
  <c r="D57" i="5"/>
  <c r="I55" i="5"/>
  <c r="G56" i="2" s="1"/>
  <c r="P56" i="2" s="1"/>
  <c r="D53" i="5"/>
  <c r="G53" i="5" s="1"/>
  <c r="J54" i="2" s="1"/>
  <c r="D49" i="5"/>
  <c r="E49" i="5" s="1"/>
  <c r="H50" i="2" s="1"/>
  <c r="D45" i="5"/>
  <c r="I45" i="5" s="1"/>
  <c r="G33" i="5"/>
  <c r="J34" i="2" s="1"/>
  <c r="I33" i="5"/>
  <c r="E33" i="5"/>
  <c r="H34" i="2" s="1"/>
  <c r="D31" i="5"/>
  <c r="G31" i="5" s="1"/>
  <c r="J32" i="2" s="1"/>
  <c r="G29" i="5"/>
  <c r="J30" i="2" s="1"/>
  <c r="D27" i="5"/>
  <c r="G27" i="5" s="1"/>
  <c r="J28" i="2" s="1"/>
  <c r="D19" i="5"/>
  <c r="I19" i="5" s="1"/>
  <c r="D15" i="5"/>
  <c r="I15" i="5" s="1"/>
  <c r="F6" i="5"/>
  <c r="I7" i="2" s="1"/>
  <c r="G6" i="5"/>
  <c r="J7" i="2" s="1"/>
  <c r="F4" i="5"/>
  <c r="I5" i="2" s="1"/>
  <c r="N735" i="4"/>
  <c r="R735" i="4" s="1"/>
  <c r="N799" i="4"/>
  <c r="R799" i="4" s="1"/>
  <c r="N566" i="4"/>
  <c r="R566" i="4" s="1"/>
  <c r="N796" i="4"/>
  <c r="R796" i="4" s="1"/>
  <c r="Q908" i="4"/>
  <c r="Q53" i="4"/>
  <c r="T53" i="4" s="1"/>
  <c r="Q178" i="4"/>
  <c r="Q102" i="4"/>
  <c r="T102" i="4" s="1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T674" i="4" s="1"/>
  <c r="Q904" i="4"/>
  <c r="T904" i="4" s="1"/>
  <c r="Q936" i="4"/>
  <c r="Q96" i="4"/>
  <c r="Q944" i="4"/>
  <c r="T944" i="4" s="1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S405" i="4" s="1"/>
  <c r="U405" i="4" s="1"/>
  <c r="Q110" i="4"/>
  <c r="T110" i="4" s="1"/>
  <c r="V110" i="4" s="1"/>
  <c r="W110" i="4" s="1"/>
  <c r="Q825" i="4"/>
  <c r="T825" i="4" s="1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S290" i="4" s="1"/>
  <c r="U290" i="4" s="1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G160" i="2" s="1"/>
  <c r="P160" i="2" s="1"/>
  <c r="D143" i="5"/>
  <c r="F143" i="5" s="1"/>
  <c r="I144" i="2" s="1"/>
  <c r="D141" i="5"/>
  <c r="F141" i="5" s="1"/>
  <c r="I142" i="2" s="1"/>
  <c r="D139" i="5"/>
  <c r="F139" i="5" s="1"/>
  <c r="I140" i="2" s="1"/>
  <c r="D137" i="5"/>
  <c r="F137" i="5" s="1"/>
  <c r="I138" i="2" s="1"/>
  <c r="D135" i="5"/>
  <c r="F135" i="5" s="1"/>
  <c r="I136" i="2" s="1"/>
  <c r="D133" i="5"/>
  <c r="F133" i="5" s="1"/>
  <c r="I134" i="2" s="1"/>
  <c r="D131" i="5"/>
  <c r="F131" i="5" s="1"/>
  <c r="I132" i="2" s="1"/>
  <c r="D129" i="5"/>
  <c r="F129" i="5" s="1"/>
  <c r="I130" i="2" s="1"/>
  <c r="D127" i="5"/>
  <c r="F127" i="5" s="1"/>
  <c r="I128" i="2" s="1"/>
  <c r="D125" i="5"/>
  <c r="F125" i="5" s="1"/>
  <c r="I126" i="2" s="1"/>
  <c r="D123" i="5"/>
  <c r="F123" i="5" s="1"/>
  <c r="I124" i="2" s="1"/>
  <c r="D121" i="5"/>
  <c r="F121" i="5" s="1"/>
  <c r="I122" i="2" s="1"/>
  <c r="D119" i="5"/>
  <c r="F119" i="5" s="1"/>
  <c r="I120" i="2" s="1"/>
  <c r="D117" i="5"/>
  <c r="F117" i="5" s="1"/>
  <c r="I118" i="2" s="1"/>
  <c r="D115" i="5"/>
  <c r="F115" i="5" s="1"/>
  <c r="I116" i="2" s="1"/>
  <c r="D113" i="5"/>
  <c r="F113" i="5" s="1"/>
  <c r="I114" i="2" s="1"/>
  <c r="D111" i="5"/>
  <c r="F111" i="5" s="1"/>
  <c r="I112" i="2" s="1"/>
  <c r="D109" i="5"/>
  <c r="F109" i="5" s="1"/>
  <c r="I110" i="2" s="1"/>
  <c r="D41" i="5"/>
  <c r="D39" i="5"/>
  <c r="I39" i="5" s="1"/>
  <c r="D25" i="5"/>
  <c r="D23" i="5"/>
  <c r="D13" i="5"/>
  <c r="D11" i="5"/>
  <c r="D9" i="5"/>
  <c r="D7" i="5"/>
  <c r="E7" i="5" s="1"/>
  <c r="H8" i="2" s="1"/>
  <c r="D5" i="5"/>
  <c r="E5" i="5" s="1"/>
  <c r="H6" i="2" s="1"/>
  <c r="D3" i="5"/>
  <c r="I3" i="5" s="1"/>
  <c r="F4" i="2" s="1"/>
  <c r="O4" i="2" s="1"/>
  <c r="I3" i="3" s="1"/>
  <c r="AA170" i="2"/>
  <c r="AB170" i="2"/>
  <c r="AC179" i="2"/>
  <c r="AA179" i="2"/>
  <c r="AC178" i="2"/>
  <c r="AB178" i="2"/>
  <c r="AA177" i="2"/>
  <c r="AB177" i="2"/>
  <c r="AC176" i="2"/>
  <c r="AB175" i="2"/>
  <c r="AB174" i="2"/>
  <c r="AB173" i="2"/>
  <c r="AB172" i="2"/>
  <c r="AC171" i="2"/>
  <c r="AA171" i="2"/>
  <c r="AB171" i="2"/>
  <c r="AB185" i="2"/>
  <c r="AC184" i="2"/>
  <c r="AA184" i="2"/>
  <c r="AC183" i="2"/>
  <c r="AC182" i="2"/>
  <c r="AB182" i="2"/>
  <c r="AC180" i="2"/>
  <c r="AA180" i="2"/>
  <c r="K2" i="4"/>
  <c r="I2" i="5"/>
  <c r="G2" i="5"/>
  <c r="J3" i="2" s="1"/>
  <c r="F2" i="5"/>
  <c r="I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D898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D977" i="4"/>
  <c r="E977" i="4"/>
  <c r="G977" i="4"/>
  <c r="D914" i="4"/>
  <c r="F914" i="4"/>
  <c r="E914" i="4"/>
  <c r="E913" i="4"/>
  <c r="D913" i="4"/>
  <c r="G913" i="4"/>
  <c r="E881" i="4"/>
  <c r="D881" i="4"/>
  <c r="G881" i="4"/>
  <c r="U132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E897" i="4"/>
  <c r="F913" i="4"/>
  <c r="D960" i="4"/>
  <c r="E960" i="4"/>
  <c r="G996" i="4"/>
  <c r="F977" i="4"/>
  <c r="D988" i="4"/>
  <c r="D989" i="4"/>
  <c r="E989" i="4"/>
  <c r="F989" i="4"/>
  <c r="F891" i="4"/>
  <c r="G891" i="4"/>
  <c r="D950" i="4"/>
  <c r="E950" i="4"/>
  <c r="D976" i="4"/>
  <c r="E963" i="4"/>
  <c r="D963" i="4"/>
  <c r="F951" i="4"/>
  <c r="G951" i="4"/>
  <c r="E935" i="4"/>
  <c r="D935" i="4"/>
  <c r="E925" i="4"/>
  <c r="G925" i="4"/>
  <c r="V917" i="4"/>
  <c r="T888" i="4"/>
  <c r="T154" i="4"/>
  <c r="R10" i="4"/>
  <c r="G158" i="2"/>
  <c r="P158" i="2" s="1"/>
  <c r="E158" i="2"/>
  <c r="N158" i="2" s="1"/>
  <c r="F158" i="2"/>
  <c r="O158" i="2" s="1"/>
  <c r="E56" i="2"/>
  <c r="N56" i="2" s="1"/>
  <c r="E68" i="2"/>
  <c r="N68" i="2" s="1"/>
  <c r="G92" i="2"/>
  <c r="P92" i="2" s="1"/>
  <c r="E92" i="2"/>
  <c r="N92" i="2" s="1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T916" i="4"/>
  <c r="F112" i="5"/>
  <c r="I113" i="2" s="1"/>
  <c r="G112" i="5"/>
  <c r="J113" i="2" s="1"/>
  <c r="F120" i="5"/>
  <c r="I121" i="2" s="1"/>
  <c r="G120" i="5"/>
  <c r="J121" i="2" s="1"/>
  <c r="F128" i="5"/>
  <c r="I129" i="2" s="1"/>
  <c r="G128" i="5"/>
  <c r="J129" i="2" s="1"/>
  <c r="F136" i="5"/>
  <c r="I137" i="2" s="1"/>
  <c r="G136" i="5"/>
  <c r="J137" i="2" s="1"/>
  <c r="T36" i="4"/>
  <c r="T48" i="4"/>
  <c r="Q698" i="4"/>
  <c r="Q714" i="4"/>
  <c r="P714" i="4"/>
  <c r="S714" i="4" s="1"/>
  <c r="U714" i="4" s="1"/>
  <c r="I17" i="5"/>
  <c r="E17" i="5"/>
  <c r="H18" i="2" s="1"/>
  <c r="G17" i="5"/>
  <c r="J18" i="2" s="1"/>
  <c r="I29" i="5"/>
  <c r="E29" i="5"/>
  <c r="H30" i="2" s="1"/>
  <c r="G42" i="5"/>
  <c r="J43" i="2" s="1"/>
  <c r="E71" i="5"/>
  <c r="H72" i="2" s="1"/>
  <c r="I71" i="5"/>
  <c r="E103" i="5"/>
  <c r="H104" i="2" s="1"/>
  <c r="I103" i="5"/>
  <c r="F14" i="5"/>
  <c r="I15" i="2" s="1"/>
  <c r="E14" i="5"/>
  <c r="H15" i="2" s="1"/>
  <c r="I14" i="5"/>
  <c r="Q118" i="4"/>
  <c r="N118" i="4"/>
  <c r="R118" i="4" s="1"/>
  <c r="Q134" i="4"/>
  <c r="N134" i="4"/>
  <c r="R134" i="4" s="1"/>
  <c r="Q160" i="4"/>
  <c r="T160" i="4" s="1"/>
  <c r="P160" i="4"/>
  <c r="S160" i="4" s="1"/>
  <c r="T954" i="4"/>
  <c r="N978" i="4"/>
  <c r="P978" i="4"/>
  <c r="G685" i="5"/>
  <c r="G693" i="5"/>
  <c r="I693" i="5"/>
  <c r="G701" i="5"/>
  <c r="E518" i="5"/>
  <c r="G540" i="5"/>
  <c r="F146" i="5"/>
  <c r="I147" i="2" s="1"/>
  <c r="F160" i="5"/>
  <c r="I161" i="2" s="1"/>
  <c r="I160" i="5"/>
  <c r="F172" i="5"/>
  <c r="I173" i="2" s="1"/>
  <c r="G145" i="5"/>
  <c r="J146" i="2" s="1"/>
  <c r="E153" i="5"/>
  <c r="H154" i="2" s="1"/>
  <c r="G153" i="5"/>
  <c r="J154" i="2" s="1"/>
  <c r="I153" i="5"/>
  <c r="E165" i="5"/>
  <c r="H166" i="2" s="1"/>
  <c r="G165" i="5"/>
  <c r="J166" i="2" s="1"/>
  <c r="I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S904" i="4"/>
  <c r="S908" i="4"/>
  <c r="T993" i="4"/>
  <c r="T22" i="4"/>
  <c r="T59" i="4"/>
  <c r="S136" i="4"/>
  <c r="G113" i="2"/>
  <c r="P113" i="2" s="1"/>
  <c r="G121" i="2"/>
  <c r="P121" i="2" s="1"/>
  <c r="G129" i="2"/>
  <c r="P129" i="2" s="1"/>
  <c r="G137" i="2"/>
  <c r="P137" i="2" s="1"/>
  <c r="U985" i="4"/>
  <c r="V985" i="4"/>
  <c r="F68" i="2"/>
  <c r="O68" i="2" s="1"/>
  <c r="F92" i="2"/>
  <c r="O92" i="2" s="1"/>
  <c r="R970" i="4"/>
  <c r="T970" i="4"/>
  <c r="P954" i="4"/>
  <c r="S954" i="4" s="1"/>
  <c r="N934" i="4"/>
  <c r="S108" i="4"/>
  <c r="V997" i="4"/>
  <c r="W997" i="4" s="1"/>
  <c r="P916" i="4"/>
  <c r="S916" i="4" s="1"/>
  <c r="R884" i="4"/>
  <c r="U884" i="4" s="1"/>
  <c r="R850" i="4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T618" i="4" s="1"/>
  <c r="P610" i="4"/>
  <c r="P608" i="4"/>
  <c r="P606" i="4"/>
  <c r="N600" i="4"/>
  <c r="R600" i="4" s="1"/>
  <c r="P968" i="4"/>
  <c r="S968" i="4" s="1"/>
  <c r="S20" i="4"/>
  <c r="N164" i="4"/>
  <c r="R164" i="4" s="1"/>
  <c r="N156" i="4"/>
  <c r="S102" i="4"/>
  <c r="P164" i="4"/>
  <c r="N61" i="4"/>
  <c r="R61" i="4" s="1"/>
  <c r="N45" i="4"/>
  <c r="P36" i="4"/>
  <c r="S36" i="4" s="1"/>
  <c r="N28" i="4"/>
  <c r="N681" i="4"/>
  <c r="R681" i="4" s="1"/>
  <c r="S59" i="4"/>
  <c r="T51" i="4"/>
  <c r="P38" i="4"/>
  <c r="S38" i="4" s="1"/>
  <c r="P158" i="4"/>
  <c r="P118" i="4"/>
  <c r="G14" i="5"/>
  <c r="J15" i="2" s="1"/>
  <c r="G103" i="5"/>
  <c r="J104" i="2" s="1"/>
  <c r="G87" i="5"/>
  <c r="J88" i="2" s="1"/>
  <c r="G71" i="5"/>
  <c r="J72" i="2" s="1"/>
  <c r="G55" i="5"/>
  <c r="J56" i="2" s="1"/>
  <c r="E717" i="5"/>
  <c r="Q74" i="4"/>
  <c r="T140" i="4"/>
  <c r="V140" i="4" s="1"/>
  <c r="W140" i="4" s="1"/>
  <c r="T124" i="4"/>
  <c r="I97" i="5"/>
  <c r="I65" i="5"/>
  <c r="I87" i="5"/>
  <c r="T112" i="4"/>
  <c r="F177" i="2"/>
  <c r="O177" i="2" s="1"/>
  <c r="E177" i="2"/>
  <c r="N177" i="2" s="1"/>
  <c r="G177" i="2"/>
  <c r="P177" i="2" s="1"/>
  <c r="T76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T908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16" i="5"/>
  <c r="J117" i="2" s="1"/>
  <c r="G124" i="5"/>
  <c r="J125" i="2" s="1"/>
  <c r="G132" i="5"/>
  <c r="J133" i="2" s="1"/>
  <c r="G140" i="5"/>
  <c r="J141" i="2" s="1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T822" i="4" s="1"/>
  <c r="P822" i="4"/>
  <c r="S822" i="4" s="1"/>
  <c r="Q834" i="4"/>
  <c r="T834" i="4" s="1"/>
  <c r="P834" i="4"/>
  <c r="Q882" i="4"/>
  <c r="F22" i="5"/>
  <c r="I23" i="2" s="1"/>
  <c r="G22" i="5"/>
  <c r="J23" i="2" s="1"/>
  <c r="I27" i="5"/>
  <c r="F40" i="5"/>
  <c r="I41" i="2" s="1"/>
  <c r="G40" i="5"/>
  <c r="J41" i="2" s="1"/>
  <c r="E47" i="5"/>
  <c r="H48" i="2" s="1"/>
  <c r="I47" i="5"/>
  <c r="F57" i="5"/>
  <c r="I58" i="2" s="1"/>
  <c r="E64" i="2"/>
  <c r="N64" i="2" s="1"/>
  <c r="F64" i="2"/>
  <c r="O64" i="2" s="1"/>
  <c r="F73" i="5"/>
  <c r="I74" i="2" s="1"/>
  <c r="E79" i="5"/>
  <c r="H80" i="2" s="1"/>
  <c r="I79" i="5"/>
  <c r="F89" i="5"/>
  <c r="I90" i="2" s="1"/>
  <c r="E95" i="5"/>
  <c r="H96" i="2" s="1"/>
  <c r="I95" i="5"/>
  <c r="T66" i="4"/>
  <c r="Q72" i="4"/>
  <c r="T72" i="4" s="1"/>
  <c r="P72" i="4"/>
  <c r="S72" i="4" s="1"/>
  <c r="Q84" i="4"/>
  <c r="P84" i="4"/>
  <c r="S84" i="4" s="1"/>
  <c r="Q88" i="4"/>
  <c r="T88" i="4" s="1"/>
  <c r="P88" i="4"/>
  <c r="S88" i="4" s="1"/>
  <c r="Q92" i="4"/>
  <c r="P92" i="4"/>
  <c r="S92" i="4" s="1"/>
  <c r="N104" i="4"/>
  <c r="R104" i="4" s="1"/>
  <c r="Q104" i="4"/>
  <c r="Q126" i="4"/>
  <c r="P126" i="4"/>
  <c r="N126" i="4"/>
  <c r="R126" i="4" s="1"/>
  <c r="P142" i="4"/>
  <c r="N142" i="4"/>
  <c r="T181" i="4"/>
  <c r="Q537" i="4"/>
  <c r="T537" i="4" s="1"/>
  <c r="P537" i="4"/>
  <c r="S537" i="4" s="1"/>
  <c r="T101" i="4"/>
  <c r="E157" i="5"/>
  <c r="H158" i="2" s="1"/>
  <c r="G157" i="5"/>
  <c r="J158" i="2" s="1"/>
  <c r="E173" i="5"/>
  <c r="H174" i="2" s="1"/>
  <c r="G173" i="5"/>
  <c r="J174" i="2" s="1"/>
  <c r="E181" i="5"/>
  <c r="H182" i="2" s="1"/>
  <c r="G181" i="5"/>
  <c r="J182" i="2" s="1"/>
  <c r="I181" i="5"/>
  <c r="F794" i="3"/>
  <c r="I814" i="5"/>
  <c r="F828" i="5"/>
  <c r="N1000" i="4"/>
  <c r="R1000" i="4" s="1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P987" i="4"/>
  <c r="S987" i="4" s="1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T959" i="4" s="1"/>
  <c r="P959" i="4"/>
  <c r="S959" i="4" s="1"/>
  <c r="F957" i="4"/>
  <c r="K957" i="4"/>
  <c r="H957" i="4"/>
  <c r="Q956" i="4"/>
  <c r="N953" i="4"/>
  <c r="R953" i="4" s="1"/>
  <c r="P953" i="4"/>
  <c r="Q952" i="4"/>
  <c r="P951" i="4"/>
  <c r="Q951" i="4"/>
  <c r="T951" i="4" s="1"/>
  <c r="K949" i="4"/>
  <c r="AR949" i="4"/>
  <c r="H949" i="4"/>
  <c r="Q948" i="4"/>
  <c r="T948" i="4" s="1"/>
  <c r="V948" i="4" s="1"/>
  <c r="W948" i="4" s="1"/>
  <c r="Q946" i="4"/>
  <c r="T946" i="4" s="1"/>
  <c r="Q945" i="4"/>
  <c r="N945" i="4"/>
  <c r="R945" i="4" s="1"/>
  <c r="P945" i="4"/>
  <c r="D945" i="4"/>
  <c r="Q941" i="4"/>
  <c r="N941" i="4"/>
  <c r="R941" i="4" s="1"/>
  <c r="P939" i="4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T913" i="4" s="1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T894" i="4" s="1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T489" i="4" s="1"/>
  <c r="P467" i="4"/>
  <c r="N467" i="4"/>
  <c r="R467" i="4" s="1"/>
  <c r="Q431" i="4"/>
  <c r="N431" i="4"/>
  <c r="R431" i="4" s="1"/>
  <c r="Q421" i="4"/>
  <c r="P421" i="4"/>
  <c r="S421" i="4" s="1"/>
  <c r="Q419" i="4"/>
  <c r="N419" i="4"/>
  <c r="R419" i="4" s="1"/>
  <c r="P417" i="4"/>
  <c r="P412" i="4"/>
  <c r="N412" i="4"/>
  <c r="R412" i="4" s="1"/>
  <c r="K185" i="4"/>
  <c r="P184" i="4"/>
  <c r="S184" i="4" s="1"/>
  <c r="P181" i="4"/>
  <c r="S181" i="4" s="1"/>
  <c r="Q180" i="4"/>
  <c r="T180" i="4" s="1"/>
  <c r="Q177" i="4"/>
  <c r="N177" i="4"/>
  <c r="R177" i="4" s="1"/>
  <c r="Q176" i="4"/>
  <c r="P176" i="4"/>
  <c r="S176" i="4" s="1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S145" i="4" s="1"/>
  <c r="Q145" i="4"/>
  <c r="T145" i="4" s="1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S129" i="4" s="1"/>
  <c r="Q129" i="4"/>
  <c r="T129" i="4" s="1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T107" i="4" s="1"/>
  <c r="P107" i="4"/>
  <c r="Q106" i="4"/>
  <c r="T106" i="4" s="1"/>
  <c r="L105" i="4"/>
  <c r="Q103" i="4"/>
  <c r="P103" i="4"/>
  <c r="N103" i="4"/>
  <c r="R103" i="4" s="1"/>
  <c r="M99" i="4"/>
  <c r="K99" i="4"/>
  <c r="Q98" i="4"/>
  <c r="N98" i="4"/>
  <c r="R98" i="4" s="1"/>
  <c r="P98" i="4"/>
  <c r="T97" i="4"/>
  <c r="Q95" i="4"/>
  <c r="N95" i="4"/>
  <c r="R95" i="4" s="1"/>
  <c r="P95" i="4"/>
  <c r="Q94" i="4"/>
  <c r="T94" i="4" s="1"/>
  <c r="Q91" i="4"/>
  <c r="T91" i="4" s="1"/>
  <c r="P91" i="4"/>
  <c r="S91" i="4" s="1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S66" i="4" s="1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T41" i="4" s="1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S17" i="4" s="1"/>
  <c r="Q17" i="4"/>
  <c r="T17" i="4" s="1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T6" i="4" s="1"/>
  <c r="P6" i="4"/>
  <c r="P4" i="4"/>
  <c r="Q4" i="4"/>
  <c r="N4" i="4"/>
  <c r="R4" i="4" s="1"/>
  <c r="I817" i="3"/>
  <c r="N589" i="4"/>
  <c r="Q621" i="4"/>
  <c r="T621" i="4" s="1"/>
  <c r="Q170" i="4"/>
  <c r="T170" i="4" s="1"/>
  <c r="P170" i="4"/>
  <c r="S170" i="4" s="1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V172" i="4" s="1"/>
  <c r="W172" i="4" s="1"/>
  <c r="Q184" i="4"/>
  <c r="I31" i="5"/>
  <c r="I43" i="5"/>
  <c r="E43" i="5"/>
  <c r="H44" i="2" s="1"/>
  <c r="I51" i="5"/>
  <c r="E51" i="5"/>
  <c r="H52" i="2" s="1"/>
  <c r="I53" i="5"/>
  <c r="I59" i="5"/>
  <c r="E59" i="5"/>
  <c r="H60" i="2" s="1"/>
  <c r="I61" i="5"/>
  <c r="I69" i="5"/>
  <c r="I75" i="5"/>
  <c r="E75" i="5"/>
  <c r="H76" i="2" s="1"/>
  <c r="I77" i="5"/>
  <c r="I83" i="5"/>
  <c r="E83" i="5"/>
  <c r="H84" i="2" s="1"/>
  <c r="I85" i="5"/>
  <c r="E93" i="5"/>
  <c r="H94" i="2" s="1"/>
  <c r="I93" i="5"/>
  <c r="E101" i="5"/>
  <c r="H102" i="2" s="1"/>
  <c r="I101" i="5"/>
  <c r="I107" i="5"/>
  <c r="E107" i="5"/>
  <c r="H108" i="2" s="1"/>
  <c r="G19" i="5"/>
  <c r="J20" i="2" s="1"/>
  <c r="Q5" i="4"/>
  <c r="T5" i="4" s="1"/>
  <c r="G15" i="5"/>
  <c r="J16" i="2" s="1"/>
  <c r="E15" i="5"/>
  <c r="H16" i="2" s="1"/>
  <c r="E550" i="5"/>
  <c r="F550" i="5"/>
  <c r="G563" i="5"/>
  <c r="E161" i="5"/>
  <c r="H162" i="2" s="1"/>
  <c r="G161" i="5"/>
  <c r="J162" i="2" s="1"/>
  <c r="I161" i="5"/>
  <c r="E169" i="5"/>
  <c r="H170" i="2" s="1"/>
  <c r="G169" i="5"/>
  <c r="J170" i="2" s="1"/>
  <c r="I169" i="5"/>
  <c r="E177" i="5"/>
  <c r="H178" i="2" s="1"/>
  <c r="I177" i="5"/>
  <c r="I577" i="5"/>
  <c r="I593" i="5"/>
  <c r="E645" i="5"/>
  <c r="E755" i="5"/>
  <c r="E771" i="5"/>
  <c r="I771" i="5"/>
  <c r="E779" i="5"/>
  <c r="E795" i="5"/>
  <c r="G795" i="5"/>
  <c r="H750" i="3"/>
  <c r="I750" i="3"/>
  <c r="I766" i="3"/>
  <c r="H774" i="3"/>
  <c r="I790" i="3"/>
  <c r="I798" i="3"/>
  <c r="F798" i="3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T935" i="4" s="1"/>
  <c r="P935" i="4"/>
  <c r="S935" i="4" s="1"/>
  <c r="Q931" i="4"/>
  <c r="N931" i="4"/>
  <c r="R931" i="4" s="1"/>
  <c r="P931" i="4"/>
  <c r="N927" i="4"/>
  <c r="P923" i="4"/>
  <c r="Q839" i="4"/>
  <c r="Q837" i="4"/>
  <c r="T837" i="4" s="1"/>
  <c r="Q835" i="4"/>
  <c r="T835" i="4" s="1"/>
  <c r="Q833" i="4"/>
  <c r="Q831" i="4"/>
  <c r="Q829" i="4"/>
  <c r="T829" i="4" s="1"/>
  <c r="Q807" i="4"/>
  <c r="Q805" i="4"/>
  <c r="T805" i="4" s="1"/>
  <c r="Q803" i="4"/>
  <c r="Q801" i="4"/>
  <c r="T801" i="4" s="1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T179" i="4" s="1"/>
  <c r="P179" i="4"/>
  <c r="S179" i="4" s="1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T147" i="4" s="1"/>
  <c r="P147" i="4"/>
  <c r="Q143" i="4"/>
  <c r="N143" i="4"/>
  <c r="Q139" i="4"/>
  <c r="T139" i="4" s="1"/>
  <c r="P139" i="4"/>
  <c r="S139" i="4" s="1"/>
  <c r="Q136" i="4"/>
  <c r="T136" i="4" s="1"/>
  <c r="Q135" i="4"/>
  <c r="N135" i="4"/>
  <c r="Q131" i="4"/>
  <c r="T131" i="4" s="1"/>
  <c r="P131" i="4"/>
  <c r="S131" i="4" s="1"/>
  <c r="Q128" i="4"/>
  <c r="T128" i="4" s="1"/>
  <c r="Q127" i="4"/>
  <c r="N127" i="4"/>
  <c r="Q123" i="4"/>
  <c r="T123" i="4" s="1"/>
  <c r="P123" i="4"/>
  <c r="Q120" i="4"/>
  <c r="T120" i="4" s="1"/>
  <c r="Q119" i="4"/>
  <c r="N119" i="4"/>
  <c r="Q115" i="4"/>
  <c r="T115" i="4" s="1"/>
  <c r="P115" i="4"/>
  <c r="S115" i="4" s="1"/>
  <c r="Q111" i="4"/>
  <c r="N111" i="4"/>
  <c r="Q105" i="4"/>
  <c r="P101" i="4"/>
  <c r="S101" i="4" s="1"/>
  <c r="P97" i="4"/>
  <c r="S97" i="4" s="1"/>
  <c r="N93" i="4"/>
  <c r="T93" i="4" s="1"/>
  <c r="P89" i="4"/>
  <c r="N85" i="4"/>
  <c r="N81" i="4"/>
  <c r="R81" i="4" s="1"/>
  <c r="P77" i="4"/>
  <c r="S77" i="4" s="1"/>
  <c r="N73" i="4"/>
  <c r="P69" i="4"/>
  <c r="S69" i="4" s="1"/>
  <c r="N65" i="4"/>
  <c r="Q64" i="4"/>
  <c r="N64" i="4"/>
  <c r="P60" i="4"/>
  <c r="S60" i="4" s="1"/>
  <c r="Q58" i="4"/>
  <c r="N58" i="4"/>
  <c r="R58" i="4" s="1"/>
  <c r="N52" i="4"/>
  <c r="Q50" i="4"/>
  <c r="T50" i="4" s="1"/>
  <c r="P50" i="4"/>
  <c r="S50" i="4" s="1"/>
  <c r="P44" i="4"/>
  <c r="S44" i="4" s="1"/>
  <c r="N43" i="4"/>
  <c r="P43" i="4"/>
  <c r="Q39" i="4"/>
  <c r="T39" i="4" s="1"/>
  <c r="Q35" i="4"/>
  <c r="N35" i="4"/>
  <c r="Q33" i="4"/>
  <c r="N33" i="4"/>
  <c r="Q29" i="4"/>
  <c r="N29" i="4"/>
  <c r="Q24" i="4"/>
  <c r="T24" i="4" s="1"/>
  <c r="N23" i="4"/>
  <c r="P19" i="4"/>
  <c r="P12" i="4"/>
  <c r="S12" i="4" s="1"/>
  <c r="Q10" i="4"/>
  <c r="T10" i="4" s="1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I186" i="2" s="1"/>
  <c r="G184" i="5"/>
  <c r="J185" i="2" s="1"/>
  <c r="E184" i="5"/>
  <c r="H185" i="2" s="1"/>
  <c r="I184" i="5"/>
  <c r="D183" i="5"/>
  <c r="F183" i="5" s="1"/>
  <c r="I184" i="2" s="1"/>
  <c r="D182" i="5"/>
  <c r="G182" i="5" s="1"/>
  <c r="J183" i="2" s="1"/>
  <c r="F181" i="5"/>
  <c r="I182" i="2" s="1"/>
  <c r="D180" i="5"/>
  <c r="G180" i="5" s="1"/>
  <c r="J181" i="2" s="1"/>
  <c r="D179" i="5"/>
  <c r="F179" i="5" s="1"/>
  <c r="I180" i="2" s="1"/>
  <c r="I178" i="5"/>
  <c r="F177" i="5"/>
  <c r="I178" i="2" s="1"/>
  <c r="E176" i="5"/>
  <c r="H177" i="2" s="1"/>
  <c r="D175" i="5"/>
  <c r="F175" i="5" s="1"/>
  <c r="I176" i="2" s="1"/>
  <c r="D174" i="5"/>
  <c r="G174" i="5" s="1"/>
  <c r="J175" i="2" s="1"/>
  <c r="F173" i="5"/>
  <c r="I174" i="2" s="1"/>
  <c r="G172" i="5"/>
  <c r="J173" i="2" s="1"/>
  <c r="E172" i="5"/>
  <c r="H173" i="2" s="1"/>
  <c r="D170" i="5"/>
  <c r="E170" i="5" s="1"/>
  <c r="H171" i="2" s="1"/>
  <c r="F169" i="5"/>
  <c r="I170" i="2" s="1"/>
  <c r="G168" i="5"/>
  <c r="J169" i="2" s="1"/>
  <c r="E168" i="5"/>
  <c r="H169" i="2" s="1"/>
  <c r="I168" i="5"/>
  <c r="D166" i="5"/>
  <c r="G166" i="5" s="1"/>
  <c r="J167" i="2" s="1"/>
  <c r="F165" i="5"/>
  <c r="I166" i="2" s="1"/>
  <c r="D164" i="5"/>
  <c r="G164" i="5" s="1"/>
  <c r="J165" i="2" s="1"/>
  <c r="D163" i="5"/>
  <c r="F163" i="5" s="1"/>
  <c r="I164" i="2" s="1"/>
  <c r="I162" i="5"/>
  <c r="F161" i="5"/>
  <c r="I162" i="2" s="1"/>
  <c r="E160" i="5"/>
  <c r="H161" i="2" s="1"/>
  <c r="D158" i="5"/>
  <c r="G158" i="5" s="1"/>
  <c r="J159" i="2" s="1"/>
  <c r="F157" i="5"/>
  <c r="I158" i="2" s="1"/>
  <c r="E156" i="5"/>
  <c r="H157" i="2" s="1"/>
  <c r="D155" i="5"/>
  <c r="F155" i="5" s="1"/>
  <c r="I156" i="2" s="1"/>
  <c r="D154" i="5"/>
  <c r="I154" i="5" s="1"/>
  <c r="F153" i="5"/>
  <c r="I154" i="2" s="1"/>
  <c r="G152" i="5"/>
  <c r="J153" i="2" s="1"/>
  <c r="E152" i="5"/>
  <c r="H153" i="2" s="1"/>
  <c r="I152" i="5"/>
  <c r="D151" i="5"/>
  <c r="F151" i="5" s="1"/>
  <c r="I152" i="2" s="1"/>
  <c r="D150" i="5"/>
  <c r="G150" i="5" s="1"/>
  <c r="J151" i="2" s="1"/>
  <c r="D148" i="5"/>
  <c r="G148" i="5" s="1"/>
  <c r="J149" i="2" s="1"/>
  <c r="D147" i="5"/>
  <c r="F147" i="5" s="1"/>
  <c r="I148" i="2" s="1"/>
  <c r="I146" i="5"/>
  <c r="F145" i="5"/>
  <c r="I146" i="2" s="1"/>
  <c r="G144" i="5"/>
  <c r="J145" i="2" s="1"/>
  <c r="E144" i="5"/>
  <c r="H145" i="2" s="1"/>
  <c r="I144" i="5"/>
  <c r="G143" i="5"/>
  <c r="J144" i="2" s="1"/>
  <c r="E143" i="5"/>
  <c r="H144" i="2" s="1"/>
  <c r="E142" i="5"/>
  <c r="H143" i="2" s="1"/>
  <c r="G141" i="5"/>
  <c r="J142" i="2" s="1"/>
  <c r="I141" i="5"/>
  <c r="E141" i="5"/>
  <c r="H142" i="2" s="1"/>
  <c r="E140" i="5"/>
  <c r="H141" i="2" s="1"/>
  <c r="G139" i="5"/>
  <c r="J140" i="2" s="1"/>
  <c r="E139" i="5"/>
  <c r="H140" i="2" s="1"/>
  <c r="E138" i="5"/>
  <c r="H139" i="2" s="1"/>
  <c r="G137" i="5"/>
  <c r="J138" i="2" s="1"/>
  <c r="I137" i="5"/>
  <c r="E137" i="5"/>
  <c r="H138" i="2" s="1"/>
  <c r="E136" i="5"/>
  <c r="H137" i="2" s="1"/>
  <c r="G135" i="5"/>
  <c r="J136" i="2" s="1"/>
  <c r="E135" i="5"/>
  <c r="H136" i="2" s="1"/>
  <c r="E134" i="5"/>
  <c r="H135" i="2" s="1"/>
  <c r="G133" i="5"/>
  <c r="J134" i="2" s="1"/>
  <c r="I133" i="5"/>
  <c r="E133" i="5"/>
  <c r="H134" i="2" s="1"/>
  <c r="E132" i="5"/>
  <c r="H133" i="2" s="1"/>
  <c r="G131" i="5"/>
  <c r="J132" i="2" s="1"/>
  <c r="E131" i="5"/>
  <c r="H132" i="2" s="1"/>
  <c r="E130" i="5"/>
  <c r="H131" i="2" s="1"/>
  <c r="G129" i="5"/>
  <c r="J130" i="2" s="1"/>
  <c r="I129" i="5"/>
  <c r="E129" i="5"/>
  <c r="H130" i="2" s="1"/>
  <c r="E128" i="5"/>
  <c r="H129" i="2" s="1"/>
  <c r="G127" i="5"/>
  <c r="J128" i="2" s="1"/>
  <c r="E127" i="5"/>
  <c r="H128" i="2" s="1"/>
  <c r="E126" i="5"/>
  <c r="H127" i="2" s="1"/>
  <c r="G125" i="5"/>
  <c r="J126" i="2" s="1"/>
  <c r="I125" i="5"/>
  <c r="E125" i="5"/>
  <c r="H126" i="2" s="1"/>
  <c r="E124" i="5"/>
  <c r="H125" i="2" s="1"/>
  <c r="G123" i="5"/>
  <c r="J124" i="2" s="1"/>
  <c r="E123" i="5"/>
  <c r="H124" i="2" s="1"/>
  <c r="E122" i="5"/>
  <c r="H123" i="2" s="1"/>
  <c r="G121" i="5"/>
  <c r="J122" i="2" s="1"/>
  <c r="I121" i="5"/>
  <c r="E121" i="5"/>
  <c r="H122" i="2" s="1"/>
  <c r="E120" i="5"/>
  <c r="H121" i="2" s="1"/>
  <c r="G119" i="5"/>
  <c r="J120" i="2" s="1"/>
  <c r="E119" i="5"/>
  <c r="H120" i="2" s="1"/>
  <c r="E118" i="5"/>
  <c r="H119" i="2" s="1"/>
  <c r="G117" i="5"/>
  <c r="J118" i="2" s="1"/>
  <c r="I117" i="5"/>
  <c r="E117" i="5"/>
  <c r="H118" i="2" s="1"/>
  <c r="E116" i="5"/>
  <c r="H117" i="2" s="1"/>
  <c r="G115" i="5"/>
  <c r="J116" i="2" s="1"/>
  <c r="E115" i="5"/>
  <c r="H116" i="2" s="1"/>
  <c r="E114" i="5"/>
  <c r="H115" i="2" s="1"/>
  <c r="G113" i="5"/>
  <c r="J114" i="2" s="1"/>
  <c r="I113" i="5"/>
  <c r="E113" i="5"/>
  <c r="H114" i="2" s="1"/>
  <c r="E112" i="5"/>
  <c r="H113" i="2" s="1"/>
  <c r="G111" i="5"/>
  <c r="J112" i="2" s="1"/>
  <c r="E111" i="5"/>
  <c r="H112" i="2" s="1"/>
  <c r="E110" i="5"/>
  <c r="H111" i="2" s="1"/>
  <c r="G109" i="5"/>
  <c r="J110" i="2" s="1"/>
  <c r="I109" i="5"/>
  <c r="E109" i="5"/>
  <c r="H110" i="2" s="1"/>
  <c r="D108" i="5"/>
  <c r="E108" i="5" s="1"/>
  <c r="H109" i="2" s="1"/>
  <c r="F107" i="5"/>
  <c r="I108" i="2" s="1"/>
  <c r="D106" i="5"/>
  <c r="E106" i="5" s="1"/>
  <c r="H107" i="2" s="1"/>
  <c r="D104" i="5"/>
  <c r="E104" i="5" s="1"/>
  <c r="H105" i="2" s="1"/>
  <c r="F103" i="5"/>
  <c r="I104" i="2" s="1"/>
  <c r="D102" i="5"/>
  <c r="E102" i="5" s="1"/>
  <c r="H103" i="2" s="1"/>
  <c r="F101" i="5"/>
  <c r="I102" i="2" s="1"/>
  <c r="D100" i="5"/>
  <c r="F99" i="5"/>
  <c r="I100" i="2" s="1"/>
  <c r="D98" i="5"/>
  <c r="I98" i="5" s="1"/>
  <c r="D96" i="5"/>
  <c r="F95" i="5"/>
  <c r="I96" i="2" s="1"/>
  <c r="D94" i="5"/>
  <c r="I94" i="5" s="1"/>
  <c r="F93" i="5"/>
  <c r="I94" i="2" s="1"/>
  <c r="D92" i="5"/>
  <c r="E92" i="5" s="1"/>
  <c r="H93" i="2" s="1"/>
  <c r="F91" i="5"/>
  <c r="I92" i="2" s="1"/>
  <c r="D90" i="5"/>
  <c r="I90" i="5" s="1"/>
  <c r="D88" i="5"/>
  <c r="E88" i="5" s="1"/>
  <c r="H89" i="2" s="1"/>
  <c r="F87" i="5"/>
  <c r="I88" i="2" s="1"/>
  <c r="D86" i="5"/>
  <c r="E86" i="5" s="1"/>
  <c r="H87" i="2" s="1"/>
  <c r="F85" i="5"/>
  <c r="I86" i="2" s="1"/>
  <c r="D84" i="5"/>
  <c r="F83" i="5"/>
  <c r="I84" i="2" s="1"/>
  <c r="D82" i="5"/>
  <c r="I82" i="5" s="1"/>
  <c r="D80" i="5"/>
  <c r="E80" i="5" s="1"/>
  <c r="H81" i="2" s="1"/>
  <c r="F79" i="5"/>
  <c r="I80" i="2" s="1"/>
  <c r="D78" i="5"/>
  <c r="I78" i="5" s="1"/>
  <c r="F77" i="5"/>
  <c r="I78" i="2" s="1"/>
  <c r="D76" i="5"/>
  <c r="E76" i="5" s="1"/>
  <c r="H77" i="2" s="1"/>
  <c r="F75" i="5"/>
  <c r="I76" i="2" s="1"/>
  <c r="D74" i="5"/>
  <c r="E74" i="5" s="1"/>
  <c r="H75" i="2" s="1"/>
  <c r="D72" i="5"/>
  <c r="E72" i="5" s="1"/>
  <c r="H73" i="2" s="1"/>
  <c r="F71" i="5"/>
  <c r="I72" i="2" s="1"/>
  <c r="D70" i="5"/>
  <c r="E70" i="5" s="1"/>
  <c r="H71" i="2" s="1"/>
  <c r="F69" i="5"/>
  <c r="I70" i="2" s="1"/>
  <c r="D68" i="5"/>
  <c r="F67" i="5"/>
  <c r="I68" i="2" s="1"/>
  <c r="D66" i="5"/>
  <c r="I66" i="5" s="1"/>
  <c r="D64" i="5"/>
  <c r="E64" i="5" s="1"/>
  <c r="H65" i="2" s="1"/>
  <c r="F63" i="5"/>
  <c r="I64" i="2" s="1"/>
  <c r="D62" i="5"/>
  <c r="I62" i="5" s="1"/>
  <c r="F61" i="5"/>
  <c r="I62" i="2" s="1"/>
  <c r="D60" i="5"/>
  <c r="E60" i="5" s="1"/>
  <c r="H61" i="2" s="1"/>
  <c r="F59" i="5"/>
  <c r="I60" i="2" s="1"/>
  <c r="D58" i="5"/>
  <c r="I58" i="5" s="1"/>
  <c r="D56" i="5"/>
  <c r="E56" i="5" s="1"/>
  <c r="H57" i="2" s="1"/>
  <c r="F55" i="5"/>
  <c r="I56" i="2" s="1"/>
  <c r="D54" i="5"/>
  <c r="I54" i="5" s="1"/>
  <c r="D52" i="5"/>
  <c r="E52" i="5" s="1"/>
  <c r="H53" i="2" s="1"/>
  <c r="F51" i="5"/>
  <c r="I52" i="2" s="1"/>
  <c r="D50" i="5"/>
  <c r="I50" i="5" s="1"/>
  <c r="D48" i="5"/>
  <c r="E48" i="5" s="1"/>
  <c r="H49" i="2" s="1"/>
  <c r="F47" i="5"/>
  <c r="I48" i="2" s="1"/>
  <c r="D46" i="5"/>
  <c r="I46" i="5" s="1"/>
  <c r="F45" i="5"/>
  <c r="I46" i="2" s="1"/>
  <c r="D44" i="5"/>
  <c r="E44" i="5" s="1"/>
  <c r="H45" i="2" s="1"/>
  <c r="F43" i="5"/>
  <c r="I44" i="2" s="1"/>
  <c r="I42" i="5"/>
  <c r="E42" i="5"/>
  <c r="H43" i="2" s="1"/>
  <c r="E40" i="5"/>
  <c r="H41" i="2" s="1"/>
  <c r="I38" i="5"/>
  <c r="E38" i="5"/>
  <c r="H39" i="2" s="1"/>
  <c r="D37" i="5"/>
  <c r="F37" i="5" s="1"/>
  <c r="I38" i="2" s="1"/>
  <c r="E36" i="5"/>
  <c r="H37" i="2" s="1"/>
  <c r="D35" i="5"/>
  <c r="D34" i="5"/>
  <c r="E34" i="5" s="1"/>
  <c r="H35" i="2" s="1"/>
  <c r="D32" i="5"/>
  <c r="E32" i="5" s="1"/>
  <c r="H33" i="2" s="1"/>
  <c r="F31" i="5"/>
  <c r="I32" i="2" s="1"/>
  <c r="D30" i="5"/>
  <c r="E30" i="5" s="1"/>
  <c r="H31" i="2" s="1"/>
  <c r="F29" i="5"/>
  <c r="I30" i="2" s="1"/>
  <c r="D28" i="5"/>
  <c r="F27" i="5"/>
  <c r="I28" i="2" s="1"/>
  <c r="I26" i="5"/>
  <c r="E26" i="5"/>
  <c r="H27" i="2" s="1"/>
  <c r="E24" i="5"/>
  <c r="H25" i="2" s="1"/>
  <c r="I22" i="5"/>
  <c r="E22" i="5"/>
  <c r="H23" i="2" s="1"/>
  <c r="D21" i="5"/>
  <c r="D20" i="5"/>
  <c r="F19" i="5"/>
  <c r="I20" i="2" s="1"/>
  <c r="D18" i="5"/>
  <c r="F17" i="5"/>
  <c r="I18" i="2" s="1"/>
  <c r="D16" i="5"/>
  <c r="F16" i="5" s="1"/>
  <c r="I17" i="2" s="1"/>
  <c r="F15" i="5"/>
  <c r="I16" i="2" s="1"/>
  <c r="G12" i="5"/>
  <c r="J13" i="2" s="1"/>
  <c r="I12" i="5"/>
  <c r="E11" i="5"/>
  <c r="H12" i="2" s="1"/>
  <c r="I11" i="5"/>
  <c r="D10" i="5"/>
  <c r="G8" i="5"/>
  <c r="J9" i="2" s="1"/>
  <c r="I8" i="5"/>
  <c r="E8" i="5"/>
  <c r="H9" i="2" s="1"/>
  <c r="E6" i="5"/>
  <c r="H7" i="2" s="1"/>
  <c r="I6" i="5"/>
  <c r="I5" i="5"/>
  <c r="E4" i="5"/>
  <c r="H5" i="2" s="1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D336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E25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G297" i="9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I249" i="11" s="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T421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I96" i="11" s="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N995" i="2"/>
  <c r="H1001" i="3"/>
  <c r="F1001" i="3"/>
  <c r="I1001" i="3"/>
  <c r="O995" i="2"/>
  <c r="K1001" i="3"/>
  <c r="J1001" i="3"/>
  <c r="O993" i="2"/>
  <c r="N993" i="2"/>
  <c r="H999" i="3"/>
  <c r="F999" i="3"/>
  <c r="J999" i="3"/>
  <c r="I999" i="3"/>
  <c r="K999" i="3"/>
  <c r="H996" i="3"/>
  <c r="J996" i="3"/>
  <c r="F996" i="3"/>
  <c r="K996" i="3"/>
  <c r="I996" i="3"/>
  <c r="J991" i="3"/>
  <c r="F991" i="3"/>
  <c r="H991" i="3"/>
  <c r="K991" i="3"/>
  <c r="I991" i="3"/>
  <c r="I988" i="3"/>
  <c r="H988" i="3"/>
  <c r="J988" i="3"/>
  <c r="F988" i="3"/>
  <c r="K988" i="3"/>
  <c r="H990" i="3"/>
  <c r="F990" i="3"/>
  <c r="J990" i="3"/>
  <c r="K990" i="3"/>
  <c r="I990" i="3"/>
  <c r="H982" i="3"/>
  <c r="I982" i="3"/>
  <c r="J982" i="3"/>
  <c r="F982" i="3"/>
  <c r="K982" i="3"/>
  <c r="F997" i="3"/>
  <c r="H997" i="3"/>
  <c r="J997" i="3"/>
  <c r="K997" i="3"/>
  <c r="I997" i="3"/>
  <c r="H986" i="3"/>
  <c r="I986" i="3"/>
  <c r="J986" i="3"/>
  <c r="F986" i="3"/>
  <c r="K986" i="3"/>
  <c r="H980" i="3"/>
  <c r="J980" i="3"/>
  <c r="I980" i="3"/>
  <c r="F980" i="3"/>
  <c r="K980" i="3"/>
  <c r="H975" i="3"/>
  <c r="K975" i="3"/>
  <c r="I975" i="3"/>
  <c r="F975" i="3"/>
  <c r="J975" i="3"/>
  <c r="I967" i="3"/>
  <c r="F967" i="3"/>
  <c r="H967" i="3"/>
  <c r="K967" i="3"/>
  <c r="J967" i="3"/>
  <c r="H965" i="3"/>
  <c r="K965" i="3"/>
  <c r="J965" i="3"/>
  <c r="I965" i="3"/>
  <c r="F965" i="3"/>
  <c r="H960" i="3"/>
  <c r="J960" i="3"/>
  <c r="F960" i="3"/>
  <c r="I960" i="3"/>
  <c r="K960" i="3"/>
  <c r="F957" i="3"/>
  <c r="H957" i="3"/>
  <c r="J957" i="3"/>
  <c r="I957" i="3"/>
  <c r="K957" i="3"/>
  <c r="H952" i="3"/>
  <c r="I952" i="3"/>
  <c r="J952" i="3"/>
  <c r="F952" i="3"/>
  <c r="K952" i="3"/>
  <c r="H951" i="3"/>
  <c r="F951" i="3"/>
  <c r="I951" i="3"/>
  <c r="J951" i="3"/>
  <c r="K951" i="3"/>
  <c r="H950" i="3"/>
  <c r="J950" i="3"/>
  <c r="K950" i="3"/>
  <c r="F950" i="3"/>
  <c r="I950" i="3"/>
  <c r="H949" i="3"/>
  <c r="F949" i="3"/>
  <c r="J949" i="3"/>
  <c r="I949" i="3"/>
  <c r="K949" i="3"/>
  <c r="H948" i="3"/>
  <c r="J948" i="3"/>
  <c r="F948" i="3"/>
  <c r="K948" i="3"/>
  <c r="I948" i="3"/>
  <c r="H944" i="3"/>
  <c r="J944" i="3"/>
  <c r="I944" i="3"/>
  <c r="K944" i="3"/>
  <c r="F944" i="3"/>
  <c r="I941" i="3"/>
  <c r="H941" i="3"/>
  <c r="K941" i="3"/>
  <c r="F941" i="3"/>
  <c r="J941" i="3"/>
  <c r="H938" i="3"/>
  <c r="I938" i="3"/>
  <c r="J938" i="3"/>
  <c r="F938" i="3"/>
  <c r="K938" i="3"/>
  <c r="I935" i="3"/>
  <c r="J935" i="3"/>
  <c r="F935" i="3"/>
  <c r="K935" i="3"/>
  <c r="H935" i="3"/>
  <c r="H934" i="3"/>
  <c r="J934" i="3"/>
  <c r="F934" i="3"/>
  <c r="K934" i="3"/>
  <c r="I934" i="3"/>
  <c r="H932" i="3"/>
  <c r="J932" i="3"/>
  <c r="F932" i="3"/>
  <c r="I932" i="3"/>
  <c r="K932" i="3"/>
  <c r="H930" i="3"/>
  <c r="J930" i="3"/>
  <c r="I930" i="3"/>
  <c r="F930" i="3"/>
  <c r="K930" i="3"/>
  <c r="H928" i="3"/>
  <c r="I928" i="3"/>
  <c r="J928" i="3"/>
  <c r="F928" i="3"/>
  <c r="K928" i="3"/>
  <c r="H926" i="3"/>
  <c r="I926" i="3"/>
  <c r="J926" i="3"/>
  <c r="F926" i="3"/>
  <c r="K926" i="3"/>
  <c r="H925" i="3"/>
  <c r="F925" i="3"/>
  <c r="J925" i="3"/>
  <c r="I925" i="3"/>
  <c r="K925" i="3"/>
  <c r="H924" i="3"/>
  <c r="J924" i="3"/>
  <c r="F924" i="3"/>
  <c r="K924" i="3"/>
  <c r="I924" i="3"/>
  <c r="H922" i="3"/>
  <c r="I922" i="3"/>
  <c r="J922" i="3"/>
  <c r="F922" i="3"/>
  <c r="K922" i="3"/>
  <c r="I919" i="3"/>
  <c r="J919" i="3"/>
  <c r="F919" i="3"/>
  <c r="K919" i="3"/>
  <c r="H919" i="3"/>
  <c r="H918" i="3"/>
  <c r="J918" i="3"/>
  <c r="F918" i="3"/>
  <c r="K918" i="3"/>
  <c r="I918" i="3"/>
  <c r="I917" i="3"/>
  <c r="H917" i="3"/>
  <c r="F917" i="3"/>
  <c r="K917" i="3"/>
  <c r="J917" i="3"/>
  <c r="F915" i="3"/>
  <c r="K915" i="3"/>
  <c r="I915" i="3"/>
  <c r="H915" i="3"/>
  <c r="J915" i="3"/>
  <c r="H912" i="3"/>
  <c r="F912" i="3"/>
  <c r="I912" i="3"/>
  <c r="J912" i="3"/>
  <c r="K912" i="3"/>
  <c r="F909" i="3"/>
  <c r="H909" i="3"/>
  <c r="J909" i="3"/>
  <c r="I909" i="3"/>
  <c r="K909" i="3"/>
  <c r="H894" i="3"/>
  <c r="I894" i="3"/>
  <c r="F894" i="3"/>
  <c r="J894" i="3"/>
  <c r="K894" i="3"/>
  <c r="I891" i="3"/>
  <c r="J891" i="3"/>
  <c r="F891" i="3"/>
  <c r="K891" i="3"/>
  <c r="H891" i="3"/>
  <c r="H890" i="3"/>
  <c r="J890" i="3"/>
  <c r="F890" i="3"/>
  <c r="K890" i="3"/>
  <c r="I890" i="3"/>
  <c r="F883" i="3"/>
  <c r="H883" i="3"/>
  <c r="J883" i="3"/>
  <c r="K883" i="3"/>
  <c r="I883" i="3"/>
  <c r="H882" i="3"/>
  <c r="J882" i="3"/>
  <c r="F882" i="3"/>
  <c r="K882" i="3"/>
  <c r="I882" i="3"/>
  <c r="F875" i="3"/>
  <c r="J875" i="3"/>
  <c r="I875" i="3"/>
  <c r="K875" i="3"/>
  <c r="H875" i="3"/>
  <c r="I874" i="3"/>
  <c r="J874" i="3"/>
  <c r="K874" i="3"/>
  <c r="F874" i="3"/>
  <c r="H874" i="3"/>
  <c r="F871" i="3"/>
  <c r="H871" i="3"/>
  <c r="J871" i="3"/>
  <c r="I871" i="3"/>
  <c r="K871" i="3"/>
  <c r="H870" i="3"/>
  <c r="J870" i="3"/>
  <c r="K870" i="3"/>
  <c r="F870" i="3"/>
  <c r="I870" i="3"/>
  <c r="H869" i="3"/>
  <c r="F869" i="3"/>
  <c r="I869" i="3"/>
  <c r="J869" i="3"/>
  <c r="K869" i="3"/>
  <c r="H868" i="3"/>
  <c r="J868" i="3"/>
  <c r="K868" i="3"/>
  <c r="F868" i="3"/>
  <c r="I868" i="3"/>
  <c r="F863" i="3"/>
  <c r="H863" i="3"/>
  <c r="J863" i="3"/>
  <c r="I863" i="3"/>
  <c r="K863" i="3"/>
  <c r="H862" i="3"/>
  <c r="J862" i="3"/>
  <c r="K862" i="3"/>
  <c r="F862" i="3"/>
  <c r="I862" i="3"/>
  <c r="H860" i="3"/>
  <c r="I860" i="3"/>
  <c r="J860" i="3"/>
  <c r="F860" i="3"/>
  <c r="K860" i="3"/>
  <c r="H858" i="3"/>
  <c r="I858" i="3"/>
  <c r="J858" i="3"/>
  <c r="F858" i="3"/>
  <c r="K858" i="3"/>
  <c r="I855" i="3"/>
  <c r="J855" i="3"/>
  <c r="F855" i="3"/>
  <c r="K855" i="3"/>
  <c r="H855" i="3"/>
  <c r="H854" i="3"/>
  <c r="J854" i="3"/>
  <c r="F854" i="3"/>
  <c r="K854" i="3"/>
  <c r="I854" i="3"/>
  <c r="H850" i="3"/>
  <c r="I850" i="3"/>
  <c r="J850" i="3"/>
  <c r="K850" i="3"/>
  <c r="F850" i="3"/>
  <c r="K845" i="3"/>
  <c r="H845" i="3"/>
  <c r="I845" i="3"/>
  <c r="F845" i="3"/>
  <c r="J845" i="3"/>
  <c r="H844" i="3"/>
  <c r="F844" i="3"/>
  <c r="J844" i="3"/>
  <c r="K844" i="3"/>
  <c r="I844" i="3"/>
  <c r="J838" i="3"/>
  <c r="K838" i="3"/>
  <c r="J835" i="3"/>
  <c r="K835" i="3"/>
  <c r="J834" i="3"/>
  <c r="K834" i="3"/>
  <c r="J827" i="3"/>
  <c r="K827" i="3"/>
  <c r="J826" i="3"/>
  <c r="K826" i="3"/>
  <c r="J823" i="3"/>
  <c r="K823" i="3"/>
  <c r="J822" i="3"/>
  <c r="K822" i="3"/>
  <c r="J820" i="3"/>
  <c r="K820" i="3"/>
  <c r="H815" i="3"/>
  <c r="J815" i="3"/>
  <c r="F815" i="3"/>
  <c r="K815" i="3"/>
  <c r="I815" i="3"/>
  <c r="J814" i="3"/>
  <c r="K814" i="3"/>
  <c r="H812" i="3"/>
  <c r="J812" i="3"/>
  <c r="F812" i="3"/>
  <c r="I812" i="3"/>
  <c r="K812" i="3"/>
  <c r="J808" i="3"/>
  <c r="K808" i="3"/>
  <c r="J805" i="3"/>
  <c r="K805" i="3"/>
  <c r="J804" i="3"/>
  <c r="K804" i="3"/>
  <c r="J803" i="3"/>
  <c r="K803" i="3"/>
  <c r="J802" i="3"/>
  <c r="K802" i="3"/>
  <c r="J796" i="3"/>
  <c r="K796" i="3"/>
  <c r="H794" i="3"/>
  <c r="J794" i="3"/>
  <c r="I794" i="3"/>
  <c r="K794" i="3"/>
  <c r="J792" i="3"/>
  <c r="K792" i="3"/>
  <c r="H790" i="3"/>
  <c r="J790" i="3"/>
  <c r="K790" i="3"/>
  <c r="J788" i="3"/>
  <c r="K788" i="3"/>
  <c r="J786" i="3"/>
  <c r="K786" i="3"/>
  <c r="J784" i="3"/>
  <c r="K784" i="3"/>
  <c r="H782" i="3"/>
  <c r="J782" i="3"/>
  <c r="I782" i="3"/>
  <c r="K782" i="3"/>
  <c r="J775" i="3"/>
  <c r="K775" i="3"/>
  <c r="I998" i="3"/>
  <c r="J998" i="3"/>
  <c r="K998" i="3"/>
  <c r="F998" i="3"/>
  <c r="H998" i="3"/>
  <c r="F994" i="3"/>
  <c r="K994" i="3"/>
  <c r="I994" i="3"/>
  <c r="H994" i="3"/>
  <c r="J994" i="3"/>
  <c r="H992" i="3"/>
  <c r="I992" i="3"/>
  <c r="J992" i="3"/>
  <c r="F992" i="3"/>
  <c r="K992" i="3"/>
  <c r="H984" i="3"/>
  <c r="J984" i="3"/>
  <c r="I984" i="3"/>
  <c r="F984" i="3"/>
  <c r="K984" i="3"/>
  <c r="K968" i="3"/>
  <c r="H968" i="3"/>
  <c r="J968" i="3"/>
  <c r="F968" i="3"/>
  <c r="I968" i="3"/>
  <c r="H958" i="3"/>
  <c r="J958" i="3"/>
  <c r="I958" i="3"/>
  <c r="F958" i="3"/>
  <c r="K958" i="3"/>
  <c r="K946" i="3"/>
  <c r="H946" i="3"/>
  <c r="J946" i="3"/>
  <c r="F946" i="3"/>
  <c r="I946" i="3"/>
  <c r="F942" i="3"/>
  <c r="K942" i="3"/>
  <c r="H942" i="3"/>
  <c r="J942" i="3"/>
  <c r="I942" i="3"/>
  <c r="K936" i="3"/>
  <c r="H936" i="3"/>
  <c r="J936" i="3"/>
  <c r="F936" i="3"/>
  <c r="I936" i="3"/>
  <c r="J920" i="3"/>
  <c r="I920" i="3"/>
  <c r="F920" i="3"/>
  <c r="H920" i="3"/>
  <c r="K920" i="3"/>
  <c r="J914" i="3"/>
  <c r="F914" i="3"/>
  <c r="K914" i="3"/>
  <c r="I914" i="3"/>
  <c r="H914" i="3"/>
  <c r="H910" i="3"/>
  <c r="J910" i="3"/>
  <c r="I910" i="3"/>
  <c r="F910" i="3"/>
  <c r="K910" i="3"/>
  <c r="K892" i="3"/>
  <c r="F892" i="3"/>
  <c r="I892" i="3"/>
  <c r="H892" i="3"/>
  <c r="J892" i="3"/>
  <c r="H888" i="3"/>
  <c r="J888" i="3"/>
  <c r="I888" i="3"/>
  <c r="F888" i="3"/>
  <c r="K888" i="3"/>
  <c r="I886" i="3"/>
  <c r="H886" i="3"/>
  <c r="J886" i="3"/>
  <c r="F886" i="3"/>
  <c r="K886" i="3"/>
  <c r="H884" i="3"/>
  <c r="J884" i="3"/>
  <c r="I884" i="3"/>
  <c r="F884" i="3"/>
  <c r="K884" i="3"/>
  <c r="K880" i="3"/>
  <c r="H880" i="3"/>
  <c r="J880" i="3"/>
  <c r="F880" i="3"/>
  <c r="I880" i="3"/>
  <c r="F878" i="3"/>
  <c r="I878" i="3"/>
  <c r="J878" i="3"/>
  <c r="H878" i="3"/>
  <c r="K878" i="3"/>
  <c r="H876" i="3"/>
  <c r="I876" i="3"/>
  <c r="J876" i="3"/>
  <c r="K876" i="3"/>
  <c r="F876" i="3"/>
  <c r="K872" i="3"/>
  <c r="H872" i="3"/>
  <c r="J872" i="3"/>
  <c r="F872" i="3"/>
  <c r="I872" i="3"/>
  <c r="H866" i="3"/>
  <c r="J866" i="3"/>
  <c r="I866" i="3"/>
  <c r="F866" i="3"/>
  <c r="K866" i="3"/>
  <c r="H864" i="3"/>
  <c r="J864" i="3"/>
  <c r="I864" i="3"/>
  <c r="F864" i="3"/>
  <c r="K864" i="3"/>
  <c r="H856" i="3"/>
  <c r="J856" i="3"/>
  <c r="I856" i="3"/>
  <c r="F856" i="3"/>
  <c r="K856" i="3"/>
  <c r="K852" i="3"/>
  <c r="H852" i="3"/>
  <c r="J852" i="3"/>
  <c r="F852" i="3"/>
  <c r="I852" i="3"/>
  <c r="H848" i="3"/>
  <c r="J848" i="3"/>
  <c r="I848" i="3"/>
  <c r="F848" i="3"/>
  <c r="K848" i="3"/>
  <c r="H842" i="3"/>
  <c r="J842" i="3"/>
  <c r="I842" i="3"/>
  <c r="F842" i="3"/>
  <c r="K842" i="3"/>
  <c r="K840" i="3"/>
  <c r="J840" i="3"/>
  <c r="J836" i="3"/>
  <c r="K836" i="3"/>
  <c r="J832" i="3"/>
  <c r="K832" i="3"/>
  <c r="K830" i="3"/>
  <c r="J830" i="3"/>
  <c r="J828" i="3"/>
  <c r="K828" i="3"/>
  <c r="K824" i="3"/>
  <c r="J824" i="3"/>
  <c r="K818" i="3"/>
  <c r="J818" i="3"/>
  <c r="H816" i="3"/>
  <c r="I816" i="3"/>
  <c r="J816" i="3"/>
  <c r="F816" i="3"/>
  <c r="K816" i="3"/>
  <c r="J810" i="3"/>
  <c r="K810" i="3"/>
  <c r="J806" i="3"/>
  <c r="K806" i="3"/>
  <c r="K800" i="3"/>
  <c r="J800" i="3"/>
  <c r="J798" i="3"/>
  <c r="K798" i="3"/>
  <c r="J780" i="3"/>
  <c r="K780" i="3"/>
  <c r="K776" i="3"/>
  <c r="J776" i="3"/>
  <c r="I995" i="3"/>
  <c r="H995" i="3"/>
  <c r="F995" i="3"/>
  <c r="K995" i="3"/>
  <c r="J995" i="3"/>
  <c r="H978" i="3"/>
  <c r="I978" i="3"/>
  <c r="F978" i="3"/>
  <c r="J978" i="3"/>
  <c r="K978" i="3"/>
  <c r="F976" i="3"/>
  <c r="H976" i="3"/>
  <c r="J976" i="3"/>
  <c r="I976" i="3"/>
  <c r="K976" i="3"/>
  <c r="H974" i="3"/>
  <c r="J974" i="3"/>
  <c r="K974" i="3"/>
  <c r="F974" i="3"/>
  <c r="I974" i="3"/>
  <c r="H972" i="3"/>
  <c r="I972" i="3"/>
  <c r="F972" i="3"/>
  <c r="J972" i="3"/>
  <c r="K972" i="3"/>
  <c r="H970" i="3"/>
  <c r="I970" i="3"/>
  <c r="F970" i="3"/>
  <c r="J970" i="3"/>
  <c r="K970" i="3"/>
  <c r="K969" i="3"/>
  <c r="I969" i="3"/>
  <c r="F969" i="3"/>
  <c r="J969" i="3"/>
  <c r="H969" i="3"/>
  <c r="H966" i="3"/>
  <c r="J966" i="3"/>
  <c r="K966" i="3"/>
  <c r="I966" i="3"/>
  <c r="F966" i="3"/>
  <c r="H964" i="3"/>
  <c r="J964" i="3"/>
  <c r="K964" i="3"/>
  <c r="F964" i="3"/>
  <c r="I964" i="3"/>
  <c r="H962" i="3"/>
  <c r="I962" i="3"/>
  <c r="F962" i="3"/>
  <c r="J962" i="3"/>
  <c r="K962" i="3"/>
  <c r="H956" i="3"/>
  <c r="J956" i="3"/>
  <c r="K956" i="3"/>
  <c r="F956" i="3"/>
  <c r="I956" i="3"/>
  <c r="H954" i="3"/>
  <c r="I954" i="3"/>
  <c r="J954" i="3"/>
  <c r="F954" i="3"/>
  <c r="K954" i="3"/>
  <c r="J947" i="3"/>
  <c r="H947" i="3"/>
  <c r="F947" i="3"/>
  <c r="K947" i="3"/>
  <c r="I947" i="3"/>
  <c r="H943" i="3"/>
  <c r="I943" i="3"/>
  <c r="F943" i="3"/>
  <c r="K943" i="3"/>
  <c r="J943" i="3"/>
  <c r="H940" i="3"/>
  <c r="J940" i="3"/>
  <c r="F940" i="3"/>
  <c r="K940" i="3"/>
  <c r="I940" i="3"/>
  <c r="J937" i="3"/>
  <c r="H937" i="3"/>
  <c r="F937" i="3"/>
  <c r="K937" i="3"/>
  <c r="I937" i="3"/>
  <c r="H916" i="3"/>
  <c r="F916" i="3"/>
  <c r="J916" i="3"/>
  <c r="I916" i="3"/>
  <c r="K916" i="3"/>
  <c r="H908" i="3"/>
  <c r="J908" i="3"/>
  <c r="K908" i="3"/>
  <c r="F908" i="3"/>
  <c r="I908" i="3"/>
  <c r="H906" i="3"/>
  <c r="I906" i="3"/>
  <c r="F906" i="3"/>
  <c r="J906" i="3"/>
  <c r="K906" i="3"/>
  <c r="H904" i="3"/>
  <c r="I904" i="3"/>
  <c r="J904" i="3"/>
  <c r="F904" i="3"/>
  <c r="K904" i="3"/>
  <c r="H902" i="3"/>
  <c r="I902" i="3"/>
  <c r="J902" i="3"/>
  <c r="F902" i="3"/>
  <c r="K902" i="3"/>
  <c r="H900" i="3"/>
  <c r="I900" i="3"/>
  <c r="J900" i="3"/>
  <c r="F900" i="3"/>
  <c r="K900" i="3"/>
  <c r="H898" i="3"/>
  <c r="I898" i="3"/>
  <c r="J898" i="3"/>
  <c r="F898" i="3"/>
  <c r="K898" i="3"/>
  <c r="H896" i="3"/>
  <c r="I896" i="3"/>
  <c r="J896" i="3"/>
  <c r="F896" i="3"/>
  <c r="K896" i="3"/>
  <c r="J893" i="3"/>
  <c r="H893" i="3"/>
  <c r="F893" i="3"/>
  <c r="K893" i="3"/>
  <c r="I893" i="3"/>
  <c r="J881" i="3"/>
  <c r="H881" i="3"/>
  <c r="F881" i="3"/>
  <c r="K881" i="3"/>
  <c r="I881" i="3"/>
  <c r="H873" i="3"/>
  <c r="I873" i="3"/>
  <c r="F873" i="3"/>
  <c r="K873" i="3"/>
  <c r="J873" i="3"/>
  <c r="H853" i="3"/>
  <c r="I853" i="3"/>
  <c r="F853" i="3"/>
  <c r="K853" i="3"/>
  <c r="J853" i="3"/>
  <c r="J847" i="3"/>
  <c r="F847" i="3"/>
  <c r="K847" i="3"/>
  <c r="I847" i="3"/>
  <c r="H847" i="3"/>
  <c r="H846" i="3"/>
  <c r="K846" i="3"/>
  <c r="F846" i="3"/>
  <c r="I846" i="3"/>
  <c r="J846" i="3"/>
  <c r="J841" i="3"/>
  <c r="K841" i="3"/>
  <c r="K831" i="3"/>
  <c r="J831" i="3"/>
  <c r="K825" i="3"/>
  <c r="J825" i="3"/>
  <c r="J819" i="3"/>
  <c r="K819" i="3"/>
  <c r="K801" i="3"/>
  <c r="J801" i="3"/>
  <c r="K777" i="3"/>
  <c r="J777" i="3"/>
  <c r="K773" i="3"/>
  <c r="J773" i="3"/>
  <c r="J769" i="3"/>
  <c r="K769" i="3"/>
  <c r="H1000" i="3"/>
  <c r="J1000" i="3"/>
  <c r="O994" i="2"/>
  <c r="K1000" i="3"/>
  <c r="F1000" i="3"/>
  <c r="N994" i="2"/>
  <c r="I1000" i="3"/>
  <c r="H993" i="3"/>
  <c r="K993" i="3"/>
  <c r="F993" i="3"/>
  <c r="J993" i="3"/>
  <c r="I993" i="3"/>
  <c r="I989" i="3"/>
  <c r="F989" i="3"/>
  <c r="H989" i="3"/>
  <c r="K989" i="3"/>
  <c r="J989" i="3"/>
  <c r="I987" i="3"/>
  <c r="F987" i="3"/>
  <c r="H987" i="3"/>
  <c r="K987" i="3"/>
  <c r="J987" i="3"/>
  <c r="I985" i="3"/>
  <c r="F985" i="3"/>
  <c r="H985" i="3"/>
  <c r="K985" i="3"/>
  <c r="J985" i="3"/>
  <c r="I983" i="3"/>
  <c r="F983" i="3"/>
  <c r="H983" i="3"/>
  <c r="K983" i="3"/>
  <c r="J983" i="3"/>
  <c r="I981" i="3"/>
  <c r="F981" i="3"/>
  <c r="H981" i="3"/>
  <c r="K981" i="3"/>
  <c r="J981" i="3"/>
  <c r="I979" i="3"/>
  <c r="H979" i="3"/>
  <c r="F979" i="3"/>
  <c r="K979" i="3"/>
  <c r="J979" i="3"/>
  <c r="K977" i="3"/>
  <c r="I977" i="3"/>
  <c r="F977" i="3"/>
  <c r="J977" i="3"/>
  <c r="H977" i="3"/>
  <c r="K973" i="3"/>
  <c r="J973" i="3"/>
  <c r="F973" i="3"/>
  <c r="I973" i="3"/>
  <c r="H973" i="3"/>
  <c r="K971" i="3"/>
  <c r="I971" i="3"/>
  <c r="F971" i="3"/>
  <c r="J971" i="3"/>
  <c r="H971" i="3"/>
  <c r="K963" i="3"/>
  <c r="J963" i="3"/>
  <c r="F963" i="3"/>
  <c r="I963" i="3"/>
  <c r="H963" i="3"/>
  <c r="K961" i="3"/>
  <c r="J961" i="3"/>
  <c r="F961" i="3"/>
  <c r="I961" i="3"/>
  <c r="H961" i="3"/>
  <c r="I959" i="3"/>
  <c r="F959" i="3"/>
  <c r="H959" i="3"/>
  <c r="K959" i="3"/>
  <c r="J959" i="3"/>
  <c r="K955" i="3"/>
  <c r="I955" i="3"/>
  <c r="F955" i="3"/>
  <c r="J955" i="3"/>
  <c r="H955" i="3"/>
  <c r="K953" i="3"/>
  <c r="I953" i="3"/>
  <c r="F953" i="3"/>
  <c r="J953" i="3"/>
  <c r="H953" i="3"/>
  <c r="J945" i="3"/>
  <c r="F945" i="3"/>
  <c r="H945" i="3"/>
  <c r="K945" i="3"/>
  <c r="I945" i="3"/>
  <c r="K939" i="3"/>
  <c r="I939" i="3"/>
  <c r="F939" i="3"/>
  <c r="J939" i="3"/>
  <c r="H939" i="3"/>
  <c r="I933" i="3"/>
  <c r="H933" i="3"/>
  <c r="F933" i="3"/>
  <c r="K933" i="3"/>
  <c r="J933" i="3"/>
  <c r="I931" i="3"/>
  <c r="F931" i="3"/>
  <c r="H931" i="3"/>
  <c r="K931" i="3"/>
  <c r="J931" i="3"/>
  <c r="I929" i="3"/>
  <c r="F929" i="3"/>
  <c r="H929" i="3"/>
  <c r="K929" i="3"/>
  <c r="J929" i="3"/>
  <c r="I927" i="3"/>
  <c r="F927" i="3"/>
  <c r="H927" i="3"/>
  <c r="K927" i="3"/>
  <c r="J927" i="3"/>
  <c r="I923" i="3"/>
  <c r="F923" i="3"/>
  <c r="H923" i="3"/>
  <c r="K923" i="3"/>
  <c r="J923" i="3"/>
  <c r="I921" i="3"/>
  <c r="F921" i="3"/>
  <c r="H921" i="3"/>
  <c r="K921" i="3"/>
  <c r="J921" i="3"/>
  <c r="H913" i="3"/>
  <c r="F913" i="3"/>
  <c r="K913" i="3"/>
  <c r="J913" i="3"/>
  <c r="I913" i="3"/>
  <c r="I911" i="3"/>
  <c r="F911" i="3"/>
  <c r="H911" i="3"/>
  <c r="K911" i="3"/>
  <c r="J911" i="3"/>
  <c r="K907" i="3"/>
  <c r="J907" i="3"/>
  <c r="F907" i="3"/>
  <c r="I907" i="3"/>
  <c r="H907" i="3"/>
  <c r="K905" i="3"/>
  <c r="I905" i="3"/>
  <c r="F905" i="3"/>
  <c r="J905" i="3"/>
  <c r="H905" i="3"/>
  <c r="K903" i="3"/>
  <c r="I903" i="3"/>
  <c r="F903" i="3"/>
  <c r="J903" i="3"/>
  <c r="H903" i="3"/>
  <c r="K901" i="3"/>
  <c r="I901" i="3"/>
  <c r="F901" i="3"/>
  <c r="J901" i="3"/>
  <c r="H901" i="3"/>
  <c r="K899" i="3"/>
  <c r="I899" i="3"/>
  <c r="F899" i="3"/>
  <c r="J899" i="3"/>
  <c r="H899" i="3"/>
  <c r="K897" i="3"/>
  <c r="I897" i="3"/>
  <c r="F897" i="3"/>
  <c r="J897" i="3"/>
  <c r="H897" i="3"/>
  <c r="K895" i="3"/>
  <c r="J895" i="3"/>
  <c r="F895" i="3"/>
  <c r="I895" i="3"/>
  <c r="H895" i="3"/>
  <c r="I889" i="3"/>
  <c r="F889" i="3"/>
  <c r="H889" i="3"/>
  <c r="K889" i="3"/>
  <c r="J889" i="3"/>
  <c r="I887" i="3"/>
  <c r="K887" i="3"/>
  <c r="F887" i="3"/>
  <c r="J887" i="3"/>
  <c r="H887" i="3"/>
  <c r="I885" i="3"/>
  <c r="H885" i="3"/>
  <c r="K885" i="3"/>
  <c r="F885" i="3"/>
  <c r="J885" i="3"/>
  <c r="I879" i="3"/>
  <c r="F879" i="3"/>
  <c r="K879" i="3"/>
  <c r="H879" i="3"/>
  <c r="J879" i="3"/>
  <c r="J877" i="3"/>
  <c r="H877" i="3"/>
  <c r="K877" i="3"/>
  <c r="F877" i="3"/>
  <c r="I877" i="3"/>
  <c r="I867" i="3"/>
  <c r="F867" i="3"/>
  <c r="H867" i="3"/>
  <c r="K867" i="3"/>
  <c r="J867" i="3"/>
  <c r="I865" i="3"/>
  <c r="H865" i="3"/>
  <c r="K865" i="3"/>
  <c r="J865" i="3"/>
  <c r="F865" i="3"/>
  <c r="I861" i="3"/>
  <c r="F861" i="3"/>
  <c r="H861" i="3"/>
  <c r="K861" i="3"/>
  <c r="J861" i="3"/>
  <c r="I859" i="3"/>
  <c r="F859" i="3"/>
  <c r="H859" i="3"/>
  <c r="K859" i="3"/>
  <c r="J859" i="3"/>
  <c r="I857" i="3"/>
  <c r="F857" i="3"/>
  <c r="H857" i="3"/>
  <c r="K857" i="3"/>
  <c r="J857" i="3"/>
  <c r="J851" i="3"/>
  <c r="F851" i="3"/>
  <c r="H851" i="3"/>
  <c r="K851" i="3"/>
  <c r="I851" i="3"/>
  <c r="I849" i="3"/>
  <c r="F849" i="3"/>
  <c r="H849" i="3"/>
  <c r="K849" i="3"/>
  <c r="J849" i="3"/>
  <c r="I843" i="3"/>
  <c r="F843" i="3"/>
  <c r="H843" i="3"/>
  <c r="K843" i="3"/>
  <c r="J843" i="3"/>
  <c r="K839" i="3"/>
  <c r="J839" i="3"/>
  <c r="H837" i="3"/>
  <c r="K837" i="3"/>
  <c r="J837" i="3"/>
  <c r="K833" i="3"/>
  <c r="J833" i="3"/>
  <c r="K829" i="3"/>
  <c r="J829" i="3"/>
  <c r="J821" i="3"/>
  <c r="K821" i="3"/>
  <c r="F817" i="3"/>
  <c r="K817" i="3"/>
  <c r="H817" i="3"/>
  <c r="J817" i="3"/>
  <c r="J813" i="3"/>
  <c r="K813" i="3"/>
  <c r="K811" i="3"/>
  <c r="J811" i="3"/>
  <c r="K809" i="3"/>
  <c r="J809" i="3"/>
  <c r="K807" i="3"/>
  <c r="J807" i="3"/>
  <c r="K799" i="3"/>
  <c r="J799" i="3"/>
  <c r="K797" i="3"/>
  <c r="J797" i="3"/>
  <c r="J795" i="3"/>
  <c r="H795" i="3"/>
  <c r="I795" i="3"/>
  <c r="K795" i="3"/>
  <c r="F795" i="3"/>
  <c r="J793" i="3"/>
  <c r="K793" i="3"/>
  <c r="J791" i="3"/>
  <c r="K791" i="3"/>
  <c r="J789" i="3"/>
  <c r="K789" i="3"/>
  <c r="J787" i="3"/>
  <c r="K787" i="3"/>
  <c r="J785" i="3"/>
  <c r="K785" i="3"/>
  <c r="J783" i="3"/>
  <c r="K783" i="3"/>
  <c r="J781" i="3"/>
  <c r="K781" i="3"/>
  <c r="K771" i="3"/>
  <c r="J771" i="3"/>
  <c r="H758" i="3"/>
  <c r="J758" i="3"/>
  <c r="F758" i="3"/>
  <c r="K758" i="3"/>
  <c r="I758" i="3"/>
  <c r="J756" i="3"/>
  <c r="K756" i="3"/>
  <c r="J754" i="3"/>
  <c r="K754" i="3"/>
  <c r="I754" i="3"/>
  <c r="J750" i="3"/>
  <c r="K750" i="3"/>
  <c r="J748" i="3"/>
  <c r="K748" i="3"/>
  <c r="J746" i="3"/>
  <c r="K746" i="3"/>
  <c r="J744" i="3"/>
  <c r="K744" i="3"/>
  <c r="J742" i="3"/>
  <c r="K742" i="3"/>
  <c r="J740" i="3"/>
  <c r="K740" i="3"/>
  <c r="J738" i="3"/>
  <c r="K738" i="3"/>
  <c r="K735" i="3"/>
  <c r="J735" i="3"/>
  <c r="J733" i="3"/>
  <c r="K733" i="3"/>
  <c r="J731" i="3"/>
  <c r="K731" i="3"/>
  <c r="J729" i="3"/>
  <c r="I729" i="3"/>
  <c r="F729" i="3"/>
  <c r="H729" i="3"/>
  <c r="K729" i="3"/>
  <c r="J727" i="3"/>
  <c r="K727" i="3"/>
  <c r="J725" i="3"/>
  <c r="K725" i="3"/>
  <c r="J723" i="3"/>
  <c r="K723" i="3"/>
  <c r="J721" i="3"/>
  <c r="K721" i="3"/>
  <c r="J717" i="3"/>
  <c r="K717" i="3"/>
  <c r="J715" i="3"/>
  <c r="K715" i="3"/>
  <c r="J713" i="3"/>
  <c r="K713" i="3"/>
  <c r="J711" i="3"/>
  <c r="K711" i="3"/>
  <c r="J709" i="3"/>
  <c r="K709" i="3"/>
  <c r="J699" i="3"/>
  <c r="K699" i="3"/>
  <c r="J698" i="3"/>
  <c r="K698" i="3"/>
  <c r="J695" i="3"/>
  <c r="K695" i="3"/>
  <c r="J694" i="3"/>
  <c r="K694" i="3"/>
  <c r="J691" i="3"/>
  <c r="K691" i="3"/>
  <c r="J689" i="3"/>
  <c r="K689" i="3"/>
  <c r="J687" i="3"/>
  <c r="K687" i="3"/>
  <c r="J679" i="3"/>
  <c r="K679" i="3"/>
  <c r="J674" i="3"/>
  <c r="K674" i="3"/>
  <c r="J669" i="3"/>
  <c r="K669" i="3"/>
  <c r="J668" i="3"/>
  <c r="K668" i="3"/>
  <c r="J663" i="3"/>
  <c r="K663" i="3"/>
  <c r="J660" i="3"/>
  <c r="K660" i="3"/>
  <c r="J658" i="3"/>
  <c r="K658" i="3"/>
  <c r="J656" i="3"/>
  <c r="K656" i="3"/>
  <c r="J654" i="3"/>
  <c r="K654" i="3"/>
  <c r="J652" i="3"/>
  <c r="K652" i="3"/>
  <c r="J647" i="3"/>
  <c r="K647" i="3"/>
  <c r="K767" i="3"/>
  <c r="J767" i="3"/>
  <c r="K765" i="3"/>
  <c r="J765" i="3"/>
  <c r="K763" i="3"/>
  <c r="J763" i="3"/>
  <c r="K761" i="3"/>
  <c r="J761" i="3"/>
  <c r="K759" i="3"/>
  <c r="J759" i="3"/>
  <c r="J757" i="3"/>
  <c r="K757" i="3"/>
  <c r="J755" i="3"/>
  <c r="K755" i="3"/>
  <c r="J753" i="3"/>
  <c r="K753" i="3"/>
  <c r="K751" i="3"/>
  <c r="J751" i="3"/>
  <c r="J749" i="3"/>
  <c r="K749" i="3"/>
  <c r="J747" i="3"/>
  <c r="K747" i="3"/>
  <c r="J745" i="3"/>
  <c r="K745" i="3"/>
  <c r="J743" i="3"/>
  <c r="K743" i="3"/>
  <c r="J741" i="3"/>
  <c r="K741" i="3"/>
  <c r="J739" i="3"/>
  <c r="K739" i="3"/>
  <c r="J737" i="3"/>
  <c r="K737" i="3"/>
  <c r="J719" i="3"/>
  <c r="K719" i="3"/>
  <c r="J705" i="3"/>
  <c r="K705" i="3"/>
  <c r="K703" i="3"/>
  <c r="J703" i="3"/>
  <c r="K701" i="3"/>
  <c r="J701" i="3"/>
  <c r="J693" i="3"/>
  <c r="K693" i="3"/>
  <c r="J685" i="3"/>
  <c r="K685" i="3"/>
  <c r="J681" i="3"/>
  <c r="K681" i="3"/>
  <c r="J675" i="3"/>
  <c r="K675" i="3"/>
  <c r="J673" i="3"/>
  <c r="K673" i="3"/>
  <c r="K671" i="3"/>
  <c r="J671" i="3"/>
  <c r="J667" i="3"/>
  <c r="K667" i="3"/>
  <c r="K665" i="3"/>
  <c r="J665" i="3"/>
  <c r="J661" i="3"/>
  <c r="K661" i="3"/>
  <c r="J659" i="3"/>
  <c r="K659" i="3"/>
  <c r="J657" i="3"/>
  <c r="K657" i="3"/>
  <c r="J655" i="3"/>
  <c r="K655" i="3"/>
  <c r="J653" i="3"/>
  <c r="K653" i="3"/>
  <c r="J651" i="3"/>
  <c r="K651" i="3"/>
  <c r="K649" i="3"/>
  <c r="J649" i="3"/>
  <c r="J645" i="3"/>
  <c r="K645" i="3"/>
  <c r="K641" i="3"/>
  <c r="J641" i="3"/>
  <c r="K637" i="3"/>
  <c r="J637" i="3"/>
  <c r="J779" i="3"/>
  <c r="K779" i="3"/>
  <c r="J778" i="3"/>
  <c r="K778" i="3"/>
  <c r="I778" i="3"/>
  <c r="I774" i="3"/>
  <c r="K774" i="3"/>
  <c r="F774" i="3"/>
  <c r="J774" i="3"/>
  <c r="K772" i="3"/>
  <c r="J772" i="3"/>
  <c r="K768" i="3"/>
  <c r="J768" i="3"/>
  <c r="F766" i="3"/>
  <c r="K766" i="3"/>
  <c r="H766" i="3"/>
  <c r="J766" i="3"/>
  <c r="K764" i="3"/>
  <c r="J764" i="3"/>
  <c r="K762" i="3"/>
  <c r="J762" i="3"/>
  <c r="K760" i="3"/>
  <c r="J760" i="3"/>
  <c r="K752" i="3"/>
  <c r="J752" i="3"/>
  <c r="J736" i="3"/>
  <c r="K736" i="3"/>
  <c r="J707" i="3"/>
  <c r="K707" i="3"/>
  <c r="J704" i="3"/>
  <c r="K704" i="3"/>
  <c r="K702" i="3"/>
  <c r="J702" i="3"/>
  <c r="K697" i="3"/>
  <c r="J697" i="3"/>
  <c r="J684" i="3"/>
  <c r="K684" i="3"/>
  <c r="K683" i="3"/>
  <c r="J683" i="3"/>
  <c r="J680" i="3"/>
  <c r="K680" i="3"/>
  <c r="J677" i="3"/>
  <c r="K677" i="3"/>
  <c r="J672" i="3"/>
  <c r="K672" i="3"/>
  <c r="J670" i="3"/>
  <c r="K670" i="3"/>
  <c r="J666" i="3"/>
  <c r="K666" i="3"/>
  <c r="J664" i="3"/>
  <c r="K664" i="3"/>
  <c r="J650" i="3"/>
  <c r="K650" i="3"/>
  <c r="J648" i="3"/>
  <c r="K648" i="3"/>
  <c r="J644" i="3"/>
  <c r="K644" i="3"/>
  <c r="J635" i="3"/>
  <c r="K635" i="3"/>
  <c r="J770" i="3"/>
  <c r="K770" i="3"/>
  <c r="J734" i="3"/>
  <c r="K734" i="3"/>
  <c r="H734" i="3"/>
  <c r="J732" i="3"/>
  <c r="K732" i="3"/>
  <c r="J730" i="3"/>
  <c r="K730" i="3"/>
  <c r="J728" i="3"/>
  <c r="K728" i="3"/>
  <c r="J726" i="3"/>
  <c r="K726" i="3"/>
  <c r="J724" i="3"/>
  <c r="K724" i="3"/>
  <c r="J722" i="3"/>
  <c r="K722" i="3"/>
  <c r="J720" i="3"/>
  <c r="K720" i="3"/>
  <c r="J718" i="3"/>
  <c r="K718" i="3"/>
  <c r="J716" i="3"/>
  <c r="K716" i="3"/>
  <c r="J714" i="3"/>
  <c r="K714" i="3"/>
  <c r="J712" i="3"/>
  <c r="K712" i="3"/>
  <c r="J710" i="3"/>
  <c r="K710" i="3"/>
  <c r="J708" i="3"/>
  <c r="K708" i="3"/>
  <c r="K706" i="3"/>
  <c r="J706" i="3"/>
  <c r="K700" i="3"/>
  <c r="J700" i="3"/>
  <c r="K696" i="3"/>
  <c r="J696" i="3"/>
  <c r="J692" i="3"/>
  <c r="K692" i="3"/>
  <c r="J690" i="3"/>
  <c r="K690" i="3"/>
  <c r="J688" i="3"/>
  <c r="K688" i="3"/>
  <c r="J686" i="3"/>
  <c r="K686" i="3"/>
  <c r="K682" i="3"/>
  <c r="J682" i="3"/>
  <c r="J678" i="3"/>
  <c r="K678" i="3"/>
  <c r="K676" i="3"/>
  <c r="J676" i="3"/>
  <c r="J662" i="3"/>
  <c r="K662" i="3"/>
  <c r="J646" i="3"/>
  <c r="K646" i="3"/>
  <c r="K643" i="3"/>
  <c r="J643" i="3"/>
  <c r="J634" i="3"/>
  <c r="K634" i="3"/>
  <c r="J642" i="3"/>
  <c r="K642" i="3"/>
  <c r="J640" i="3"/>
  <c r="K640" i="3"/>
  <c r="J636" i="3"/>
  <c r="K636" i="3"/>
  <c r="J632" i="3"/>
  <c r="K632" i="3"/>
  <c r="K618" i="3"/>
  <c r="J618" i="3"/>
  <c r="K612" i="3"/>
  <c r="J612" i="3"/>
  <c r="J610" i="3"/>
  <c r="K610" i="3"/>
  <c r="K604" i="3"/>
  <c r="J604" i="3"/>
  <c r="K600" i="3"/>
  <c r="J600" i="3"/>
  <c r="K596" i="3"/>
  <c r="J596" i="3"/>
  <c r="J184" i="3"/>
  <c r="K184" i="3"/>
  <c r="J182" i="3"/>
  <c r="K182" i="3"/>
  <c r="K178" i="3"/>
  <c r="J178" i="3"/>
  <c r="I176" i="3"/>
  <c r="H176" i="3"/>
  <c r="J176" i="3"/>
  <c r="F176" i="3"/>
  <c r="K176" i="3"/>
  <c r="J164" i="3"/>
  <c r="K164" i="3"/>
  <c r="J156" i="3"/>
  <c r="K156" i="3"/>
  <c r="J148" i="3"/>
  <c r="K148" i="3"/>
  <c r="J140" i="3"/>
  <c r="K140" i="3"/>
  <c r="H136" i="3"/>
  <c r="J136" i="3"/>
  <c r="F136" i="3"/>
  <c r="I136" i="3"/>
  <c r="K136" i="3"/>
  <c r="J132" i="3"/>
  <c r="K132" i="3"/>
  <c r="J124" i="3"/>
  <c r="K124" i="3"/>
  <c r="H112" i="3"/>
  <c r="J112" i="3"/>
  <c r="F112" i="3"/>
  <c r="I112" i="3"/>
  <c r="K112" i="3"/>
  <c r="J108" i="3"/>
  <c r="K108" i="3"/>
  <c r="J104" i="3"/>
  <c r="K104" i="3"/>
  <c r="J100" i="3"/>
  <c r="K100" i="3"/>
  <c r="J77" i="3"/>
  <c r="K77" i="3"/>
  <c r="J69" i="3"/>
  <c r="K69" i="3"/>
  <c r="J48" i="3"/>
  <c r="K48" i="3"/>
  <c r="K639" i="3"/>
  <c r="J639" i="3"/>
  <c r="K638" i="3"/>
  <c r="J638" i="3"/>
  <c r="J624" i="3"/>
  <c r="K624" i="3"/>
  <c r="K622" i="3"/>
  <c r="J622" i="3"/>
  <c r="K620" i="3"/>
  <c r="J620" i="3"/>
  <c r="J598" i="3"/>
  <c r="K598" i="3"/>
  <c r="K180" i="3"/>
  <c r="J180" i="3"/>
  <c r="J173" i="3"/>
  <c r="K173" i="3"/>
  <c r="J169" i="3"/>
  <c r="K169" i="3"/>
  <c r="K161" i="3"/>
  <c r="J161" i="3"/>
  <c r="K153" i="3"/>
  <c r="J153" i="3"/>
  <c r="K145" i="3"/>
  <c r="J145" i="3"/>
  <c r="K141" i="3"/>
  <c r="J141" i="3"/>
  <c r="J129" i="3"/>
  <c r="K129" i="3"/>
  <c r="K125" i="3"/>
  <c r="J125" i="3"/>
  <c r="K121" i="3"/>
  <c r="J121" i="3"/>
  <c r="K117" i="3"/>
  <c r="J117" i="3"/>
  <c r="J110" i="3"/>
  <c r="K110" i="3"/>
  <c r="K105" i="3"/>
  <c r="J105" i="3"/>
  <c r="J101" i="3"/>
  <c r="K101" i="3"/>
  <c r="K97" i="3"/>
  <c r="J97" i="3"/>
  <c r="K93" i="3"/>
  <c r="J93" i="3"/>
  <c r="K89" i="3"/>
  <c r="J89" i="3"/>
  <c r="J76" i="3"/>
  <c r="K76" i="3"/>
  <c r="K62" i="3"/>
  <c r="J62" i="3"/>
  <c r="J46" i="3"/>
  <c r="K46" i="3"/>
  <c r="J30" i="3"/>
  <c r="K30" i="3"/>
  <c r="K14" i="3"/>
  <c r="J14" i="3"/>
  <c r="K633" i="3"/>
  <c r="J633" i="3"/>
  <c r="J629" i="3"/>
  <c r="K629" i="3"/>
  <c r="J627" i="3"/>
  <c r="K627" i="3"/>
  <c r="K623" i="3"/>
  <c r="J623" i="3"/>
  <c r="K621" i="3"/>
  <c r="J621" i="3"/>
  <c r="K619" i="3"/>
  <c r="J619" i="3"/>
  <c r="J615" i="3"/>
  <c r="K615" i="3"/>
  <c r="J613" i="3"/>
  <c r="K613" i="3"/>
  <c r="J607" i="3"/>
  <c r="K607" i="3"/>
  <c r="J605" i="3"/>
  <c r="K605" i="3"/>
  <c r="J603" i="3"/>
  <c r="K603" i="3"/>
  <c r="J601" i="3"/>
  <c r="K601" i="3"/>
  <c r="K597" i="3"/>
  <c r="J597" i="3"/>
  <c r="K181" i="3"/>
  <c r="J181" i="3"/>
  <c r="J179" i="3"/>
  <c r="K179" i="3"/>
  <c r="K174" i="3"/>
  <c r="J174" i="3"/>
  <c r="J170" i="3"/>
  <c r="K170" i="3"/>
  <c r="K166" i="3"/>
  <c r="J166" i="3"/>
  <c r="K162" i="3"/>
  <c r="J162" i="3"/>
  <c r="J154" i="3"/>
  <c r="K154" i="3"/>
  <c r="J150" i="3"/>
  <c r="K150" i="3"/>
  <c r="J146" i="3"/>
  <c r="K146" i="3"/>
  <c r="K138" i="3"/>
  <c r="J138" i="3"/>
  <c r="J130" i="3"/>
  <c r="K130" i="3"/>
  <c r="J114" i="3"/>
  <c r="K114" i="3"/>
  <c r="J102" i="3"/>
  <c r="K102" i="3"/>
  <c r="J98" i="3"/>
  <c r="K98" i="3"/>
  <c r="K73" i="3"/>
  <c r="J73" i="3"/>
  <c r="J65" i="3"/>
  <c r="K65" i="3"/>
  <c r="K56" i="3"/>
  <c r="J56" i="3"/>
  <c r="K24" i="3"/>
  <c r="J24" i="3"/>
  <c r="J631" i="3"/>
  <c r="K631" i="3"/>
  <c r="J630" i="3"/>
  <c r="K630" i="3"/>
  <c r="K628" i="3"/>
  <c r="J628" i="3"/>
  <c r="K626" i="3"/>
  <c r="J626" i="3"/>
  <c r="J625" i="3"/>
  <c r="K625" i="3"/>
  <c r="J617" i="3"/>
  <c r="K617" i="3"/>
  <c r="J616" i="3"/>
  <c r="K616" i="3"/>
  <c r="K614" i="3"/>
  <c r="J614" i="3"/>
  <c r="J611" i="3"/>
  <c r="K611" i="3"/>
  <c r="J609" i="3"/>
  <c r="K609" i="3"/>
  <c r="J608" i="3"/>
  <c r="K608" i="3"/>
  <c r="K606" i="3"/>
  <c r="J606" i="3"/>
  <c r="K602" i="3"/>
  <c r="J602" i="3"/>
  <c r="J599" i="3"/>
  <c r="K599" i="3"/>
  <c r="J595" i="3"/>
  <c r="K595" i="3"/>
  <c r="J594" i="3"/>
  <c r="K594" i="3"/>
  <c r="K185" i="3"/>
  <c r="J185" i="3"/>
  <c r="J183" i="3"/>
  <c r="K183" i="3"/>
  <c r="J177" i="3"/>
  <c r="K177" i="3"/>
  <c r="K171" i="3"/>
  <c r="J171" i="3"/>
  <c r="K159" i="3"/>
  <c r="J159" i="3"/>
  <c r="K151" i="3"/>
  <c r="J151" i="3"/>
  <c r="K147" i="3"/>
  <c r="J147" i="3"/>
  <c r="J144" i="3"/>
  <c r="K144" i="3"/>
  <c r="J143" i="3"/>
  <c r="K143" i="3"/>
  <c r="K135" i="3"/>
  <c r="J135" i="3"/>
  <c r="K131" i="3"/>
  <c r="J131" i="3"/>
  <c r="K123" i="3"/>
  <c r="J123" i="3"/>
  <c r="K115" i="3"/>
  <c r="J115" i="3"/>
  <c r="J103" i="3"/>
  <c r="K103" i="3"/>
  <c r="J99" i="3"/>
  <c r="K99" i="3"/>
  <c r="K91" i="3"/>
  <c r="I91" i="3"/>
  <c r="H91" i="3"/>
  <c r="J91" i="3"/>
  <c r="F91" i="3"/>
  <c r="J64" i="3"/>
  <c r="K64" i="3"/>
  <c r="J172" i="3"/>
  <c r="K172" i="3"/>
  <c r="J168" i="3"/>
  <c r="K168" i="3"/>
  <c r="J160" i="3"/>
  <c r="K160" i="3"/>
  <c r="J158" i="3"/>
  <c r="K158" i="3"/>
  <c r="J152" i="3"/>
  <c r="K152" i="3"/>
  <c r="J142" i="3"/>
  <c r="K142" i="3"/>
  <c r="J134" i="3"/>
  <c r="K134" i="3"/>
  <c r="H128" i="3"/>
  <c r="F128" i="3"/>
  <c r="J128" i="3"/>
  <c r="K128" i="3"/>
  <c r="I128" i="3"/>
  <c r="K126" i="3"/>
  <c r="J126" i="3"/>
  <c r="J122" i="3"/>
  <c r="K122" i="3"/>
  <c r="H120" i="3"/>
  <c r="F120" i="3"/>
  <c r="J120" i="3"/>
  <c r="K120" i="3"/>
  <c r="I120" i="3"/>
  <c r="K119" i="3"/>
  <c r="J119" i="3"/>
  <c r="J118" i="3"/>
  <c r="K118" i="3"/>
  <c r="J116" i="3"/>
  <c r="K116" i="3"/>
  <c r="J106" i="3"/>
  <c r="K106" i="3"/>
  <c r="J96" i="3"/>
  <c r="K96" i="3"/>
  <c r="K94" i="3"/>
  <c r="J94" i="3"/>
  <c r="J92" i="3"/>
  <c r="K92" i="3"/>
  <c r="J90" i="3"/>
  <c r="K90" i="3"/>
  <c r="J88" i="3"/>
  <c r="K88" i="3"/>
  <c r="K86" i="3"/>
  <c r="J86" i="3"/>
  <c r="J84" i="3"/>
  <c r="K84" i="3"/>
  <c r="K82" i="3"/>
  <c r="J82" i="3"/>
  <c r="J80" i="3"/>
  <c r="K80" i="3"/>
  <c r="J74" i="3"/>
  <c r="K74" i="3"/>
  <c r="K58" i="3"/>
  <c r="J58" i="3"/>
  <c r="K50" i="3"/>
  <c r="J50" i="3"/>
  <c r="K18" i="3"/>
  <c r="J18" i="3"/>
  <c r="J12" i="3"/>
  <c r="K12" i="3"/>
  <c r="K175" i="3"/>
  <c r="J175" i="3"/>
  <c r="K167" i="3"/>
  <c r="J167" i="3"/>
  <c r="K165" i="3"/>
  <c r="J165" i="3"/>
  <c r="K163" i="3"/>
  <c r="J163" i="3"/>
  <c r="K157" i="3"/>
  <c r="I157" i="3"/>
  <c r="F157" i="3"/>
  <c r="H157" i="3"/>
  <c r="J157" i="3"/>
  <c r="K155" i="3"/>
  <c r="J155" i="3"/>
  <c r="K149" i="3"/>
  <c r="J149" i="3"/>
  <c r="K139" i="3"/>
  <c r="J139" i="3"/>
  <c r="K137" i="3"/>
  <c r="J137" i="3"/>
  <c r="K133" i="3"/>
  <c r="J133" i="3"/>
  <c r="K127" i="3"/>
  <c r="J127" i="3"/>
  <c r="J113" i="3"/>
  <c r="K113" i="3"/>
  <c r="K111" i="3"/>
  <c r="J111" i="3"/>
  <c r="J109" i="3"/>
  <c r="K109" i="3"/>
  <c r="J107" i="3"/>
  <c r="K107" i="3"/>
  <c r="K95" i="3"/>
  <c r="J95" i="3"/>
  <c r="K87" i="3"/>
  <c r="J87" i="3"/>
  <c r="K85" i="3"/>
  <c r="J85" i="3"/>
  <c r="K83" i="3"/>
  <c r="J83" i="3"/>
  <c r="K81" i="3"/>
  <c r="J81" i="3"/>
  <c r="K79" i="3"/>
  <c r="J79" i="3"/>
  <c r="J67" i="3"/>
  <c r="I67" i="3"/>
  <c r="F67" i="3"/>
  <c r="H67" i="3"/>
  <c r="K67" i="3"/>
  <c r="K52" i="3"/>
  <c r="J52" i="3"/>
  <c r="K44" i="3"/>
  <c r="J44" i="3"/>
  <c r="J36" i="3"/>
  <c r="K36" i="3"/>
  <c r="K28" i="3"/>
  <c r="J28" i="3"/>
  <c r="K63" i="3"/>
  <c r="H63" i="3"/>
  <c r="F63" i="3"/>
  <c r="I63" i="3"/>
  <c r="J63" i="3"/>
  <c r="J59" i="3"/>
  <c r="K59" i="3"/>
  <c r="K57" i="3"/>
  <c r="J57" i="3"/>
  <c r="K55" i="3"/>
  <c r="H55" i="3"/>
  <c r="J55" i="3"/>
  <c r="J53" i="3"/>
  <c r="K53" i="3"/>
  <c r="K47" i="3"/>
  <c r="J47" i="3"/>
  <c r="J37" i="3"/>
  <c r="K37" i="3"/>
  <c r="K27" i="3"/>
  <c r="J27" i="3"/>
  <c r="K23" i="3"/>
  <c r="J23" i="3"/>
  <c r="K8" i="3"/>
  <c r="J8" i="3"/>
  <c r="J78" i="3"/>
  <c r="K78" i="3"/>
  <c r="J72" i="3"/>
  <c r="K72" i="3"/>
  <c r="K70" i="3"/>
  <c r="J70" i="3"/>
  <c r="J68" i="3"/>
  <c r="K68" i="3"/>
  <c r="J66" i="3"/>
  <c r="K66" i="3"/>
  <c r="K60" i="3"/>
  <c r="J60" i="3"/>
  <c r="J54" i="3"/>
  <c r="K54" i="3"/>
  <c r="K42" i="3"/>
  <c r="J42" i="3"/>
  <c r="H40" i="3"/>
  <c r="F40" i="3"/>
  <c r="K40" i="3"/>
  <c r="I40" i="3"/>
  <c r="J40" i="3"/>
  <c r="K38" i="3"/>
  <c r="J38" i="3"/>
  <c r="K34" i="3"/>
  <c r="J34" i="3"/>
  <c r="K32" i="3"/>
  <c r="J32" i="3"/>
  <c r="J26" i="3"/>
  <c r="K26" i="3"/>
  <c r="J22" i="3"/>
  <c r="K22" i="3"/>
  <c r="K20" i="3"/>
  <c r="J20" i="3"/>
  <c r="J16" i="3"/>
  <c r="K16" i="3"/>
  <c r="K11" i="3"/>
  <c r="J11" i="3"/>
  <c r="J9" i="3"/>
  <c r="K9" i="3"/>
  <c r="J7" i="3"/>
  <c r="K7" i="3"/>
  <c r="J5" i="3"/>
  <c r="K5" i="3"/>
  <c r="K75" i="3"/>
  <c r="J75" i="3"/>
  <c r="J71" i="3"/>
  <c r="K71" i="3"/>
  <c r="K61" i="3"/>
  <c r="J61" i="3"/>
  <c r="K51" i="3"/>
  <c r="J51" i="3"/>
  <c r="K49" i="3"/>
  <c r="J49" i="3"/>
  <c r="K45" i="3"/>
  <c r="J45" i="3"/>
  <c r="K43" i="3"/>
  <c r="J43" i="3"/>
  <c r="J41" i="3"/>
  <c r="K41" i="3"/>
  <c r="J39" i="3"/>
  <c r="K39" i="3"/>
  <c r="K35" i="3"/>
  <c r="J35" i="3"/>
  <c r="J33" i="3"/>
  <c r="K33" i="3"/>
  <c r="J31" i="3"/>
  <c r="K31" i="3"/>
  <c r="K29" i="3"/>
  <c r="J29" i="3"/>
  <c r="J25" i="3"/>
  <c r="K25" i="3"/>
  <c r="J21" i="3"/>
  <c r="K21" i="3"/>
  <c r="J19" i="3"/>
  <c r="K19" i="3"/>
  <c r="K17" i="3"/>
  <c r="J17" i="3"/>
  <c r="J15" i="3"/>
  <c r="K15" i="3"/>
  <c r="K13" i="3"/>
  <c r="J13" i="3"/>
  <c r="K10" i="3"/>
  <c r="J10" i="3"/>
  <c r="K6" i="3"/>
  <c r="J6" i="3"/>
  <c r="K4" i="3"/>
  <c r="J4" i="3"/>
  <c r="J3" i="3"/>
  <c r="K3" i="3"/>
  <c r="J1002" i="8"/>
  <c r="K1002" i="8"/>
  <c r="K918" i="8"/>
  <c r="J918" i="8"/>
  <c r="J990" i="8"/>
  <c r="K990" i="8"/>
  <c r="J996" i="8"/>
  <c r="K996" i="8"/>
  <c r="J888" i="8"/>
  <c r="K888" i="8"/>
  <c r="J839" i="8"/>
  <c r="K839" i="8"/>
  <c r="J952" i="8"/>
  <c r="K952" i="8"/>
  <c r="K909" i="8"/>
  <c r="J909" i="8"/>
  <c r="J849" i="8"/>
  <c r="K849" i="8"/>
  <c r="J882" i="8"/>
  <c r="K882" i="8"/>
  <c r="J963" i="8"/>
  <c r="K963" i="8"/>
  <c r="J845" i="8"/>
  <c r="K845" i="8"/>
  <c r="J869" i="8"/>
  <c r="K869" i="8"/>
  <c r="J979" i="8"/>
  <c r="K979" i="8"/>
  <c r="K936" i="8"/>
  <c r="J936" i="8"/>
  <c r="J865" i="8"/>
  <c r="K865" i="8"/>
  <c r="J856" i="8"/>
  <c r="K856" i="8"/>
  <c r="K947" i="8"/>
  <c r="J947" i="8"/>
  <c r="J989" i="8"/>
  <c r="K989" i="8"/>
  <c r="J978" i="8"/>
  <c r="K978" i="8"/>
  <c r="J855" i="8"/>
  <c r="K855" i="8"/>
  <c r="J831" i="8"/>
  <c r="K831" i="8"/>
  <c r="J899" i="8"/>
  <c r="K899" i="8"/>
  <c r="J838" i="8"/>
  <c r="K838" i="8"/>
  <c r="J957" i="8"/>
  <c r="K957" i="8"/>
  <c r="J877" i="8"/>
  <c r="K877" i="8"/>
  <c r="J897" i="8"/>
  <c r="K897" i="8"/>
  <c r="K945" i="8"/>
  <c r="J945" i="8"/>
  <c r="J992" i="8"/>
  <c r="K992" i="8"/>
  <c r="J826" i="8"/>
  <c r="K826" i="8"/>
  <c r="J886" i="8"/>
  <c r="K886" i="8"/>
  <c r="K937" i="8"/>
  <c r="J937" i="8"/>
  <c r="J974" i="8"/>
  <c r="K974" i="8"/>
  <c r="K908" i="8"/>
  <c r="J908" i="8"/>
  <c r="J827" i="8"/>
  <c r="K827" i="8"/>
  <c r="K934" i="8"/>
  <c r="J934" i="8"/>
  <c r="J955" i="8"/>
  <c r="K955" i="8"/>
  <c r="J950" i="8"/>
  <c r="K950" i="8"/>
  <c r="J874" i="8"/>
  <c r="K874" i="8"/>
  <c r="J822" i="8"/>
  <c r="K822" i="8"/>
  <c r="J954" i="8"/>
  <c r="K954" i="8"/>
  <c r="J850" i="8"/>
  <c r="K850" i="8"/>
  <c r="J894" i="8"/>
  <c r="K894" i="8"/>
  <c r="J970" i="8"/>
  <c r="K970" i="8"/>
  <c r="K913" i="8"/>
  <c r="J913" i="8"/>
  <c r="J887" i="8"/>
  <c r="K887" i="8"/>
  <c r="K925" i="8"/>
  <c r="J925" i="8"/>
  <c r="J823" i="8"/>
  <c r="K823" i="8"/>
  <c r="J966" i="8"/>
  <c r="K966" i="8"/>
  <c r="J895" i="8"/>
  <c r="K895" i="8"/>
  <c r="J866" i="8"/>
  <c r="K866" i="8"/>
  <c r="J898" i="8"/>
  <c r="K898" i="8"/>
  <c r="J833" i="8"/>
  <c r="K833" i="8"/>
  <c r="J861" i="8"/>
  <c r="K861" i="8"/>
  <c r="K942" i="8"/>
  <c r="J942" i="8"/>
  <c r="K911" i="8"/>
  <c r="J911" i="8"/>
  <c r="J851" i="8"/>
  <c r="K851" i="8"/>
  <c r="J885" i="8"/>
  <c r="K885" i="8"/>
  <c r="J965" i="8"/>
  <c r="K965" i="8"/>
  <c r="K923" i="8"/>
  <c r="J923" i="8"/>
  <c r="J948" i="8"/>
  <c r="K948" i="8"/>
  <c r="J880" i="8"/>
  <c r="K880" i="8"/>
  <c r="J834" i="8"/>
  <c r="K834" i="8"/>
  <c r="J981" i="8"/>
  <c r="K981" i="8"/>
  <c r="J824" i="8"/>
  <c r="K824" i="8"/>
  <c r="J875" i="8"/>
  <c r="K875" i="8"/>
  <c r="J967" i="8"/>
  <c r="K967" i="8"/>
  <c r="J997" i="8"/>
  <c r="K997" i="8"/>
  <c r="J871" i="8"/>
  <c r="K871" i="8"/>
  <c r="J890" i="8"/>
  <c r="K890" i="8"/>
  <c r="J873" i="8"/>
  <c r="K873" i="8"/>
  <c r="J906" i="8"/>
  <c r="K906" i="8"/>
  <c r="J846" i="8"/>
  <c r="K846" i="8"/>
  <c r="K922" i="8"/>
  <c r="J922" i="8"/>
  <c r="J904" i="8"/>
  <c r="K904" i="8"/>
  <c r="K940" i="8"/>
  <c r="J940" i="8"/>
  <c r="K916" i="8"/>
  <c r="J916" i="8"/>
  <c r="J848" i="8"/>
  <c r="K848" i="8"/>
  <c r="K910" i="8"/>
  <c r="J910" i="8"/>
  <c r="J971" i="8"/>
  <c r="K971" i="8"/>
  <c r="J858" i="8"/>
  <c r="K858" i="8"/>
  <c r="J841" i="8"/>
  <c r="K841" i="8"/>
  <c r="J860" i="8"/>
  <c r="K860" i="8"/>
  <c r="K932" i="8"/>
  <c r="J932" i="8"/>
  <c r="K928" i="8"/>
  <c r="J928" i="8"/>
  <c r="K927" i="8"/>
  <c r="J927" i="8"/>
  <c r="J862" i="8"/>
  <c r="K862" i="8"/>
  <c r="J972" i="8"/>
  <c r="K972" i="8"/>
  <c r="J884" i="8"/>
  <c r="K884" i="8"/>
  <c r="J835" i="8"/>
  <c r="K835" i="8"/>
  <c r="J977" i="8"/>
  <c r="K977" i="8"/>
  <c r="K917" i="8"/>
  <c r="J917" i="8"/>
  <c r="J878" i="8"/>
  <c r="K878" i="8"/>
  <c r="K935" i="8"/>
  <c r="J935" i="8"/>
  <c r="J891" i="8"/>
  <c r="K891" i="8"/>
  <c r="K946" i="8"/>
  <c r="J946" i="8"/>
  <c r="J959" i="8"/>
  <c r="K959" i="8"/>
  <c r="J902" i="8"/>
  <c r="K902" i="8"/>
  <c r="J1001" i="8"/>
  <c r="K1001" i="8"/>
  <c r="J847" i="8"/>
  <c r="K847" i="8"/>
  <c r="J961" i="8"/>
  <c r="K961" i="8"/>
  <c r="J995" i="8"/>
  <c r="K995" i="8"/>
  <c r="J830" i="8"/>
  <c r="K830" i="8"/>
  <c r="J863" i="8"/>
  <c r="K863" i="8"/>
  <c r="J870" i="8"/>
  <c r="K870" i="8"/>
  <c r="J837" i="8"/>
  <c r="K837" i="8"/>
  <c r="J987" i="8"/>
  <c r="K987" i="8"/>
  <c r="J876" i="8"/>
  <c r="K876" i="8"/>
  <c r="J852" i="8"/>
  <c r="K852" i="8"/>
  <c r="J867" i="8"/>
  <c r="K867" i="8"/>
  <c r="J854" i="8"/>
  <c r="K854" i="8"/>
  <c r="J984" i="8"/>
  <c r="K984" i="8"/>
  <c r="J993" i="8"/>
  <c r="K993" i="8"/>
  <c r="J969" i="8"/>
  <c r="K969" i="8"/>
  <c r="J968" i="8"/>
  <c r="K968" i="8"/>
  <c r="J956" i="8"/>
  <c r="K956" i="8"/>
  <c r="J828" i="8"/>
  <c r="K828" i="8"/>
  <c r="J900" i="8"/>
  <c r="K900" i="8"/>
  <c r="J896" i="8"/>
  <c r="K896" i="8"/>
  <c r="J820" i="8"/>
  <c r="K820" i="8"/>
  <c r="K2" i="3"/>
  <c r="J2" i="3"/>
  <c r="K930" i="8"/>
  <c r="J930" i="8"/>
  <c r="J859" i="8"/>
  <c r="K859" i="8"/>
  <c r="J903" i="8"/>
  <c r="K903" i="8"/>
  <c r="J983" i="8"/>
  <c r="K983" i="8"/>
  <c r="K938" i="8"/>
  <c r="J938" i="8"/>
  <c r="K919" i="8"/>
  <c r="J919" i="8"/>
  <c r="J857" i="8"/>
  <c r="K857" i="8"/>
  <c r="J881" i="8"/>
  <c r="K881" i="8"/>
  <c r="J975" i="8"/>
  <c r="K975" i="8"/>
  <c r="K941" i="8"/>
  <c r="J941" i="8"/>
  <c r="J958" i="8"/>
  <c r="K958" i="8"/>
  <c r="J872" i="8"/>
  <c r="K872" i="8"/>
  <c r="K929" i="8"/>
  <c r="J929" i="8"/>
  <c r="J988" i="8"/>
  <c r="K988" i="8"/>
  <c r="J821" i="8"/>
  <c r="K821" i="8"/>
  <c r="J905" i="8"/>
  <c r="K905" i="8"/>
  <c r="J976" i="8"/>
  <c r="K976" i="8"/>
  <c r="J998" i="8"/>
  <c r="K998" i="8"/>
  <c r="K939" i="8"/>
  <c r="J939" i="8"/>
  <c r="J991" i="8"/>
  <c r="K991" i="8"/>
  <c r="J825" i="8"/>
  <c r="K825" i="8"/>
  <c r="K943" i="8"/>
  <c r="J943" i="8"/>
  <c r="J982" i="8"/>
  <c r="K982" i="8"/>
  <c r="J843" i="8"/>
  <c r="K843" i="8"/>
  <c r="K926" i="8"/>
  <c r="J926" i="8"/>
  <c r="J840" i="8"/>
  <c r="K840" i="8"/>
  <c r="K924" i="8"/>
  <c r="J924" i="8"/>
  <c r="J868" i="8"/>
  <c r="K868" i="8"/>
  <c r="J864" i="8"/>
  <c r="K864" i="8"/>
  <c r="J985" i="8"/>
  <c r="K985" i="8"/>
  <c r="J842" i="8"/>
  <c r="K842" i="8"/>
  <c r="J889" i="8"/>
  <c r="K889" i="8"/>
  <c r="J879" i="8"/>
  <c r="K879" i="8"/>
  <c r="J844" i="8"/>
  <c r="K844" i="8"/>
  <c r="K944" i="8"/>
  <c r="J944" i="8"/>
  <c r="J994" i="8"/>
  <c r="K994" i="8"/>
  <c r="J853" i="8"/>
  <c r="K853" i="8"/>
  <c r="J893" i="8"/>
  <c r="K893" i="8"/>
  <c r="J951" i="8"/>
  <c r="K951" i="8"/>
  <c r="J999" i="8"/>
  <c r="K999" i="8"/>
  <c r="J986" i="8"/>
  <c r="K986" i="8"/>
  <c r="K907" i="8"/>
  <c r="J907" i="8"/>
  <c r="J973" i="8"/>
  <c r="K973" i="8"/>
  <c r="J980" i="8"/>
  <c r="K980" i="8"/>
  <c r="J962" i="8"/>
  <c r="K962" i="8"/>
  <c r="K921" i="8"/>
  <c r="J921" i="8"/>
  <c r="K933" i="8"/>
  <c r="J933" i="8"/>
  <c r="K915" i="8"/>
  <c r="J915" i="8"/>
  <c r="J949" i="8"/>
  <c r="K949" i="8"/>
  <c r="K914" i="8"/>
  <c r="J914" i="8"/>
  <c r="K931" i="8"/>
  <c r="J931" i="8"/>
  <c r="J1000" i="8"/>
  <c r="K1000" i="8"/>
  <c r="K912" i="8"/>
  <c r="J912" i="8"/>
  <c r="J829" i="8"/>
  <c r="K829" i="8"/>
  <c r="J953" i="8"/>
  <c r="K953" i="8"/>
  <c r="K920" i="8"/>
  <c r="J920" i="8"/>
  <c r="J901" i="8"/>
  <c r="K901" i="8"/>
  <c r="J883" i="8"/>
  <c r="K883" i="8"/>
  <c r="J892" i="8"/>
  <c r="K892" i="8"/>
  <c r="J964" i="8"/>
  <c r="K964" i="8"/>
  <c r="J836" i="8"/>
  <c r="K836" i="8"/>
  <c r="J960" i="8"/>
  <c r="K960" i="8"/>
  <c r="J832" i="8"/>
  <c r="K832" i="8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K3" i="8"/>
  <c r="J3" i="8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S241" i="4" s="1"/>
  <c r="U241" i="4" s="1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I26" i="11" s="1"/>
  <c r="F23" i="11"/>
  <c r="Q337" i="4"/>
  <c r="P319" i="4"/>
  <c r="Q318" i="4"/>
  <c r="Q316" i="4"/>
  <c r="P368" i="4"/>
  <c r="S368" i="4" s="1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S190" i="4" s="1"/>
  <c r="U190" i="4" s="1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I318" i="5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I20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J233" i="11" s="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I103" i="11" s="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V405" i="4"/>
  <c r="W405" i="4" s="1"/>
  <c r="X405" i="4" s="1"/>
  <c r="Y405" i="4" s="1"/>
  <c r="Q449" i="4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65" i="9"/>
  <c r="D265" i="9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G275" i="9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D227" i="9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49" i="4"/>
  <c r="T449" i="4"/>
  <c r="U433" i="4"/>
  <c r="R397" i="4"/>
  <c r="S397" i="4"/>
  <c r="R435" i="4"/>
  <c r="S435" i="4"/>
  <c r="I425" i="5"/>
  <c r="E425" i="5"/>
  <c r="F425" i="5"/>
  <c r="G425" i="5"/>
  <c r="S417" i="4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I84" i="11" s="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J21" i="11" s="1"/>
  <c r="L21" i="11" s="1"/>
  <c r="N21" i="11" s="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S215" i="4" s="1"/>
  <c r="Q213" i="4"/>
  <c r="P213" i="4"/>
  <c r="Q207" i="4"/>
  <c r="P207" i="4"/>
  <c r="S207" i="4" s="1"/>
  <c r="U207" i="4" s="1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J130" i="11" s="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S358" i="4" s="1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S292" i="4" s="1"/>
  <c r="U292" i="4" s="1"/>
  <c r="Q296" i="4"/>
  <c r="N296" i="4"/>
  <c r="Q300" i="4"/>
  <c r="P300" i="4"/>
  <c r="S300" i="4" s="1"/>
  <c r="Q308" i="4"/>
  <c r="P308" i="4"/>
  <c r="S308" i="4" s="1"/>
  <c r="U308" i="4" s="1"/>
  <c r="Q320" i="4"/>
  <c r="N320" i="4"/>
  <c r="Q324" i="4"/>
  <c r="P324" i="4"/>
  <c r="S324" i="4" s="1"/>
  <c r="U324" i="4" s="1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S357" i="4" s="1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I83" i="11"/>
  <c r="E182" i="9"/>
  <c r="E190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J592" i="3"/>
  <c r="K592" i="3"/>
  <c r="J588" i="3"/>
  <c r="K588" i="3"/>
  <c r="J586" i="3"/>
  <c r="K586" i="3"/>
  <c r="J584" i="3"/>
  <c r="K584" i="3"/>
  <c r="J582" i="3"/>
  <c r="K582" i="3"/>
  <c r="J569" i="3"/>
  <c r="K569" i="3"/>
  <c r="J568" i="3"/>
  <c r="K568" i="3"/>
  <c r="J566" i="3"/>
  <c r="K566" i="3"/>
  <c r="H563" i="3"/>
  <c r="F563" i="3"/>
  <c r="K563" i="3"/>
  <c r="I563" i="3"/>
  <c r="J563" i="3"/>
  <c r="J554" i="3"/>
  <c r="K554" i="3"/>
  <c r="K551" i="3"/>
  <c r="J551" i="3"/>
  <c r="K533" i="3"/>
  <c r="J533" i="3"/>
  <c r="J529" i="3"/>
  <c r="K529" i="3"/>
  <c r="J527" i="3"/>
  <c r="K527" i="3"/>
  <c r="J521" i="3"/>
  <c r="K521" i="3"/>
  <c r="K519" i="3"/>
  <c r="J519" i="3"/>
  <c r="J516" i="3"/>
  <c r="K516" i="3"/>
  <c r="J514" i="3"/>
  <c r="K514" i="3"/>
  <c r="J512" i="3"/>
  <c r="K512" i="3"/>
  <c r="J509" i="3"/>
  <c r="K509" i="3"/>
  <c r="J508" i="3"/>
  <c r="K508" i="3"/>
  <c r="J506" i="3"/>
  <c r="K506" i="3"/>
  <c r="J503" i="3"/>
  <c r="K503" i="3"/>
  <c r="J502" i="3"/>
  <c r="K502" i="3"/>
  <c r="J488" i="3"/>
  <c r="K488" i="3"/>
  <c r="J486" i="3"/>
  <c r="K486" i="3"/>
  <c r="J484" i="3"/>
  <c r="K484" i="3"/>
  <c r="J482" i="3"/>
  <c r="K482" i="3"/>
  <c r="K476" i="3"/>
  <c r="J476" i="3"/>
  <c r="J472" i="3"/>
  <c r="K472" i="3"/>
  <c r="J468" i="3"/>
  <c r="K468" i="3"/>
  <c r="J466" i="3"/>
  <c r="K466" i="3"/>
  <c r="J465" i="3"/>
  <c r="K465" i="3"/>
  <c r="K463" i="3"/>
  <c r="J463" i="3"/>
  <c r="K457" i="3"/>
  <c r="J457" i="3"/>
  <c r="K453" i="3"/>
  <c r="J453" i="3"/>
  <c r="J452" i="3"/>
  <c r="K452" i="3"/>
  <c r="K451" i="3"/>
  <c r="J451" i="3"/>
  <c r="K449" i="3"/>
  <c r="J449" i="3"/>
  <c r="K443" i="3"/>
  <c r="J443" i="3"/>
  <c r="J439" i="3"/>
  <c r="K439" i="3"/>
  <c r="K433" i="3"/>
  <c r="J433" i="3"/>
  <c r="J431" i="3"/>
  <c r="K431" i="3"/>
  <c r="J430" i="3"/>
  <c r="K430" i="3"/>
  <c r="J428" i="3"/>
  <c r="K428" i="3"/>
  <c r="K423" i="3"/>
  <c r="J423" i="3"/>
  <c r="K419" i="3"/>
  <c r="J419" i="3"/>
  <c r="J417" i="3"/>
  <c r="K417" i="3"/>
  <c r="K413" i="3"/>
  <c r="J413" i="3"/>
  <c r="K407" i="3"/>
  <c r="J407" i="3"/>
  <c r="J405" i="3"/>
  <c r="K405" i="3"/>
  <c r="K403" i="3"/>
  <c r="J403" i="3"/>
  <c r="K401" i="3"/>
  <c r="J401" i="3"/>
  <c r="K399" i="3"/>
  <c r="J399" i="3"/>
  <c r="K397" i="3"/>
  <c r="J397" i="3"/>
  <c r="K395" i="3"/>
  <c r="J395" i="3"/>
  <c r="K393" i="3"/>
  <c r="J393" i="3"/>
  <c r="K391" i="3"/>
  <c r="J391" i="3"/>
  <c r="J382" i="3"/>
  <c r="K382" i="3"/>
  <c r="J381" i="3"/>
  <c r="K381" i="3"/>
  <c r="K378" i="3"/>
  <c r="J378" i="3"/>
  <c r="K372" i="3"/>
  <c r="J372" i="3"/>
  <c r="K572" i="3"/>
  <c r="J572" i="3"/>
  <c r="I570" i="3"/>
  <c r="K570" i="3"/>
  <c r="H570" i="3"/>
  <c r="F570" i="3"/>
  <c r="J570" i="3"/>
  <c r="J564" i="3"/>
  <c r="K564" i="3"/>
  <c r="J560" i="3"/>
  <c r="K560" i="3"/>
  <c r="J558" i="3"/>
  <c r="K558" i="3"/>
  <c r="J556" i="3"/>
  <c r="K556" i="3"/>
  <c r="J552" i="3"/>
  <c r="K552" i="3"/>
  <c r="J540" i="3"/>
  <c r="K540" i="3"/>
  <c r="K538" i="3"/>
  <c r="J538" i="3"/>
  <c r="J536" i="3"/>
  <c r="K536" i="3"/>
  <c r="J534" i="3"/>
  <c r="K534" i="3"/>
  <c r="J532" i="3"/>
  <c r="K532" i="3"/>
  <c r="K530" i="3"/>
  <c r="J530" i="3"/>
  <c r="J528" i="3"/>
  <c r="K528" i="3"/>
  <c r="J526" i="3"/>
  <c r="K526" i="3"/>
  <c r="K524" i="3"/>
  <c r="J524" i="3"/>
  <c r="K522" i="3"/>
  <c r="J522" i="3"/>
  <c r="J520" i="3"/>
  <c r="K520" i="3"/>
  <c r="J510" i="3"/>
  <c r="K510" i="3"/>
  <c r="J504" i="3"/>
  <c r="K504" i="3"/>
  <c r="K500" i="3"/>
  <c r="J500" i="3"/>
  <c r="K498" i="3"/>
  <c r="J498" i="3"/>
  <c r="K480" i="3"/>
  <c r="J480" i="3"/>
  <c r="K478" i="3"/>
  <c r="J478" i="3"/>
  <c r="J474" i="3"/>
  <c r="K474" i="3"/>
  <c r="J470" i="3"/>
  <c r="K470" i="3"/>
  <c r="J454" i="3"/>
  <c r="K454" i="3"/>
  <c r="J450" i="3"/>
  <c r="K450" i="3"/>
  <c r="J446" i="3"/>
  <c r="K446" i="3"/>
  <c r="K444" i="3"/>
  <c r="J444" i="3"/>
  <c r="J442" i="3"/>
  <c r="K442" i="3"/>
  <c r="J440" i="3"/>
  <c r="K440" i="3"/>
  <c r="J438" i="3"/>
  <c r="K438" i="3"/>
  <c r="J436" i="3"/>
  <c r="K436" i="3"/>
  <c r="J432" i="3"/>
  <c r="K432" i="3"/>
  <c r="J426" i="3"/>
  <c r="K426" i="3"/>
  <c r="J424" i="3"/>
  <c r="K424" i="3"/>
  <c r="J422" i="3"/>
  <c r="K422" i="3"/>
  <c r="J420" i="3"/>
  <c r="K420" i="3"/>
  <c r="J418" i="3"/>
  <c r="K418" i="3"/>
  <c r="J412" i="3"/>
  <c r="K412" i="3"/>
  <c r="J408" i="3"/>
  <c r="K408" i="3"/>
  <c r="J406" i="3"/>
  <c r="K406" i="3"/>
  <c r="J379" i="3"/>
  <c r="K379" i="3"/>
  <c r="J590" i="3"/>
  <c r="K590" i="3"/>
  <c r="J580" i="3"/>
  <c r="K580" i="3"/>
  <c r="J578" i="3"/>
  <c r="K578" i="3"/>
  <c r="H576" i="3"/>
  <c r="I576" i="3"/>
  <c r="F576" i="3"/>
  <c r="J576" i="3"/>
  <c r="K576" i="3"/>
  <c r="J574" i="3"/>
  <c r="K574" i="3"/>
  <c r="K573" i="3"/>
  <c r="J573" i="3"/>
  <c r="K571" i="3"/>
  <c r="J571" i="3"/>
  <c r="J562" i="3"/>
  <c r="K562" i="3"/>
  <c r="H550" i="3"/>
  <c r="F550" i="3"/>
  <c r="J550" i="3"/>
  <c r="K550" i="3"/>
  <c r="I550" i="3"/>
  <c r="J548" i="3"/>
  <c r="K548" i="3"/>
  <c r="J546" i="3"/>
  <c r="K546" i="3"/>
  <c r="H544" i="3"/>
  <c r="I544" i="3"/>
  <c r="F544" i="3"/>
  <c r="J544" i="3"/>
  <c r="K544" i="3"/>
  <c r="J542" i="3"/>
  <c r="K542" i="3"/>
  <c r="K539" i="3"/>
  <c r="J539" i="3"/>
  <c r="K531" i="3"/>
  <c r="J531" i="3"/>
  <c r="K525" i="3"/>
  <c r="J525" i="3"/>
  <c r="K523" i="3"/>
  <c r="J523" i="3"/>
  <c r="J518" i="3"/>
  <c r="K518" i="3"/>
  <c r="J501" i="3"/>
  <c r="K501" i="3"/>
  <c r="J499" i="3"/>
  <c r="K499" i="3"/>
  <c r="J496" i="3"/>
  <c r="I496" i="3"/>
  <c r="K496" i="3"/>
  <c r="J494" i="3"/>
  <c r="K494" i="3"/>
  <c r="J492" i="3"/>
  <c r="K492" i="3"/>
  <c r="J490" i="3"/>
  <c r="K490" i="3"/>
  <c r="J481" i="3"/>
  <c r="K481" i="3"/>
  <c r="K479" i="3"/>
  <c r="J479" i="3"/>
  <c r="K477" i="3"/>
  <c r="J477" i="3"/>
  <c r="J464" i="3"/>
  <c r="K464" i="3"/>
  <c r="J462" i="3"/>
  <c r="K462" i="3"/>
  <c r="J460" i="3"/>
  <c r="K460" i="3"/>
  <c r="J458" i="3"/>
  <c r="K458" i="3"/>
  <c r="J456" i="3"/>
  <c r="K456" i="3"/>
  <c r="J448" i="3"/>
  <c r="K448" i="3"/>
  <c r="K445" i="3"/>
  <c r="J445" i="3"/>
  <c r="J434" i="3"/>
  <c r="K434" i="3"/>
  <c r="J416" i="3"/>
  <c r="K416" i="3"/>
  <c r="J414" i="3"/>
  <c r="K414" i="3"/>
  <c r="J410" i="3"/>
  <c r="K410" i="3"/>
  <c r="J404" i="3"/>
  <c r="K404" i="3"/>
  <c r="J402" i="3"/>
  <c r="K402" i="3"/>
  <c r="J400" i="3"/>
  <c r="K400" i="3"/>
  <c r="J398" i="3"/>
  <c r="K398" i="3"/>
  <c r="J396" i="3"/>
  <c r="K396" i="3"/>
  <c r="J394" i="3"/>
  <c r="K394" i="3"/>
  <c r="J392" i="3"/>
  <c r="K392" i="3"/>
  <c r="J390" i="3"/>
  <c r="K390" i="3"/>
  <c r="J388" i="3"/>
  <c r="K388" i="3"/>
  <c r="J386" i="3"/>
  <c r="K386" i="3"/>
  <c r="J384" i="3"/>
  <c r="K384" i="3"/>
  <c r="K368" i="3"/>
  <c r="J368" i="3"/>
  <c r="K593" i="3"/>
  <c r="J593" i="3"/>
  <c r="K591" i="3"/>
  <c r="J591" i="3"/>
  <c r="K589" i="3"/>
  <c r="J589" i="3"/>
  <c r="K587" i="3"/>
  <c r="J587" i="3"/>
  <c r="K585" i="3"/>
  <c r="J585" i="3"/>
  <c r="K583" i="3"/>
  <c r="J583" i="3"/>
  <c r="K581" i="3"/>
  <c r="J581" i="3"/>
  <c r="K579" i="3"/>
  <c r="J579" i="3"/>
  <c r="F579" i="3"/>
  <c r="I579" i="3"/>
  <c r="H579" i="3"/>
  <c r="K577" i="3"/>
  <c r="J577" i="3"/>
  <c r="K575" i="3"/>
  <c r="J575" i="3"/>
  <c r="K567" i="3"/>
  <c r="J567" i="3"/>
  <c r="K565" i="3"/>
  <c r="J565" i="3"/>
  <c r="K561" i="3"/>
  <c r="J561" i="3"/>
  <c r="I559" i="3"/>
  <c r="K559" i="3"/>
  <c r="H559" i="3"/>
  <c r="J559" i="3"/>
  <c r="F559" i="3"/>
  <c r="K557" i="3"/>
  <c r="J557" i="3"/>
  <c r="K555" i="3"/>
  <c r="J555" i="3"/>
  <c r="K553" i="3"/>
  <c r="J553" i="3"/>
  <c r="K549" i="3"/>
  <c r="J549" i="3"/>
  <c r="K547" i="3"/>
  <c r="J547" i="3"/>
  <c r="K545" i="3"/>
  <c r="J545" i="3"/>
  <c r="K543" i="3"/>
  <c r="J543" i="3"/>
  <c r="K541" i="3"/>
  <c r="J541" i="3"/>
  <c r="K537" i="3"/>
  <c r="J537" i="3"/>
  <c r="K535" i="3"/>
  <c r="J535" i="3"/>
  <c r="K517" i="3"/>
  <c r="J517" i="3"/>
  <c r="K515" i="3"/>
  <c r="J515" i="3"/>
  <c r="K513" i="3"/>
  <c r="J513" i="3"/>
  <c r="K511" i="3"/>
  <c r="J511" i="3"/>
  <c r="K507" i="3"/>
  <c r="J507" i="3"/>
  <c r="K505" i="3"/>
  <c r="J505" i="3"/>
  <c r="K497" i="3"/>
  <c r="J497" i="3"/>
  <c r="K495" i="3"/>
  <c r="J495" i="3"/>
  <c r="K493" i="3"/>
  <c r="J493" i="3"/>
  <c r="K491" i="3"/>
  <c r="J491" i="3"/>
  <c r="K489" i="3"/>
  <c r="J489" i="3"/>
  <c r="K487" i="3"/>
  <c r="J487" i="3"/>
  <c r="K485" i="3"/>
  <c r="J485" i="3"/>
  <c r="K483" i="3"/>
  <c r="J483" i="3"/>
  <c r="K475" i="3"/>
  <c r="J475" i="3"/>
  <c r="K473" i="3"/>
  <c r="J473" i="3"/>
  <c r="K471" i="3"/>
  <c r="J471" i="3"/>
  <c r="K469" i="3"/>
  <c r="J469" i="3"/>
  <c r="K467" i="3"/>
  <c r="J467" i="3"/>
  <c r="K461" i="3"/>
  <c r="J461" i="3"/>
  <c r="K459" i="3"/>
  <c r="J459" i="3"/>
  <c r="K455" i="3"/>
  <c r="J455" i="3"/>
  <c r="K447" i="3"/>
  <c r="J447" i="3"/>
  <c r="K441" i="3"/>
  <c r="J441" i="3"/>
  <c r="K437" i="3"/>
  <c r="J437" i="3"/>
  <c r="K435" i="3"/>
  <c r="J435" i="3"/>
  <c r="K429" i="3"/>
  <c r="J429" i="3"/>
  <c r="K427" i="3"/>
  <c r="J427" i="3"/>
  <c r="K425" i="3"/>
  <c r="J425" i="3"/>
  <c r="K421" i="3"/>
  <c r="J421" i="3"/>
  <c r="K415" i="3"/>
  <c r="J415" i="3"/>
  <c r="K411" i="3"/>
  <c r="J411" i="3"/>
  <c r="K409" i="3"/>
  <c r="J409" i="3"/>
  <c r="K389" i="3"/>
  <c r="J389" i="3"/>
  <c r="K387" i="3"/>
  <c r="J387" i="3"/>
  <c r="K385" i="3"/>
  <c r="J385" i="3"/>
  <c r="K383" i="3"/>
  <c r="J383" i="3"/>
  <c r="J377" i="3"/>
  <c r="K377" i="3"/>
  <c r="K370" i="3"/>
  <c r="J370" i="3"/>
  <c r="J380" i="3"/>
  <c r="K380" i="3"/>
  <c r="K376" i="3"/>
  <c r="J376" i="3"/>
  <c r="K374" i="3"/>
  <c r="J374" i="3"/>
  <c r="K350" i="3"/>
  <c r="J350" i="3"/>
  <c r="J348" i="3"/>
  <c r="K348" i="3"/>
  <c r="K346" i="3"/>
  <c r="J346" i="3"/>
  <c r="J342" i="3"/>
  <c r="K342" i="3"/>
  <c r="K336" i="3"/>
  <c r="J336" i="3"/>
  <c r="J322" i="3"/>
  <c r="K322" i="3"/>
  <c r="K306" i="3"/>
  <c r="J306" i="3"/>
  <c r="J304" i="3"/>
  <c r="K304" i="3"/>
  <c r="J300" i="3"/>
  <c r="K300" i="3"/>
  <c r="J298" i="3"/>
  <c r="K298" i="3"/>
  <c r="K296" i="3"/>
  <c r="J296" i="3"/>
  <c r="J294" i="3"/>
  <c r="K294" i="3"/>
  <c r="J292" i="3"/>
  <c r="K292" i="3"/>
  <c r="J290" i="3"/>
  <c r="K290" i="3"/>
  <c r="K288" i="3"/>
  <c r="J288" i="3"/>
  <c r="J284" i="3"/>
  <c r="K284" i="3"/>
  <c r="J282" i="3"/>
  <c r="K282" i="3"/>
  <c r="J280" i="3"/>
  <c r="K280" i="3"/>
  <c r="K274" i="3"/>
  <c r="J274" i="3"/>
  <c r="J268" i="3"/>
  <c r="K268" i="3"/>
  <c r="J266" i="3"/>
  <c r="K266" i="3"/>
  <c r="J264" i="3"/>
  <c r="K264" i="3"/>
  <c r="K262" i="3"/>
  <c r="J262" i="3"/>
  <c r="J260" i="3"/>
  <c r="K260" i="3"/>
  <c r="K258" i="3"/>
  <c r="J258" i="3"/>
  <c r="J254" i="3"/>
  <c r="K254" i="3"/>
  <c r="J250" i="3"/>
  <c r="K250" i="3"/>
  <c r="J244" i="3"/>
  <c r="K244" i="3"/>
  <c r="K242" i="3"/>
  <c r="J242" i="3"/>
  <c r="K238" i="3"/>
  <c r="J238" i="3"/>
  <c r="K236" i="3"/>
  <c r="J236" i="3"/>
  <c r="K232" i="3"/>
  <c r="J232" i="3"/>
  <c r="J230" i="3"/>
  <c r="K230" i="3"/>
  <c r="K224" i="3"/>
  <c r="J224" i="3"/>
  <c r="J220" i="3"/>
  <c r="K220" i="3"/>
  <c r="K216" i="3"/>
  <c r="J216" i="3"/>
  <c r="K212" i="3"/>
  <c r="J212" i="3"/>
  <c r="J210" i="3"/>
  <c r="K210" i="3"/>
  <c r="J206" i="3"/>
  <c r="K206" i="3"/>
  <c r="J202" i="3"/>
  <c r="K202" i="3"/>
  <c r="J188" i="3"/>
  <c r="K188" i="3"/>
  <c r="K366" i="3"/>
  <c r="J366" i="3"/>
  <c r="K364" i="3"/>
  <c r="J364" i="3"/>
  <c r="K360" i="3"/>
  <c r="J360" i="3"/>
  <c r="J358" i="3"/>
  <c r="K358" i="3"/>
  <c r="J352" i="3"/>
  <c r="K352" i="3"/>
  <c r="K349" i="3"/>
  <c r="J349" i="3"/>
  <c r="J344" i="3"/>
  <c r="K344" i="3"/>
  <c r="J340" i="3"/>
  <c r="K340" i="3"/>
  <c r="K338" i="3"/>
  <c r="J338" i="3"/>
  <c r="J334" i="3"/>
  <c r="K334" i="3"/>
  <c r="J332" i="3"/>
  <c r="K332" i="3"/>
  <c r="K330" i="3"/>
  <c r="J330" i="3"/>
  <c r="K328" i="3"/>
  <c r="J328" i="3"/>
  <c r="K326" i="3"/>
  <c r="J326" i="3"/>
  <c r="K325" i="3"/>
  <c r="J325" i="3"/>
  <c r="K324" i="3"/>
  <c r="J324" i="3"/>
  <c r="J320" i="3"/>
  <c r="K320" i="3"/>
  <c r="J318" i="3"/>
  <c r="K318" i="3"/>
  <c r="K316" i="3"/>
  <c r="J316" i="3"/>
  <c r="K314" i="3"/>
  <c r="J314" i="3"/>
  <c r="K312" i="3"/>
  <c r="J312" i="3"/>
  <c r="K310" i="3"/>
  <c r="J310" i="3"/>
  <c r="K308" i="3"/>
  <c r="J308" i="3"/>
  <c r="K307" i="3"/>
  <c r="J307" i="3"/>
  <c r="J301" i="3"/>
  <c r="K301" i="3"/>
  <c r="K299" i="3"/>
  <c r="J299" i="3"/>
  <c r="K297" i="3"/>
  <c r="J297" i="3"/>
  <c r="K295" i="3"/>
  <c r="J295" i="3"/>
  <c r="K293" i="3"/>
  <c r="J293" i="3"/>
  <c r="K291" i="3"/>
  <c r="J291" i="3"/>
  <c r="K289" i="3"/>
  <c r="J289" i="3"/>
  <c r="J285" i="3"/>
  <c r="K285" i="3"/>
  <c r="K283" i="3"/>
  <c r="J283" i="3"/>
  <c r="K281" i="3"/>
  <c r="J281" i="3"/>
  <c r="J278" i="3"/>
  <c r="K278" i="3"/>
  <c r="J276" i="3"/>
  <c r="K276" i="3"/>
  <c r="J272" i="3"/>
  <c r="K272" i="3"/>
  <c r="K270" i="3"/>
  <c r="J270" i="3"/>
  <c r="K256" i="3"/>
  <c r="J256" i="3"/>
  <c r="J252" i="3"/>
  <c r="K252" i="3"/>
  <c r="K248" i="3"/>
  <c r="J248" i="3"/>
  <c r="K246" i="3"/>
  <c r="J246" i="3"/>
  <c r="J240" i="3"/>
  <c r="K240" i="3"/>
  <c r="J234" i="3"/>
  <c r="K234" i="3"/>
  <c r="K228" i="3"/>
  <c r="J228" i="3"/>
  <c r="J226" i="3"/>
  <c r="K226" i="3"/>
  <c r="K222" i="3"/>
  <c r="J222" i="3"/>
  <c r="J221" i="3"/>
  <c r="K221" i="3"/>
  <c r="K218" i="3"/>
  <c r="J218" i="3"/>
  <c r="J208" i="3"/>
  <c r="K208" i="3"/>
  <c r="K204" i="3"/>
  <c r="J204" i="3"/>
  <c r="J200" i="3"/>
  <c r="K200" i="3"/>
  <c r="K198" i="3"/>
  <c r="J198" i="3"/>
  <c r="K196" i="3"/>
  <c r="J196" i="3"/>
  <c r="K194" i="3"/>
  <c r="J194" i="3"/>
  <c r="J193" i="3"/>
  <c r="K193" i="3"/>
  <c r="J192" i="3"/>
  <c r="K192" i="3"/>
  <c r="K190" i="3"/>
  <c r="J190" i="3"/>
  <c r="J186" i="3"/>
  <c r="K186" i="3"/>
  <c r="J373" i="3"/>
  <c r="K373" i="3"/>
  <c r="K371" i="3"/>
  <c r="J371" i="3"/>
  <c r="K369" i="3"/>
  <c r="J369" i="3"/>
  <c r="K367" i="3"/>
  <c r="J367" i="3"/>
  <c r="K365" i="3"/>
  <c r="J365" i="3"/>
  <c r="K363" i="3"/>
  <c r="J363" i="3"/>
  <c r="J361" i="3"/>
  <c r="K361" i="3"/>
  <c r="K351" i="3"/>
  <c r="J351" i="3"/>
  <c r="J347" i="3"/>
  <c r="K347" i="3"/>
  <c r="K339" i="3"/>
  <c r="J339" i="3"/>
  <c r="K337" i="3"/>
  <c r="J337" i="3"/>
  <c r="K331" i="3"/>
  <c r="J331" i="3"/>
  <c r="K329" i="3"/>
  <c r="J329" i="3"/>
  <c r="J327" i="3"/>
  <c r="K327" i="3"/>
  <c r="K317" i="3"/>
  <c r="J317" i="3"/>
  <c r="J315" i="3"/>
  <c r="K315" i="3"/>
  <c r="K313" i="3"/>
  <c r="J313" i="3"/>
  <c r="K311" i="3"/>
  <c r="J311" i="3"/>
  <c r="K309" i="3"/>
  <c r="J309" i="3"/>
  <c r="J275" i="3"/>
  <c r="K275" i="3"/>
  <c r="J271" i="3"/>
  <c r="K271" i="3"/>
  <c r="K263" i="3"/>
  <c r="J263" i="3"/>
  <c r="J259" i="3"/>
  <c r="K259" i="3"/>
  <c r="J257" i="3"/>
  <c r="K257" i="3"/>
  <c r="J249" i="3"/>
  <c r="K249" i="3"/>
  <c r="J247" i="3"/>
  <c r="K247" i="3"/>
  <c r="J243" i="3"/>
  <c r="K243" i="3"/>
  <c r="J239" i="3"/>
  <c r="K239" i="3"/>
  <c r="J237" i="3"/>
  <c r="K237" i="3"/>
  <c r="J233" i="3"/>
  <c r="K233" i="3"/>
  <c r="K229" i="3"/>
  <c r="J229" i="3"/>
  <c r="K225" i="3"/>
  <c r="J225" i="3"/>
  <c r="J223" i="3"/>
  <c r="K223" i="3"/>
  <c r="K219" i="3"/>
  <c r="J219" i="3"/>
  <c r="K217" i="3"/>
  <c r="J217" i="3"/>
  <c r="J215" i="3"/>
  <c r="K215" i="3"/>
  <c r="J213" i="3"/>
  <c r="K213" i="3"/>
  <c r="J205" i="3"/>
  <c r="K205" i="3"/>
  <c r="K199" i="3"/>
  <c r="J199" i="3"/>
  <c r="K197" i="3"/>
  <c r="J197" i="3"/>
  <c r="J195" i="3"/>
  <c r="K195" i="3"/>
  <c r="K191" i="3"/>
  <c r="J191" i="3"/>
  <c r="J375" i="3"/>
  <c r="K375" i="3"/>
  <c r="K362" i="3"/>
  <c r="J362" i="3"/>
  <c r="K359" i="3"/>
  <c r="J359" i="3"/>
  <c r="J357" i="3"/>
  <c r="K357" i="3"/>
  <c r="J356" i="3"/>
  <c r="K356" i="3"/>
  <c r="J355" i="3"/>
  <c r="K355" i="3"/>
  <c r="J354" i="3"/>
  <c r="K354" i="3"/>
  <c r="J353" i="3"/>
  <c r="K353" i="3"/>
  <c r="J345" i="3"/>
  <c r="K345" i="3"/>
  <c r="J343" i="3"/>
  <c r="K343" i="3"/>
  <c r="J341" i="3"/>
  <c r="K341" i="3"/>
  <c r="J335" i="3"/>
  <c r="K335" i="3"/>
  <c r="J333" i="3"/>
  <c r="K333" i="3"/>
  <c r="K323" i="3"/>
  <c r="J323" i="3"/>
  <c r="J321" i="3"/>
  <c r="K321" i="3"/>
  <c r="J319" i="3"/>
  <c r="K319" i="3"/>
  <c r="J305" i="3"/>
  <c r="K305" i="3"/>
  <c r="J303" i="3"/>
  <c r="K303" i="3"/>
  <c r="J302" i="3"/>
  <c r="K302" i="3"/>
  <c r="J287" i="3"/>
  <c r="K287" i="3"/>
  <c r="J286" i="3"/>
  <c r="K286" i="3"/>
  <c r="K279" i="3"/>
  <c r="J279" i="3"/>
  <c r="J277" i="3"/>
  <c r="K277" i="3"/>
  <c r="K273" i="3"/>
  <c r="J273" i="3"/>
  <c r="K269" i="3"/>
  <c r="J269" i="3"/>
  <c r="K267" i="3"/>
  <c r="J267" i="3"/>
  <c r="K265" i="3"/>
  <c r="J265" i="3"/>
  <c r="J261" i="3"/>
  <c r="K261" i="3"/>
  <c r="K255" i="3"/>
  <c r="J255" i="3"/>
  <c r="J253" i="3"/>
  <c r="K253" i="3"/>
  <c r="K251" i="3"/>
  <c r="J251" i="3"/>
  <c r="K245" i="3"/>
  <c r="J245" i="3"/>
  <c r="J241" i="3"/>
  <c r="K241" i="3"/>
  <c r="J235" i="3"/>
  <c r="K235" i="3"/>
  <c r="J231" i="3"/>
  <c r="K231" i="3"/>
  <c r="J227" i="3"/>
  <c r="K227" i="3"/>
  <c r="K214" i="3"/>
  <c r="J214" i="3"/>
  <c r="K211" i="3"/>
  <c r="J211" i="3"/>
  <c r="J209" i="3"/>
  <c r="K209" i="3"/>
  <c r="K207" i="3"/>
  <c r="J207" i="3"/>
  <c r="K203" i="3"/>
  <c r="J203" i="3"/>
  <c r="J201" i="3"/>
  <c r="K201" i="3"/>
  <c r="K189" i="3"/>
  <c r="J189" i="3"/>
  <c r="J187" i="3"/>
  <c r="K187" i="3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G282" i="9" l="1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S804" i="4"/>
  <c r="U804" i="4" s="1"/>
  <c r="S773" i="4"/>
  <c r="U773" i="4" s="1"/>
  <c r="F877" i="4"/>
  <c r="N958" i="4"/>
  <c r="R958" i="4" s="1"/>
  <c r="N872" i="4"/>
  <c r="P902" i="4"/>
  <c r="Q927" i="4"/>
  <c r="N972" i="4"/>
  <c r="R972" i="4" s="1"/>
  <c r="R872" i="4"/>
  <c r="T872" i="4"/>
  <c r="T995" i="4"/>
  <c r="P974" i="4"/>
  <c r="E972" i="4"/>
  <c r="P872" i="4"/>
  <c r="S872" i="4" s="1"/>
  <c r="N876" i="4"/>
  <c r="N905" i="4"/>
  <c r="R905" i="4" s="1"/>
  <c r="N880" i="4"/>
  <c r="R880" i="4" s="1"/>
  <c r="S896" i="4"/>
  <c r="T876" i="4"/>
  <c r="S905" i="4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S902" i="4"/>
  <c r="S958" i="4"/>
  <c r="U958" i="4" s="1"/>
  <c r="T972" i="4"/>
  <c r="S972" i="4"/>
  <c r="U972" i="4" s="1"/>
  <c r="V9" i="4"/>
  <c r="W9" i="4" s="1"/>
  <c r="X9" i="4" s="1"/>
  <c r="Y9" i="4" s="1"/>
  <c r="S112" i="4"/>
  <c r="U112" i="4" s="1"/>
  <c r="S128" i="4"/>
  <c r="U128" i="4" s="1"/>
  <c r="P930" i="4"/>
  <c r="P903" i="4"/>
  <c r="S770" i="4"/>
  <c r="P880" i="4"/>
  <c r="S880" i="4" s="1"/>
  <c r="E873" i="4"/>
  <c r="D907" i="4"/>
  <c r="Q992" i="4"/>
  <c r="P924" i="4"/>
  <c r="T880" i="4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J501" i="11"/>
  <c r="I505" i="11"/>
  <c r="J571" i="11"/>
  <c r="I554" i="11"/>
  <c r="J554" i="11"/>
  <c r="I411" i="11"/>
  <c r="J411" i="11"/>
  <c r="I579" i="11"/>
  <c r="J429" i="11"/>
  <c r="J595" i="11"/>
  <c r="T636" i="4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T433" i="4"/>
  <c r="V433" i="4" s="1"/>
  <c r="W433" i="4" s="1"/>
  <c r="X433" i="4" s="1"/>
  <c r="Y433" i="4" s="1"/>
  <c r="E393" i="5"/>
  <c r="G454" i="5"/>
  <c r="F504" i="5"/>
  <c r="I547" i="5"/>
  <c r="F554" i="5"/>
  <c r="S445" i="4"/>
  <c r="E504" i="5"/>
  <c r="F545" i="5"/>
  <c r="T553" i="4"/>
  <c r="T521" i="4"/>
  <c r="S376" i="4"/>
  <c r="I393" i="5"/>
  <c r="F454" i="5"/>
  <c r="T422" i="4"/>
  <c r="T445" i="4"/>
  <c r="I504" i="5"/>
  <c r="I518" i="5"/>
  <c r="I542" i="5"/>
  <c r="S525" i="4"/>
  <c r="G545" i="5"/>
  <c r="S545" i="4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G340" i="9"/>
  <c r="F579" i="5"/>
  <c r="V567" i="4"/>
  <c r="W567" i="4" s="1"/>
  <c r="G523" i="5"/>
  <c r="I540" i="5"/>
  <c r="E600" i="5"/>
  <c r="E620" i="5"/>
  <c r="S531" i="4"/>
  <c r="S519" i="4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E675" i="5"/>
  <c r="E656" i="5"/>
  <c r="F681" i="5"/>
  <c r="T661" i="4"/>
  <c r="V661" i="4" s="1"/>
  <c r="S649" i="4"/>
  <c r="U649" i="4" s="1"/>
  <c r="T677" i="4"/>
  <c r="T649" i="4"/>
  <c r="I432" i="11"/>
  <c r="S497" i="4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J47" i="11"/>
  <c r="E157" i="11"/>
  <c r="J279" i="1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V545" i="4"/>
  <c r="T284" i="4"/>
  <c r="T358" i="4"/>
  <c r="S191" i="4"/>
  <c r="U191" i="4" s="1"/>
  <c r="S211" i="4"/>
  <c r="T400" i="4"/>
  <c r="S322" i="4"/>
  <c r="U322" i="4" s="1"/>
  <c r="T344" i="4"/>
  <c r="S334" i="4"/>
  <c r="U334" i="4" s="1"/>
  <c r="T455" i="4"/>
  <c r="S547" i="4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S463" i="4"/>
  <c r="U463" i="4" s="1"/>
  <c r="U661" i="4"/>
  <c r="F786" i="5"/>
  <c r="E674" i="5"/>
  <c r="T662" i="4"/>
  <c r="T707" i="4"/>
  <c r="T719" i="4"/>
  <c r="G717" i="5"/>
  <c r="T714" i="4"/>
  <c r="T766" i="4"/>
  <c r="I820" i="5"/>
  <c r="S710" i="4"/>
  <c r="U710" i="4" s="1"/>
  <c r="I731" i="5"/>
  <c r="E798" i="5"/>
  <c r="G798" i="5"/>
  <c r="G770" i="5"/>
  <c r="F717" i="5"/>
  <c r="S706" i="4"/>
  <c r="S814" i="4"/>
  <c r="I770" i="5"/>
  <c r="T786" i="4"/>
  <c r="S838" i="4"/>
  <c r="S798" i="4"/>
  <c r="T687" i="4"/>
  <c r="T710" i="4"/>
  <c r="F798" i="5"/>
  <c r="F770" i="5"/>
  <c r="G786" i="5"/>
  <c r="E664" i="5"/>
  <c r="G841" i="5"/>
  <c r="F820" i="5"/>
  <c r="T814" i="4"/>
  <c r="V814" i="4" s="1"/>
  <c r="T838" i="4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I617" i="5"/>
  <c r="T632" i="4"/>
  <c r="S644" i="4"/>
  <c r="U644" i="4" s="1"/>
  <c r="S654" i="4"/>
  <c r="U654" i="4" s="1"/>
  <c r="I886" i="11"/>
  <c r="J886" i="1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847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J859" i="11"/>
  <c r="I840" i="11"/>
  <c r="J840" i="11"/>
  <c r="J850" i="11"/>
  <c r="I850" i="11"/>
  <c r="E982" i="11"/>
  <c r="F982" i="11"/>
  <c r="H982" i="11"/>
  <c r="I879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J905" i="11" s="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I960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S22" i="4"/>
  <c r="T560" i="4"/>
  <c r="S562" i="4"/>
  <c r="S615" i="4"/>
  <c r="D873" i="4"/>
  <c r="E877" i="4"/>
  <c r="E816" i="4"/>
  <c r="E78" i="5"/>
  <c r="H79" i="2" s="1"/>
  <c r="E90" i="5"/>
  <c r="H91" i="2" s="1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S903" i="4"/>
  <c r="U903" i="4" s="1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H83" i="2" s="1"/>
  <c r="S907" i="4"/>
  <c r="S989" i="4"/>
  <c r="W985" i="4"/>
  <c r="S278" i="4"/>
  <c r="U278" i="4" s="1"/>
  <c r="V765" i="4"/>
  <c r="T890" i="4"/>
  <c r="F899" i="4"/>
  <c r="U789" i="4"/>
  <c r="S944" i="4"/>
  <c r="U944" i="4" s="1"/>
  <c r="T132" i="4"/>
  <c r="V132" i="4" s="1"/>
  <c r="W132" i="4" s="1"/>
  <c r="T301" i="4"/>
  <c r="S27" i="4"/>
  <c r="T979" i="4"/>
  <c r="S981" i="4"/>
  <c r="V944" i="4"/>
  <c r="W944" i="4" s="1"/>
  <c r="S993" i="4"/>
  <c r="U993" i="4" s="1"/>
  <c r="E54" i="5"/>
  <c r="H55" i="2" s="1"/>
  <c r="E62" i="5"/>
  <c r="H63" i="2" s="1"/>
  <c r="E94" i="5"/>
  <c r="H95" i="2" s="1"/>
  <c r="S979" i="4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V347" i="4" s="1"/>
  <c r="T198" i="4"/>
  <c r="V270" i="4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S336" i="4"/>
  <c r="U336" i="4" s="1"/>
  <c r="S284" i="4"/>
  <c r="V284" i="4" s="1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T798" i="4"/>
  <c r="S793" i="4"/>
  <c r="U793" i="4" s="1"/>
  <c r="V789" i="4"/>
  <c r="T813" i="4"/>
  <c r="S802" i="4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T790" i="4"/>
  <c r="I747" i="5"/>
  <c r="T830" i="4"/>
  <c r="S768" i="4"/>
  <c r="S829" i="4"/>
  <c r="U829" i="4" s="1"/>
  <c r="T850" i="4"/>
  <c r="I844" i="5"/>
  <c r="F778" i="5"/>
  <c r="I836" i="5"/>
  <c r="S786" i="4"/>
  <c r="T768" i="4"/>
  <c r="V768" i="4" s="1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T857" i="4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V804" i="4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S711" i="4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V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V634" i="4" s="1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T393" i="4"/>
  <c r="S374" i="4"/>
  <c r="G441" i="5"/>
  <c r="I410" i="5"/>
  <c r="I418" i="5"/>
  <c r="E422" i="5"/>
  <c r="AK405" i="4"/>
  <c r="T419" i="4"/>
  <c r="T431" i="4"/>
  <c r="G60" i="9"/>
  <c r="E137" i="9"/>
  <c r="G153" i="9"/>
  <c r="D137" i="9"/>
  <c r="G84" i="9"/>
  <c r="I89" i="11"/>
  <c r="T324" i="4"/>
  <c r="V324" i="4" s="1"/>
  <c r="W324" i="4" s="1"/>
  <c r="T326" i="4"/>
  <c r="T335" i="4"/>
  <c r="S373" i="4"/>
  <c r="T333" i="4"/>
  <c r="G298" i="5"/>
  <c r="T310" i="4"/>
  <c r="S332" i="4"/>
  <c r="T373" i="4"/>
  <c r="E273" i="5"/>
  <c r="G331" i="5"/>
  <c r="G294" i="5"/>
  <c r="T332" i="4"/>
  <c r="V332" i="4" s="1"/>
  <c r="T250" i="4"/>
  <c r="T340" i="4"/>
  <c r="V340" i="4" s="1"/>
  <c r="W340" i="4" s="1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V268" i="4" s="1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V258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J211" i="1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W821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S759" i="4"/>
  <c r="V687" i="4"/>
  <c r="W687" i="4" s="1"/>
  <c r="X687" i="4" s="1"/>
  <c r="S643" i="4"/>
  <c r="U643" i="4" s="1"/>
  <c r="S709" i="4"/>
  <c r="U709" i="4" s="1"/>
  <c r="T374" i="4"/>
  <c r="T241" i="4"/>
  <c r="T295" i="4"/>
  <c r="T469" i="4"/>
  <c r="V469" i="4" s="1"/>
  <c r="I399" i="5"/>
  <c r="S469" i="4"/>
  <c r="E475" i="5"/>
  <c r="T274" i="4"/>
  <c r="V274" i="4" s="1"/>
  <c r="W274" i="4" s="1"/>
  <c r="E346" i="5"/>
  <c r="T200" i="4"/>
  <c r="V200" i="4" s="1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U755" i="4" s="1"/>
  <c r="T759" i="4"/>
  <c r="S777" i="4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S387" i="4"/>
  <c r="U387" i="4" s="1"/>
  <c r="I551" i="5"/>
  <c r="V583" i="4"/>
  <c r="W583" i="4" s="1"/>
  <c r="X583" i="4" s="1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T671" i="4"/>
  <c r="V671" i="4" s="1"/>
  <c r="W671" i="4" s="1"/>
  <c r="X671" i="4" s="1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I785" i="3"/>
  <c r="H721" i="3"/>
  <c r="H762" i="3"/>
  <c r="F778" i="3"/>
  <c r="H778" i="3"/>
  <c r="I786" i="3"/>
  <c r="V797" i="4"/>
  <c r="W797" i="4" s="1"/>
  <c r="T953" i="4"/>
  <c r="W912" i="4"/>
  <c r="T144" i="4"/>
  <c r="T684" i="4"/>
  <c r="V830" i="4"/>
  <c r="V884" i="4"/>
  <c r="W884" i="4" s="1"/>
  <c r="F12" i="5"/>
  <c r="I13" i="2" s="1"/>
  <c r="E12" i="5"/>
  <c r="H13" i="2" s="1"/>
  <c r="F117" i="2"/>
  <c r="O117" i="2" s="1"/>
  <c r="I116" i="3" s="1"/>
  <c r="E117" i="2"/>
  <c r="N117" i="2" s="1"/>
  <c r="F125" i="2"/>
  <c r="O125" i="2" s="1"/>
  <c r="I124" i="3" s="1"/>
  <c r="E125" i="2"/>
  <c r="N125" i="2" s="1"/>
  <c r="F133" i="2"/>
  <c r="O133" i="2" s="1"/>
  <c r="I132" i="3" s="1"/>
  <c r="E133" i="2"/>
  <c r="N133" i="2" s="1"/>
  <c r="F141" i="2"/>
  <c r="O141" i="2" s="1"/>
  <c r="I140" i="3" s="1"/>
  <c r="E141" i="2"/>
  <c r="N141" i="2" s="1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T297" i="4"/>
  <c r="S198" i="4"/>
  <c r="V198" i="4" s="1"/>
  <c r="S195" i="4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F464" i="5"/>
  <c r="T415" i="4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H798" i="3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U777" i="4"/>
  <c r="E50" i="5"/>
  <c r="H51" i="2" s="1"/>
  <c r="F53" i="5"/>
  <c r="I54" i="2" s="1"/>
  <c r="E58" i="5"/>
  <c r="H59" i="2" s="1"/>
  <c r="E66" i="5"/>
  <c r="H67" i="2" s="1"/>
  <c r="E98" i="5"/>
  <c r="H99" i="2" s="1"/>
  <c r="I111" i="5"/>
  <c r="I115" i="5"/>
  <c r="I119" i="5"/>
  <c r="I123" i="5"/>
  <c r="I127" i="5"/>
  <c r="I131" i="5"/>
  <c r="I135" i="5"/>
  <c r="I139" i="5"/>
  <c r="I143" i="5"/>
  <c r="F149" i="5"/>
  <c r="I150" i="2" s="1"/>
  <c r="G156" i="5"/>
  <c r="J157" i="2" s="1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S89" i="4"/>
  <c r="T119" i="4"/>
  <c r="S123" i="4"/>
  <c r="V128" i="4"/>
  <c r="W128" i="4" s="1"/>
  <c r="S147" i="4"/>
  <c r="S151" i="4"/>
  <c r="S155" i="4"/>
  <c r="T659" i="4"/>
  <c r="V677" i="4"/>
  <c r="W677" i="4" s="1"/>
  <c r="X677" i="4" s="1"/>
  <c r="T681" i="4"/>
  <c r="T763" i="4"/>
  <c r="T771" i="4"/>
  <c r="T795" i="4"/>
  <c r="T799" i="4"/>
  <c r="T803" i="4"/>
  <c r="T807" i="4"/>
  <c r="T831" i="4"/>
  <c r="N963" i="4"/>
  <c r="R963" i="4" s="1"/>
  <c r="F790" i="3"/>
  <c r="F782" i="3"/>
  <c r="I561" i="5"/>
  <c r="G533" i="5"/>
  <c r="G525" i="5"/>
  <c r="G4" i="2"/>
  <c r="P4" i="2" s="1"/>
  <c r="I820" i="3"/>
  <c r="I745" i="5"/>
  <c r="E77" i="5"/>
  <c r="H78" i="2" s="1"/>
  <c r="E53" i="5"/>
  <c r="H54" i="2" s="1"/>
  <c r="T184" i="4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T660" i="4"/>
  <c r="T664" i="4"/>
  <c r="V668" i="4"/>
  <c r="V692" i="4"/>
  <c r="T718" i="4"/>
  <c r="V718" i="4" s="1"/>
  <c r="W718" i="4" s="1"/>
  <c r="S737" i="4"/>
  <c r="T846" i="4"/>
  <c r="S857" i="4"/>
  <c r="V857" i="4" s="1"/>
  <c r="S891" i="4"/>
  <c r="S913" i="4"/>
  <c r="V928" i="4"/>
  <c r="S951" i="4"/>
  <c r="S953" i="4"/>
  <c r="T960" i="4"/>
  <c r="V960" i="4" s="1"/>
  <c r="S961" i="4"/>
  <c r="I805" i="5"/>
  <c r="I762" i="3"/>
  <c r="F641" i="5"/>
  <c r="G747" i="5"/>
  <c r="F105" i="5"/>
  <c r="I106" i="2" s="1"/>
  <c r="I73" i="5"/>
  <c r="T598" i="4"/>
  <c r="T457" i="4"/>
  <c r="F140" i="5"/>
  <c r="I141" i="2" s="1"/>
  <c r="F132" i="5"/>
  <c r="I133" i="2" s="1"/>
  <c r="F124" i="5"/>
  <c r="I125" i="2" s="1"/>
  <c r="F116" i="5"/>
  <c r="I117" i="2" s="1"/>
  <c r="T893" i="4"/>
  <c r="T873" i="4"/>
  <c r="E160" i="2"/>
  <c r="N160" i="2" s="1"/>
  <c r="H159" i="3" s="1"/>
  <c r="F49" i="5"/>
  <c r="I50" i="2" s="1"/>
  <c r="F81" i="5"/>
  <c r="I82" i="2" s="1"/>
  <c r="V124" i="4"/>
  <c r="W124" i="4" s="1"/>
  <c r="T74" i="4"/>
  <c r="E685" i="5"/>
  <c r="S608" i="4"/>
  <c r="V608" i="4" s="1"/>
  <c r="T614" i="4"/>
  <c r="S632" i="4"/>
  <c r="U632" i="4" s="1"/>
  <c r="V704" i="4"/>
  <c r="W704" i="4" s="1"/>
  <c r="R722" i="4"/>
  <c r="U722" i="4" s="1"/>
  <c r="T784" i="4"/>
  <c r="U854" i="4"/>
  <c r="T635" i="4"/>
  <c r="U970" i="4"/>
  <c r="S893" i="4"/>
  <c r="G141" i="2"/>
  <c r="P141" i="2" s="1"/>
  <c r="G133" i="2"/>
  <c r="P133" i="2" s="1"/>
  <c r="G125" i="2"/>
  <c r="P125" i="2" s="1"/>
  <c r="G117" i="2"/>
  <c r="P117" i="2" s="1"/>
  <c r="S53" i="4"/>
  <c r="S844" i="4"/>
  <c r="U844" i="4" s="1"/>
  <c r="S626" i="4"/>
  <c r="U626" i="4" s="1"/>
  <c r="V599" i="4"/>
  <c r="W599" i="4" s="1"/>
  <c r="X599" i="4" s="1"/>
  <c r="E146" i="5"/>
  <c r="H147" i="2" s="1"/>
  <c r="G555" i="5"/>
  <c r="G575" i="5"/>
  <c r="I709" i="5"/>
  <c r="T77" i="4"/>
  <c r="T174" i="4"/>
  <c r="S166" i="4"/>
  <c r="S676" i="4"/>
  <c r="F56" i="2"/>
  <c r="O56" i="2" s="1"/>
  <c r="T726" i="4"/>
  <c r="T870" i="4"/>
  <c r="E976" i="4"/>
  <c r="G897" i="4"/>
  <c r="F934" i="4"/>
  <c r="U612" i="4"/>
  <c r="V116" i="4"/>
  <c r="W116" i="4" s="1"/>
  <c r="X116" i="4" s="1"/>
  <c r="Y116" i="4" s="1"/>
  <c r="E898" i="4"/>
  <c r="E944" i="4"/>
  <c r="I49" i="5"/>
  <c r="G49" i="5"/>
  <c r="J50" i="2" s="1"/>
  <c r="G73" i="5"/>
  <c r="J74" i="2" s="1"/>
  <c r="E533" i="5"/>
  <c r="S660" i="4"/>
  <c r="U660" i="4" s="1"/>
  <c r="T728" i="4"/>
  <c r="V728" i="4" s="1"/>
  <c r="W728" i="4" s="1"/>
  <c r="X728" i="4" s="1"/>
  <c r="I713" i="5"/>
  <c r="S627" i="4"/>
  <c r="T808" i="4"/>
  <c r="V808" i="4" s="1"/>
  <c r="W808" i="4" s="1"/>
  <c r="S977" i="4"/>
  <c r="S678" i="4"/>
  <c r="S828" i="4"/>
  <c r="U828" i="4" s="1"/>
  <c r="S825" i="4"/>
  <c r="F178" i="5"/>
  <c r="I179" i="2" s="1"/>
  <c r="E178" i="5"/>
  <c r="H179" i="2" s="1"/>
  <c r="G178" i="5"/>
  <c r="J179" i="2" s="1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I753" i="3"/>
  <c r="H496" i="3"/>
  <c r="F496" i="3"/>
  <c r="F734" i="3"/>
  <c r="I734" i="3"/>
  <c r="F721" i="3"/>
  <c r="I721" i="3"/>
  <c r="I763" i="3"/>
  <c r="I807" i="3"/>
  <c r="I769" i="3"/>
  <c r="I801" i="3"/>
  <c r="H511" i="3"/>
  <c r="H536" i="3"/>
  <c r="I779" i="3"/>
  <c r="H820" i="3"/>
  <c r="F820" i="3"/>
  <c r="H827" i="3"/>
  <c r="S526" i="4"/>
  <c r="W960" i="4"/>
  <c r="S571" i="4"/>
  <c r="T61" i="4"/>
  <c r="T826" i="4"/>
  <c r="S134" i="4"/>
  <c r="T984" i="4"/>
  <c r="S696" i="4"/>
  <c r="T986" i="4"/>
  <c r="S592" i="4"/>
  <c r="U592" i="4" s="1"/>
  <c r="F5" i="5"/>
  <c r="I6" i="2" s="1"/>
  <c r="G5" i="5"/>
  <c r="J6" i="2" s="1"/>
  <c r="I9" i="5"/>
  <c r="F9" i="5"/>
  <c r="I10" i="2" s="1"/>
  <c r="G9" i="5"/>
  <c r="J10" i="2" s="1"/>
  <c r="E9" i="5"/>
  <c r="H10" i="2" s="1"/>
  <c r="G13" i="5"/>
  <c r="J14" i="2" s="1"/>
  <c r="F13" i="5"/>
  <c r="I14" i="2" s="1"/>
  <c r="E25" i="5"/>
  <c r="H26" i="2" s="1"/>
  <c r="G25" i="5"/>
  <c r="J26" i="2" s="1"/>
  <c r="F25" i="5"/>
  <c r="I26" i="2" s="1"/>
  <c r="F41" i="5"/>
  <c r="I42" i="2" s="1"/>
  <c r="E41" i="5"/>
  <c r="H42" i="2" s="1"/>
  <c r="I167" i="5"/>
  <c r="F167" i="5"/>
  <c r="I168" i="2" s="1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H14" i="2" s="1"/>
  <c r="E20" i="2"/>
  <c r="N20" i="2" s="1"/>
  <c r="G20" i="2"/>
  <c r="P20" i="2" s="1"/>
  <c r="F20" i="2"/>
  <c r="O20" i="2" s="1"/>
  <c r="I19" i="3" s="1"/>
  <c r="F34" i="2"/>
  <c r="O34" i="2" s="1"/>
  <c r="I33" i="3" s="1"/>
  <c r="G34" i="2"/>
  <c r="P34" i="2" s="1"/>
  <c r="E34" i="2"/>
  <c r="N34" i="2" s="1"/>
  <c r="G40" i="2"/>
  <c r="P40" i="2" s="1"/>
  <c r="E40" i="2"/>
  <c r="N40" i="2" s="1"/>
  <c r="F40" i="2"/>
  <c r="O40" i="2" s="1"/>
  <c r="I39" i="3" s="1"/>
  <c r="G41" i="5"/>
  <c r="J42" i="2" s="1"/>
  <c r="G46" i="2"/>
  <c r="P46" i="2" s="1"/>
  <c r="E46" i="2"/>
  <c r="N46" i="2" s="1"/>
  <c r="F46" i="2"/>
  <c r="O46" i="2" s="1"/>
  <c r="I45" i="3" s="1"/>
  <c r="G57" i="5"/>
  <c r="J58" i="2" s="1"/>
  <c r="E57" i="5"/>
  <c r="H58" i="2" s="1"/>
  <c r="E89" i="5"/>
  <c r="H90" i="2" s="1"/>
  <c r="G89" i="5"/>
  <c r="J90" i="2" s="1"/>
  <c r="E115" i="2"/>
  <c r="N115" i="2" s="1"/>
  <c r="G115" i="2"/>
  <c r="P115" i="2" s="1"/>
  <c r="F115" i="2"/>
  <c r="O115" i="2" s="1"/>
  <c r="I114" i="3" s="1"/>
  <c r="E123" i="2"/>
  <c r="N123" i="2" s="1"/>
  <c r="F123" i="2"/>
  <c r="O123" i="2" s="1"/>
  <c r="I122" i="3" s="1"/>
  <c r="G123" i="2"/>
  <c r="P123" i="2" s="1"/>
  <c r="E131" i="2"/>
  <c r="N131" i="2" s="1"/>
  <c r="G131" i="2"/>
  <c r="P131" i="2" s="1"/>
  <c r="F131" i="2"/>
  <c r="O131" i="2" s="1"/>
  <c r="I130" i="3" s="1"/>
  <c r="E139" i="2"/>
  <c r="N139" i="2" s="1"/>
  <c r="F139" i="2"/>
  <c r="O139" i="2" s="1"/>
  <c r="I138" i="3" s="1"/>
  <c r="G139" i="2"/>
  <c r="P139" i="2" s="1"/>
  <c r="E157" i="2"/>
  <c r="N157" i="2" s="1"/>
  <c r="F157" i="2"/>
  <c r="O157" i="2" s="1"/>
  <c r="I156" i="3" s="1"/>
  <c r="G157" i="2"/>
  <c r="P157" i="2" s="1"/>
  <c r="G167" i="5"/>
  <c r="J168" i="2" s="1"/>
  <c r="G174" i="2"/>
  <c r="P174" i="2" s="1"/>
  <c r="E174" i="2"/>
  <c r="N174" i="2" s="1"/>
  <c r="F174" i="2"/>
  <c r="O174" i="2" s="1"/>
  <c r="I173" i="3" s="1"/>
  <c r="F505" i="5"/>
  <c r="G505" i="5"/>
  <c r="E513" i="5"/>
  <c r="G513" i="5"/>
  <c r="F513" i="5"/>
  <c r="E527" i="5"/>
  <c r="E551" i="5"/>
  <c r="F593" i="5"/>
  <c r="E593" i="5"/>
  <c r="G5" i="2"/>
  <c r="P5" i="2" s="1"/>
  <c r="E5" i="2"/>
  <c r="N5" i="2" s="1"/>
  <c r="F5" i="2"/>
  <c r="O5" i="2" s="1"/>
  <c r="I4" i="3" s="1"/>
  <c r="E119" i="2"/>
  <c r="N119" i="2" s="1"/>
  <c r="F119" i="2"/>
  <c r="O119" i="2" s="1"/>
  <c r="I118" i="3" s="1"/>
  <c r="G119" i="2"/>
  <c r="P119" i="2" s="1"/>
  <c r="F676" i="5"/>
  <c r="F692" i="5"/>
  <c r="F720" i="5"/>
  <c r="I761" i="5"/>
  <c r="E111" i="2"/>
  <c r="N111" i="2" s="1"/>
  <c r="G111" i="2"/>
  <c r="P111" i="2" s="1"/>
  <c r="F111" i="2"/>
  <c r="O111" i="2" s="1"/>
  <c r="I110" i="3" s="1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V30" i="4"/>
  <c r="U30" i="4"/>
  <c r="U40" i="4"/>
  <c r="V40" i="4"/>
  <c r="U562" i="4"/>
  <c r="R673" i="4"/>
  <c r="S673" i="4"/>
  <c r="U695" i="4"/>
  <c r="F816" i="4"/>
  <c r="P816" i="4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E37" i="2"/>
  <c r="N37" i="2" s="1"/>
  <c r="F37" i="2"/>
  <c r="O37" i="2" s="1"/>
  <c r="I36" i="3" s="1"/>
  <c r="G37" i="2"/>
  <c r="P37" i="2" s="1"/>
  <c r="F25" i="2"/>
  <c r="O25" i="2" s="1"/>
  <c r="I24" i="3" s="1"/>
  <c r="G25" i="2"/>
  <c r="P25" i="2" s="1"/>
  <c r="E25" i="2"/>
  <c r="N25" i="2" s="1"/>
  <c r="R682" i="4"/>
  <c r="S682" i="4"/>
  <c r="R878" i="4"/>
  <c r="S878" i="4"/>
  <c r="N860" i="4"/>
  <c r="R860" i="4" s="1"/>
  <c r="S560" i="4"/>
  <c r="V560" i="4" s="1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T546" i="4"/>
  <c r="G348" i="5"/>
  <c r="T375" i="4"/>
  <c r="T377" i="4"/>
  <c r="V377" i="4" s="1"/>
  <c r="W377" i="4" s="1"/>
  <c r="X377" i="4" s="1"/>
  <c r="Y377" i="4" s="1"/>
  <c r="T253" i="4"/>
  <c r="T371" i="4"/>
  <c r="S377" i="4"/>
  <c r="U377" i="4" s="1"/>
  <c r="S329" i="4"/>
  <c r="V329" i="4" s="1"/>
  <c r="T220" i="4"/>
  <c r="T260" i="4"/>
  <c r="T190" i="4"/>
  <c r="V190" i="4" s="1"/>
  <c r="W190" i="4" s="1"/>
  <c r="X190" i="4" s="1"/>
  <c r="S192" i="4"/>
  <c r="U192" i="4" s="1"/>
  <c r="S199" i="4"/>
  <c r="E199" i="5"/>
  <c r="T187" i="4"/>
  <c r="T205" i="4"/>
  <c r="T213" i="4"/>
  <c r="S208" i="4"/>
  <c r="U208" i="4" s="1"/>
  <c r="T286" i="4"/>
  <c r="T222" i="4"/>
  <c r="V334" i="4"/>
  <c r="W334" i="4" s="1"/>
  <c r="X334" i="4" s="1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F750" i="3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H47" i="2" s="1"/>
  <c r="E182" i="5"/>
  <c r="H183" i="2" s="1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V727" i="4"/>
  <c r="W727" i="4" s="1"/>
  <c r="X727" i="4" s="1"/>
  <c r="S931" i="4"/>
  <c r="S963" i="4"/>
  <c r="U963" i="4" s="1"/>
  <c r="E807" i="5"/>
  <c r="E803" i="5"/>
  <c r="G779" i="5"/>
  <c r="G763" i="5"/>
  <c r="I755" i="5"/>
  <c r="G593" i="5"/>
  <c r="E541" i="5"/>
  <c r="I505" i="5"/>
  <c r="E4" i="2"/>
  <c r="N4" i="2" s="1"/>
  <c r="E745" i="5"/>
  <c r="V5" i="4"/>
  <c r="W5" i="4" s="1"/>
  <c r="E19" i="5"/>
  <c r="H20" i="2" s="1"/>
  <c r="E85" i="5"/>
  <c r="H86" i="2" s="1"/>
  <c r="E69" i="5"/>
  <c r="H70" i="2" s="1"/>
  <c r="E61" i="5"/>
  <c r="H62" i="2" s="1"/>
  <c r="E31" i="5"/>
  <c r="H32" i="2" s="1"/>
  <c r="S16" i="4"/>
  <c r="S11" i="4"/>
  <c r="T11" i="4"/>
  <c r="I536" i="3"/>
  <c r="T4" i="4"/>
  <c r="S6" i="4"/>
  <c r="S15" i="4"/>
  <c r="T15" i="4"/>
  <c r="T19" i="4"/>
  <c r="S26" i="4"/>
  <c r="T26" i="4"/>
  <c r="T27" i="4"/>
  <c r="V27" i="4" s="1"/>
  <c r="S31" i="4"/>
  <c r="T31" i="4"/>
  <c r="S41" i="4"/>
  <c r="S56" i="4"/>
  <c r="S57" i="4"/>
  <c r="U57" i="4" s="1"/>
  <c r="T57" i="4"/>
  <c r="T62" i="4"/>
  <c r="T67" i="4"/>
  <c r="S79" i="4"/>
  <c r="S107" i="4"/>
  <c r="S109" i="4"/>
  <c r="S113" i="4"/>
  <c r="V113" i="4" s="1"/>
  <c r="S117" i="4"/>
  <c r="T122" i="4"/>
  <c r="T130" i="4"/>
  <c r="T137" i="4"/>
  <c r="T146" i="4"/>
  <c r="S150" i="4"/>
  <c r="T161" i="4"/>
  <c r="T163" i="4"/>
  <c r="V163" i="4" s="1"/>
  <c r="S168" i="4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Q889" i="4"/>
  <c r="V910" i="4"/>
  <c r="W910" i="4" s="1"/>
  <c r="V938" i="4"/>
  <c r="W938" i="4" s="1"/>
  <c r="X938" i="4" s="1"/>
  <c r="Q939" i="4"/>
  <c r="P941" i="4"/>
  <c r="S941" i="4" s="1"/>
  <c r="S945" i="4"/>
  <c r="T945" i="4"/>
  <c r="Q964" i="4"/>
  <c r="T964" i="4" s="1"/>
  <c r="T971" i="4"/>
  <c r="V972" i="4"/>
  <c r="W972" i="4" s="1"/>
  <c r="T981" i="4"/>
  <c r="V981" i="4" s="1"/>
  <c r="S982" i="4"/>
  <c r="S984" i="4"/>
  <c r="S986" i="4"/>
  <c r="S992" i="4"/>
  <c r="S994" i="4"/>
  <c r="S996" i="4"/>
  <c r="S1000" i="4"/>
  <c r="G829" i="5"/>
  <c r="G809" i="5"/>
  <c r="E809" i="5"/>
  <c r="E805" i="5"/>
  <c r="T96" i="4"/>
  <c r="T92" i="4"/>
  <c r="T84" i="4"/>
  <c r="I105" i="5"/>
  <c r="I89" i="5"/>
  <c r="F90" i="2" s="1"/>
  <c r="O90" i="2" s="1"/>
  <c r="I89" i="3" s="1"/>
  <c r="I57" i="5"/>
  <c r="E27" i="5"/>
  <c r="H28" i="2" s="1"/>
  <c r="S922" i="4"/>
  <c r="T922" i="4"/>
  <c r="T82" i="4"/>
  <c r="S18" i="4"/>
  <c r="T18" i="4"/>
  <c r="T861" i="4"/>
  <c r="I511" i="3"/>
  <c r="F160" i="2"/>
  <c r="O160" i="2" s="1"/>
  <c r="S118" i="4"/>
  <c r="S164" i="4"/>
  <c r="U164" i="4" s="1"/>
  <c r="T592" i="4"/>
  <c r="S812" i="4"/>
  <c r="S663" i="4"/>
  <c r="U663" i="4" s="1"/>
  <c r="N940" i="4"/>
  <c r="S635" i="4"/>
  <c r="V635" i="4" s="1"/>
  <c r="N942" i="4"/>
  <c r="V970" i="4"/>
  <c r="W970" i="4" s="1"/>
  <c r="Y970" i="4" s="1"/>
  <c r="S557" i="4"/>
  <c r="S861" i="4"/>
  <c r="S120" i="4"/>
  <c r="S888" i="4"/>
  <c r="V888" i="4" s="1"/>
  <c r="S154" i="4"/>
  <c r="V886" i="4"/>
  <c r="W886" i="4" s="1"/>
  <c r="I145" i="5"/>
  <c r="F575" i="5"/>
  <c r="N974" i="4"/>
  <c r="T164" i="4"/>
  <c r="T134" i="4"/>
  <c r="T118" i="4"/>
  <c r="V118" i="4" s="1"/>
  <c r="T696" i="4"/>
  <c r="V696" i="4" s="1"/>
  <c r="T672" i="4"/>
  <c r="I827" i="3"/>
  <c r="T168" i="4"/>
  <c r="S61" i="4"/>
  <c r="T820" i="4"/>
  <c r="U830" i="4"/>
  <c r="R870" i="4"/>
  <c r="R902" i="4"/>
  <c r="U902" i="4" s="1"/>
  <c r="S879" i="4"/>
  <c r="T996" i="4"/>
  <c r="S784" i="4"/>
  <c r="V784" i="4" s="1"/>
  <c r="S653" i="4"/>
  <c r="U653" i="4" s="1"/>
  <c r="S741" i="4"/>
  <c r="U741" i="4" s="1"/>
  <c r="F950" i="4"/>
  <c r="E988" i="4"/>
  <c r="F988" i="4"/>
  <c r="D897" i="4"/>
  <c r="E915" i="4"/>
  <c r="S174" i="4"/>
  <c r="V174" i="4" s="1"/>
  <c r="F898" i="4"/>
  <c r="G3" i="5"/>
  <c r="J4" i="2" s="1"/>
  <c r="E3" i="5"/>
  <c r="H4" i="2" s="1"/>
  <c r="F3" i="5"/>
  <c r="I4" i="2" s="1"/>
  <c r="F7" i="5"/>
  <c r="I8" i="2" s="1"/>
  <c r="G7" i="5"/>
  <c r="J8" i="2" s="1"/>
  <c r="I7" i="5"/>
  <c r="F11" i="5"/>
  <c r="I12" i="2" s="1"/>
  <c r="G11" i="5"/>
  <c r="J12" i="2" s="1"/>
  <c r="E23" i="5"/>
  <c r="H24" i="2" s="1"/>
  <c r="F23" i="5"/>
  <c r="I24" i="2" s="1"/>
  <c r="I23" i="5"/>
  <c r="G23" i="5"/>
  <c r="J24" i="2" s="1"/>
  <c r="E39" i="5"/>
  <c r="H40" i="2" s="1"/>
  <c r="F39" i="5"/>
  <c r="I40" i="2" s="1"/>
  <c r="G39" i="5"/>
  <c r="J40" i="2" s="1"/>
  <c r="G159" i="5"/>
  <c r="J160" i="2" s="1"/>
  <c r="F159" i="5"/>
  <c r="I160" i="2" s="1"/>
  <c r="E159" i="5"/>
  <c r="H160" i="2" s="1"/>
  <c r="G171" i="5"/>
  <c r="J172" i="2" s="1"/>
  <c r="F171" i="5"/>
  <c r="I172" i="2" s="1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F16" i="2"/>
  <c r="O16" i="2" s="1"/>
  <c r="I15" i="3" s="1"/>
  <c r="G16" i="2"/>
  <c r="P16" i="2" s="1"/>
  <c r="E16" i="2"/>
  <c r="N16" i="2" s="1"/>
  <c r="I25" i="5"/>
  <c r="I41" i="5"/>
  <c r="E45" i="5"/>
  <c r="H46" i="2" s="1"/>
  <c r="G45" i="5"/>
  <c r="J46" i="2" s="1"/>
  <c r="E65" i="5"/>
  <c r="H66" i="2" s="1"/>
  <c r="F65" i="5"/>
  <c r="I66" i="2" s="1"/>
  <c r="G65" i="5"/>
  <c r="J66" i="2" s="1"/>
  <c r="I81" i="5"/>
  <c r="G81" i="5"/>
  <c r="J82" i="2" s="1"/>
  <c r="E97" i="5"/>
  <c r="H98" i="2" s="1"/>
  <c r="F97" i="5"/>
  <c r="I98" i="2" s="1"/>
  <c r="G97" i="5"/>
  <c r="J98" i="2" s="1"/>
  <c r="G105" i="5"/>
  <c r="J106" i="2" s="1"/>
  <c r="E149" i="5"/>
  <c r="H150" i="2" s="1"/>
  <c r="I149" i="5"/>
  <c r="F156" i="5"/>
  <c r="I157" i="2" s="1"/>
  <c r="E167" i="5"/>
  <c r="H168" i="2" s="1"/>
  <c r="E171" i="5"/>
  <c r="H172" i="2" s="1"/>
  <c r="F508" i="5"/>
  <c r="I513" i="5"/>
  <c r="E531" i="5"/>
  <c r="G541" i="5"/>
  <c r="E573" i="5"/>
  <c r="F577" i="5"/>
  <c r="G577" i="5"/>
  <c r="G579" i="5"/>
  <c r="F596" i="5"/>
  <c r="E135" i="2"/>
  <c r="N135" i="2" s="1"/>
  <c r="F135" i="2"/>
  <c r="O135" i="2" s="1"/>
  <c r="I134" i="3" s="1"/>
  <c r="G135" i="2"/>
  <c r="P135" i="2" s="1"/>
  <c r="E127" i="2"/>
  <c r="N127" i="2" s="1"/>
  <c r="G127" i="2"/>
  <c r="P127" i="2" s="1"/>
  <c r="F127" i="2"/>
  <c r="O127" i="2" s="1"/>
  <c r="I126" i="3" s="1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V178" i="4" s="1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V695" i="4" s="1"/>
  <c r="T697" i="4"/>
  <c r="S734" i="4"/>
  <c r="T764" i="4"/>
  <c r="V764" i="4" s="1"/>
  <c r="U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V983" i="4"/>
  <c r="W983" i="4" s="1"/>
  <c r="N988" i="4"/>
  <c r="R988" i="4" s="1"/>
  <c r="P988" i="4"/>
  <c r="Q988" i="4"/>
  <c r="Q1000" i="4"/>
  <c r="F1000" i="4"/>
  <c r="P1001" i="4"/>
  <c r="S1001" i="4" s="1"/>
  <c r="F1001" i="4"/>
  <c r="Q1001" i="4"/>
  <c r="T1001" i="4" s="1"/>
  <c r="T682" i="4"/>
  <c r="S670" i="4"/>
  <c r="T543" i="4"/>
  <c r="E143" i="2"/>
  <c r="N143" i="2" s="1"/>
  <c r="G143" i="2"/>
  <c r="P143" i="2" s="1"/>
  <c r="F143" i="2"/>
  <c r="O143" i="2" s="1"/>
  <c r="I142" i="3" s="1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W928" i="4" s="1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V998" i="4" s="1"/>
  <c r="W998" i="4" s="1"/>
  <c r="S761" i="4"/>
  <c r="T975" i="4"/>
  <c r="W804" i="4"/>
  <c r="S894" i="4"/>
  <c r="S827" i="4"/>
  <c r="I402" i="3"/>
  <c r="T536" i="4"/>
  <c r="I206" i="3"/>
  <c r="I294" i="3"/>
  <c r="I614" i="3"/>
  <c r="E51" i="2"/>
  <c r="N51" i="2" s="1"/>
  <c r="F51" i="2"/>
  <c r="O51" i="2" s="1"/>
  <c r="I50" i="3" s="1"/>
  <c r="G51" i="2"/>
  <c r="P51" i="2" s="1"/>
  <c r="I520" i="3"/>
  <c r="I320" i="3"/>
  <c r="I328" i="3"/>
  <c r="I340" i="3"/>
  <c r="I352" i="3"/>
  <c r="I360" i="3"/>
  <c r="I372" i="3"/>
  <c r="I255" i="3"/>
  <c r="I271" i="3"/>
  <c r="I273" i="3"/>
  <c r="I279" i="3"/>
  <c r="I295" i="3"/>
  <c r="I475" i="3"/>
  <c r="I378" i="3"/>
  <c r="I382" i="3"/>
  <c r="I442" i="3"/>
  <c r="I446" i="3"/>
  <c r="I462" i="3"/>
  <c r="I474" i="3"/>
  <c r="I478" i="3"/>
  <c r="I482" i="3"/>
  <c r="T526" i="4"/>
  <c r="V526" i="4" s="1"/>
  <c r="S550" i="4"/>
  <c r="U550" i="4" s="1"/>
  <c r="T458" i="4"/>
  <c r="T490" i="4"/>
  <c r="S490" i="4"/>
  <c r="U490" i="4" s="1"/>
  <c r="T434" i="4"/>
  <c r="I324" i="3"/>
  <c r="V344" i="4"/>
  <c r="W344" i="4" s="1"/>
  <c r="X344" i="4" s="1"/>
  <c r="Y344" i="4" s="1"/>
  <c r="AE344" i="4" s="1"/>
  <c r="T231" i="4"/>
  <c r="I275" i="3"/>
  <c r="I287" i="5"/>
  <c r="I291" i="3"/>
  <c r="T443" i="4"/>
  <c r="F468" i="5"/>
  <c r="F484" i="5"/>
  <c r="T453" i="4"/>
  <c r="T398" i="4"/>
  <c r="I409" i="3"/>
  <c r="I441" i="3"/>
  <c r="I425" i="3"/>
  <c r="I386" i="3"/>
  <c r="I406" i="3"/>
  <c r="I422" i="3"/>
  <c r="I430" i="5"/>
  <c r="E434" i="5"/>
  <c r="E442" i="5"/>
  <c r="E482" i="5"/>
  <c r="I486" i="3"/>
  <c r="S380" i="4"/>
  <c r="T380" i="4"/>
  <c r="S386" i="4"/>
  <c r="I341" i="3"/>
  <c r="I318" i="3"/>
  <c r="I346" i="3"/>
  <c r="I222" i="3"/>
  <c r="I358" i="3"/>
  <c r="I373" i="3"/>
  <c r="I381" i="3"/>
  <c r="I465" i="3"/>
  <c r="I655" i="3"/>
  <c r="I630" i="3"/>
  <c r="F47" i="2"/>
  <c r="O47" i="2" s="1"/>
  <c r="I46" i="3" s="1"/>
  <c r="G47" i="2"/>
  <c r="P47" i="2" s="1"/>
  <c r="E47" i="2"/>
  <c r="N47" i="2" s="1"/>
  <c r="I492" i="3"/>
  <c r="I526" i="3"/>
  <c r="I504" i="3"/>
  <c r="U409" i="4"/>
  <c r="W409" i="4" s="1"/>
  <c r="X409" i="4" s="1"/>
  <c r="Y409" i="4" s="1"/>
  <c r="I357" i="3"/>
  <c r="E381" i="5"/>
  <c r="E389" i="5"/>
  <c r="E405" i="5"/>
  <c r="E413" i="5"/>
  <c r="E421" i="5"/>
  <c r="E485" i="5"/>
  <c r="I501" i="3"/>
  <c r="S379" i="4"/>
  <c r="U379" i="4" s="1"/>
  <c r="T387" i="4"/>
  <c r="S441" i="4"/>
  <c r="U441" i="4" s="1"/>
  <c r="I508" i="3"/>
  <c r="I573" i="3"/>
  <c r="I565" i="3"/>
  <c r="I551" i="3"/>
  <c r="I543" i="3"/>
  <c r="I539" i="3"/>
  <c r="I535" i="3"/>
  <c r="I523" i="3"/>
  <c r="I519" i="3"/>
  <c r="I554" i="3"/>
  <c r="I567" i="3"/>
  <c r="I548" i="3"/>
  <c r="I530" i="3"/>
  <c r="I517" i="3"/>
  <c r="I562" i="3"/>
  <c r="I625" i="3"/>
  <c r="I609" i="3"/>
  <c r="I585" i="3"/>
  <c r="I749" i="3"/>
  <c r="I765" i="3"/>
  <c r="I781" i="3"/>
  <c r="I797" i="3"/>
  <c r="I832" i="3"/>
  <c r="I841" i="3"/>
  <c r="I759" i="3"/>
  <c r="I775" i="3"/>
  <c r="I791" i="3"/>
  <c r="I581" i="5"/>
  <c r="E581" i="5"/>
  <c r="G581" i="5"/>
  <c r="I669" i="5"/>
  <c r="G669" i="5"/>
  <c r="E669" i="5"/>
  <c r="I830" i="5"/>
  <c r="F830" i="5"/>
  <c r="G830" i="5"/>
  <c r="G6" i="2"/>
  <c r="P6" i="2" s="1"/>
  <c r="E6" i="2"/>
  <c r="N6" i="2" s="1"/>
  <c r="F6" i="2"/>
  <c r="O6" i="2" s="1"/>
  <c r="I5" i="3" s="1"/>
  <c r="G7" i="2"/>
  <c r="P7" i="2" s="1"/>
  <c r="F7" i="2"/>
  <c r="O7" i="2" s="1"/>
  <c r="I6" i="3" s="1"/>
  <c r="E7" i="2"/>
  <c r="N7" i="2" s="1"/>
  <c r="E10" i="5"/>
  <c r="H11" i="2" s="1"/>
  <c r="F10" i="5"/>
  <c r="I11" i="2" s="1"/>
  <c r="G10" i="5"/>
  <c r="J11" i="2" s="1"/>
  <c r="E17" i="2"/>
  <c r="N17" i="2" s="1"/>
  <c r="F17" i="2"/>
  <c r="O17" i="2" s="1"/>
  <c r="I16" i="3" s="1"/>
  <c r="G17" i="2"/>
  <c r="P17" i="2" s="1"/>
  <c r="F20" i="5"/>
  <c r="I21" i="2" s="1"/>
  <c r="G20" i="5"/>
  <c r="J21" i="2" s="1"/>
  <c r="E20" i="5"/>
  <c r="H21" i="2" s="1"/>
  <c r="I21" i="5"/>
  <c r="E21" i="5"/>
  <c r="H22" i="2" s="1"/>
  <c r="G21" i="5"/>
  <c r="J22" i="2" s="1"/>
  <c r="E23" i="2"/>
  <c r="N23" i="2" s="1"/>
  <c r="G23" i="2"/>
  <c r="P23" i="2" s="1"/>
  <c r="F23" i="2"/>
  <c r="O23" i="2" s="1"/>
  <c r="I22" i="3" s="1"/>
  <c r="F28" i="5"/>
  <c r="I29" i="2" s="1"/>
  <c r="I28" i="5"/>
  <c r="G28" i="5"/>
  <c r="J29" i="2" s="1"/>
  <c r="F30" i="5"/>
  <c r="I31" i="2" s="1"/>
  <c r="G30" i="5"/>
  <c r="J31" i="2" s="1"/>
  <c r="G34" i="5"/>
  <c r="J35" i="2" s="1"/>
  <c r="F34" i="5"/>
  <c r="I35" i="2" s="1"/>
  <c r="E35" i="5"/>
  <c r="H36" i="2" s="1"/>
  <c r="I35" i="5"/>
  <c r="G35" i="5"/>
  <c r="J36" i="2" s="1"/>
  <c r="E43" i="2"/>
  <c r="N43" i="2" s="1"/>
  <c r="F43" i="2"/>
  <c r="O43" i="2" s="1"/>
  <c r="I42" i="3" s="1"/>
  <c r="G43" i="2"/>
  <c r="P43" i="2" s="1"/>
  <c r="F48" i="5"/>
  <c r="I49" i="2" s="1"/>
  <c r="G48" i="5"/>
  <c r="J49" i="2" s="1"/>
  <c r="I48" i="5"/>
  <c r="I52" i="5"/>
  <c r="G52" i="5"/>
  <c r="J53" i="2" s="1"/>
  <c r="F52" i="5"/>
  <c r="I53" i="2" s="1"/>
  <c r="G54" i="5"/>
  <c r="J55" i="2" s="1"/>
  <c r="F54" i="5"/>
  <c r="I55" i="2" s="1"/>
  <c r="F58" i="5"/>
  <c r="I59" i="2" s="1"/>
  <c r="G58" i="5"/>
  <c r="J59" i="2" s="1"/>
  <c r="F63" i="2"/>
  <c r="O63" i="2" s="1"/>
  <c r="I62" i="3" s="1"/>
  <c r="G63" i="2"/>
  <c r="P63" i="2" s="1"/>
  <c r="E63" i="2"/>
  <c r="N63" i="2" s="1"/>
  <c r="F64" i="5"/>
  <c r="I65" i="2" s="1"/>
  <c r="G64" i="5"/>
  <c r="J65" i="2" s="1"/>
  <c r="I64" i="5"/>
  <c r="E67" i="2"/>
  <c r="N67" i="2" s="1"/>
  <c r="F67" i="2"/>
  <c r="O67" i="2" s="1"/>
  <c r="I66" i="3" s="1"/>
  <c r="G67" i="2"/>
  <c r="P67" i="2" s="1"/>
  <c r="I68" i="5"/>
  <c r="G68" i="5"/>
  <c r="J69" i="2" s="1"/>
  <c r="F68" i="5"/>
  <c r="I69" i="2" s="1"/>
  <c r="G70" i="5"/>
  <c r="J71" i="2" s="1"/>
  <c r="F70" i="5"/>
  <c r="I71" i="2" s="1"/>
  <c r="F74" i="5"/>
  <c r="I75" i="2" s="1"/>
  <c r="G74" i="5"/>
  <c r="J75" i="2" s="1"/>
  <c r="F79" i="2"/>
  <c r="O79" i="2" s="1"/>
  <c r="I78" i="3" s="1"/>
  <c r="G79" i="2"/>
  <c r="P79" i="2" s="1"/>
  <c r="E79" i="2"/>
  <c r="N79" i="2" s="1"/>
  <c r="F80" i="5"/>
  <c r="I81" i="2" s="1"/>
  <c r="G80" i="5"/>
  <c r="J81" i="2" s="1"/>
  <c r="I80" i="5"/>
  <c r="E83" i="2"/>
  <c r="N83" i="2" s="1"/>
  <c r="F83" i="2"/>
  <c r="O83" i="2" s="1"/>
  <c r="I82" i="3" s="1"/>
  <c r="G83" i="2"/>
  <c r="P83" i="2" s="1"/>
  <c r="I84" i="5"/>
  <c r="G84" i="5"/>
  <c r="J85" i="2" s="1"/>
  <c r="F84" i="5"/>
  <c r="I85" i="2" s="1"/>
  <c r="G86" i="5"/>
  <c r="J87" i="2" s="1"/>
  <c r="F86" i="5"/>
  <c r="I87" i="2" s="1"/>
  <c r="F90" i="5"/>
  <c r="I91" i="2" s="1"/>
  <c r="G90" i="5"/>
  <c r="J91" i="2" s="1"/>
  <c r="F95" i="2"/>
  <c r="O95" i="2" s="1"/>
  <c r="I94" i="3" s="1"/>
  <c r="G95" i="2"/>
  <c r="P95" i="2" s="1"/>
  <c r="E95" i="2"/>
  <c r="N95" i="2" s="1"/>
  <c r="F96" i="5"/>
  <c r="I97" i="2" s="1"/>
  <c r="G96" i="5"/>
  <c r="J97" i="2" s="1"/>
  <c r="I96" i="5"/>
  <c r="E99" i="2"/>
  <c r="N99" i="2" s="1"/>
  <c r="F99" i="2"/>
  <c r="O99" i="2" s="1"/>
  <c r="I98" i="3" s="1"/>
  <c r="G99" i="2"/>
  <c r="P99" i="2" s="1"/>
  <c r="I100" i="5"/>
  <c r="G100" i="5"/>
  <c r="J101" i="2" s="1"/>
  <c r="F100" i="5"/>
  <c r="I101" i="2" s="1"/>
  <c r="G102" i="5"/>
  <c r="J103" i="2" s="1"/>
  <c r="F102" i="5"/>
  <c r="I103" i="2" s="1"/>
  <c r="F106" i="5"/>
  <c r="I107" i="2" s="1"/>
  <c r="G106" i="5"/>
  <c r="J107" i="2" s="1"/>
  <c r="E148" i="5"/>
  <c r="H149" i="2" s="1"/>
  <c r="I148" i="5"/>
  <c r="F148" i="5"/>
  <c r="I149" i="2" s="1"/>
  <c r="I151" i="5"/>
  <c r="G151" i="5"/>
  <c r="J152" i="2" s="1"/>
  <c r="E151" i="5"/>
  <c r="H152" i="2" s="1"/>
  <c r="F154" i="5"/>
  <c r="I155" i="2" s="1"/>
  <c r="G154" i="5"/>
  <c r="J155" i="2" s="1"/>
  <c r="E154" i="5"/>
  <c r="H155" i="2" s="1"/>
  <c r="E155" i="5"/>
  <c r="H156" i="2" s="1"/>
  <c r="G155" i="5"/>
  <c r="J156" i="2" s="1"/>
  <c r="I155" i="5"/>
  <c r="I158" i="5"/>
  <c r="I164" i="5"/>
  <c r="I166" i="5"/>
  <c r="F166" i="5"/>
  <c r="I167" i="2" s="1"/>
  <c r="E166" i="5"/>
  <c r="H167" i="2" s="1"/>
  <c r="E169" i="2"/>
  <c r="N169" i="2" s="1"/>
  <c r="F169" i="2"/>
  <c r="O169" i="2" s="1"/>
  <c r="I168" i="3" s="1"/>
  <c r="G169" i="2"/>
  <c r="P169" i="2" s="1"/>
  <c r="G175" i="5"/>
  <c r="J176" i="2" s="1"/>
  <c r="E175" i="5"/>
  <c r="H176" i="2" s="1"/>
  <c r="I175" i="5"/>
  <c r="E180" i="5"/>
  <c r="H181" i="2" s="1"/>
  <c r="F180" i="5"/>
  <c r="I181" i="2" s="1"/>
  <c r="I180" i="5"/>
  <c r="F182" i="5"/>
  <c r="I183" i="2" s="1"/>
  <c r="I182" i="5"/>
  <c r="G185" i="2"/>
  <c r="P185" i="2" s="1"/>
  <c r="E185" i="2"/>
  <c r="N185" i="2" s="1"/>
  <c r="F185" i="2"/>
  <c r="O185" i="2" s="1"/>
  <c r="I184" i="3" s="1"/>
  <c r="G185" i="5"/>
  <c r="J186" i="2" s="1"/>
  <c r="I185" i="5"/>
  <c r="E185" i="5"/>
  <c r="H186" i="2" s="1"/>
  <c r="F488" i="5"/>
  <c r="I488" i="5"/>
  <c r="F500" i="5"/>
  <c r="G500" i="5"/>
  <c r="E500" i="5"/>
  <c r="I500" i="5"/>
  <c r="I507" i="3"/>
  <c r="I514" i="5"/>
  <c r="G514" i="5"/>
  <c r="G515" i="5"/>
  <c r="E515" i="5"/>
  <c r="I515" i="5"/>
  <c r="F517" i="5"/>
  <c r="I518" i="3"/>
  <c r="G528" i="5"/>
  <c r="F528" i="5"/>
  <c r="I531" i="3"/>
  <c r="F534" i="5"/>
  <c r="I534" i="5"/>
  <c r="I538" i="3"/>
  <c r="I542" i="3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I590" i="3"/>
  <c r="I591" i="3"/>
  <c r="F602" i="5"/>
  <c r="E602" i="5"/>
  <c r="F604" i="5"/>
  <c r="G604" i="5"/>
  <c r="E604" i="5"/>
  <c r="I604" i="5"/>
  <c r="I605" i="3"/>
  <c r="I616" i="3"/>
  <c r="F616" i="5"/>
  <c r="G616" i="5"/>
  <c r="I618" i="3"/>
  <c r="I633" i="3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I699" i="3"/>
  <c r="I703" i="3"/>
  <c r="I706" i="3"/>
  <c r="F706" i="5"/>
  <c r="G706" i="5"/>
  <c r="I708" i="3"/>
  <c r="I711" i="3"/>
  <c r="I719" i="3"/>
  <c r="I722" i="3"/>
  <c r="G722" i="5"/>
  <c r="F722" i="5"/>
  <c r="I724" i="3"/>
  <c r="I727" i="3"/>
  <c r="F732" i="5"/>
  <c r="I732" i="5"/>
  <c r="E732" i="5"/>
  <c r="I736" i="3"/>
  <c r="I737" i="3"/>
  <c r="I740" i="3"/>
  <c r="I741" i="3"/>
  <c r="I742" i="3"/>
  <c r="F742" i="5"/>
  <c r="G742" i="5"/>
  <c r="G743" i="5"/>
  <c r="I743" i="5"/>
  <c r="E743" i="5"/>
  <c r="I746" i="3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I804" i="3"/>
  <c r="E810" i="5"/>
  <c r="I822" i="3"/>
  <c r="G825" i="5"/>
  <c r="I825" i="5"/>
  <c r="I831" i="3"/>
  <c r="F833" i="5"/>
  <c r="I838" i="3"/>
  <c r="V19" i="4"/>
  <c r="U19" i="4"/>
  <c r="T29" i="4"/>
  <c r="T33" i="4"/>
  <c r="T35" i="4"/>
  <c r="U44" i="4"/>
  <c r="V44" i="4"/>
  <c r="X5" i="4"/>
  <c r="Y5" i="4" s="1"/>
  <c r="X972" i="4"/>
  <c r="Y972" i="4"/>
  <c r="X884" i="4"/>
  <c r="Y884" i="4"/>
  <c r="I370" i="3"/>
  <c r="I453" i="3"/>
  <c r="I469" i="3"/>
  <c r="I481" i="3"/>
  <c r="I485" i="3"/>
  <c r="I489" i="3"/>
  <c r="I497" i="3"/>
  <c r="T426" i="4"/>
  <c r="T439" i="4"/>
  <c r="V439" i="4" s="1"/>
  <c r="S483" i="4"/>
  <c r="V483" i="4" s="1"/>
  <c r="T499" i="4"/>
  <c r="I491" i="3"/>
  <c r="I506" i="3"/>
  <c r="I510" i="3"/>
  <c r="I547" i="3"/>
  <c r="I572" i="3"/>
  <c r="I578" i="3"/>
  <c r="I532" i="3"/>
  <c r="I546" i="3"/>
  <c r="I587" i="3"/>
  <c r="I613" i="3"/>
  <c r="I597" i="3"/>
  <c r="I621" i="3"/>
  <c r="I606" i="3"/>
  <c r="I731" i="3"/>
  <c r="S622" i="4"/>
  <c r="W692" i="4"/>
  <c r="X692" i="4" s="1"/>
  <c r="I757" i="3"/>
  <c r="I773" i="3"/>
  <c r="I789" i="3"/>
  <c r="I833" i="3"/>
  <c r="I824" i="3"/>
  <c r="I751" i="3"/>
  <c r="I767" i="3"/>
  <c r="I783" i="3"/>
  <c r="I799" i="3"/>
  <c r="I589" i="5"/>
  <c r="E589" i="5"/>
  <c r="G589" i="5"/>
  <c r="F818" i="5"/>
  <c r="I818" i="5"/>
  <c r="I834" i="5"/>
  <c r="F834" i="5"/>
  <c r="E834" i="5"/>
  <c r="F9" i="2"/>
  <c r="O9" i="2" s="1"/>
  <c r="I8" i="3" s="1"/>
  <c r="G9" i="2"/>
  <c r="P9" i="2" s="1"/>
  <c r="E9" i="2"/>
  <c r="N9" i="2" s="1"/>
  <c r="I10" i="5"/>
  <c r="E12" i="2"/>
  <c r="N12" i="2" s="1"/>
  <c r="F12" i="2"/>
  <c r="O12" i="2" s="1"/>
  <c r="I11" i="3" s="1"/>
  <c r="G12" i="2"/>
  <c r="P12" i="2" s="1"/>
  <c r="E13" i="2"/>
  <c r="N13" i="2" s="1"/>
  <c r="F13" i="2"/>
  <c r="O13" i="2" s="1"/>
  <c r="I12" i="3" s="1"/>
  <c r="G13" i="2"/>
  <c r="P13" i="2" s="1"/>
  <c r="E16" i="5"/>
  <c r="H17" i="2" s="1"/>
  <c r="G16" i="5"/>
  <c r="J17" i="2" s="1"/>
  <c r="F18" i="5"/>
  <c r="I19" i="2" s="1"/>
  <c r="I18" i="5"/>
  <c r="G18" i="5"/>
  <c r="J19" i="2" s="1"/>
  <c r="E18" i="5"/>
  <c r="H19" i="2" s="1"/>
  <c r="I20" i="5"/>
  <c r="F21" i="5"/>
  <c r="I22" i="2" s="1"/>
  <c r="E27" i="2"/>
  <c r="N27" i="2" s="1"/>
  <c r="F27" i="2"/>
  <c r="O27" i="2" s="1"/>
  <c r="I26" i="3" s="1"/>
  <c r="G27" i="2"/>
  <c r="P27" i="2" s="1"/>
  <c r="E28" i="5"/>
  <c r="H29" i="2" s="1"/>
  <c r="I30" i="5"/>
  <c r="G32" i="5"/>
  <c r="J33" i="2" s="1"/>
  <c r="F32" i="5"/>
  <c r="I33" i="2" s="1"/>
  <c r="I32" i="5"/>
  <c r="I34" i="5"/>
  <c r="F35" i="5"/>
  <c r="I36" i="2" s="1"/>
  <c r="I37" i="5"/>
  <c r="E37" i="5"/>
  <c r="H38" i="2" s="1"/>
  <c r="G37" i="5"/>
  <c r="J38" i="2" s="1"/>
  <c r="F39" i="2"/>
  <c r="O39" i="2" s="1"/>
  <c r="I38" i="3" s="1"/>
  <c r="G39" i="2"/>
  <c r="P39" i="2" s="1"/>
  <c r="E39" i="2"/>
  <c r="N39" i="2" s="1"/>
  <c r="I44" i="5"/>
  <c r="G44" i="5"/>
  <c r="J45" i="2" s="1"/>
  <c r="F44" i="5"/>
  <c r="I45" i="2" s="1"/>
  <c r="G46" i="5"/>
  <c r="J47" i="2" s="1"/>
  <c r="F46" i="5"/>
  <c r="I47" i="2" s="1"/>
  <c r="F50" i="5"/>
  <c r="I51" i="2" s="1"/>
  <c r="G50" i="5"/>
  <c r="J51" i="2" s="1"/>
  <c r="F55" i="2"/>
  <c r="O55" i="2" s="1"/>
  <c r="I54" i="3" s="1"/>
  <c r="G55" i="2"/>
  <c r="P55" i="2" s="1"/>
  <c r="E55" i="2"/>
  <c r="N55" i="2" s="1"/>
  <c r="F56" i="5"/>
  <c r="I57" i="2" s="1"/>
  <c r="G56" i="5"/>
  <c r="J57" i="2" s="1"/>
  <c r="I56" i="5"/>
  <c r="E59" i="2"/>
  <c r="N59" i="2" s="1"/>
  <c r="F59" i="2"/>
  <c r="O59" i="2" s="1"/>
  <c r="I58" i="3" s="1"/>
  <c r="G59" i="2"/>
  <c r="P59" i="2" s="1"/>
  <c r="I60" i="5"/>
  <c r="G60" i="5"/>
  <c r="J61" i="2" s="1"/>
  <c r="F60" i="5"/>
  <c r="I61" i="2" s="1"/>
  <c r="G62" i="5"/>
  <c r="J63" i="2" s="1"/>
  <c r="F62" i="5"/>
  <c r="I63" i="2" s="1"/>
  <c r="F66" i="5"/>
  <c r="I67" i="2" s="1"/>
  <c r="G66" i="5"/>
  <c r="J67" i="2" s="1"/>
  <c r="E68" i="5"/>
  <c r="H69" i="2" s="1"/>
  <c r="I70" i="5"/>
  <c r="F72" i="5"/>
  <c r="I73" i="2" s="1"/>
  <c r="G72" i="5"/>
  <c r="J73" i="2" s="1"/>
  <c r="I72" i="5"/>
  <c r="I74" i="5"/>
  <c r="I76" i="5"/>
  <c r="G76" i="5"/>
  <c r="J77" i="2" s="1"/>
  <c r="F76" i="5"/>
  <c r="I77" i="2" s="1"/>
  <c r="G78" i="5"/>
  <c r="J79" i="2" s="1"/>
  <c r="F78" i="5"/>
  <c r="I79" i="2" s="1"/>
  <c r="F82" i="5"/>
  <c r="I83" i="2" s="1"/>
  <c r="G82" i="5"/>
  <c r="J83" i="2" s="1"/>
  <c r="E84" i="5"/>
  <c r="H85" i="2" s="1"/>
  <c r="I86" i="5"/>
  <c r="F88" i="5"/>
  <c r="I89" i="2" s="1"/>
  <c r="G88" i="5"/>
  <c r="J89" i="2" s="1"/>
  <c r="I88" i="5"/>
  <c r="E91" i="2"/>
  <c r="N91" i="2" s="1"/>
  <c r="F91" i="2"/>
  <c r="O91" i="2" s="1"/>
  <c r="I90" i="3" s="1"/>
  <c r="G91" i="2"/>
  <c r="P91" i="2" s="1"/>
  <c r="I92" i="5"/>
  <c r="G92" i="5"/>
  <c r="J93" i="2" s="1"/>
  <c r="F92" i="5"/>
  <c r="I93" i="2" s="1"/>
  <c r="G94" i="5"/>
  <c r="J95" i="2" s="1"/>
  <c r="F94" i="5"/>
  <c r="I95" i="2" s="1"/>
  <c r="E96" i="5"/>
  <c r="H97" i="2" s="1"/>
  <c r="F98" i="5"/>
  <c r="I99" i="2" s="1"/>
  <c r="G98" i="5"/>
  <c r="J99" i="2" s="1"/>
  <c r="E100" i="5"/>
  <c r="H101" i="2" s="1"/>
  <c r="I102" i="5"/>
  <c r="F104" i="5"/>
  <c r="I105" i="2" s="1"/>
  <c r="G104" i="5"/>
  <c r="J105" i="2" s="1"/>
  <c r="I104" i="5"/>
  <c r="I106" i="5"/>
  <c r="I108" i="5"/>
  <c r="G108" i="5"/>
  <c r="J109" i="2" s="1"/>
  <c r="F108" i="5"/>
  <c r="I109" i="2" s="1"/>
  <c r="E110" i="2"/>
  <c r="N110" i="2" s="1"/>
  <c r="F110" i="2"/>
  <c r="O110" i="2" s="1"/>
  <c r="I109" i="3" s="1"/>
  <c r="G110" i="2"/>
  <c r="P110" i="2" s="1"/>
  <c r="G112" i="2"/>
  <c r="P112" i="2" s="1"/>
  <c r="E112" i="2"/>
  <c r="N112" i="2" s="1"/>
  <c r="F112" i="2"/>
  <c r="O112" i="2" s="1"/>
  <c r="I111" i="3" s="1"/>
  <c r="E114" i="2"/>
  <c r="N114" i="2" s="1"/>
  <c r="F114" i="2"/>
  <c r="O114" i="2" s="1"/>
  <c r="I113" i="3" s="1"/>
  <c r="G114" i="2"/>
  <c r="P114" i="2" s="1"/>
  <c r="G116" i="2"/>
  <c r="P116" i="2" s="1"/>
  <c r="E116" i="2"/>
  <c r="N116" i="2" s="1"/>
  <c r="F116" i="2"/>
  <c r="O116" i="2" s="1"/>
  <c r="I115" i="3" s="1"/>
  <c r="E118" i="2"/>
  <c r="N118" i="2" s="1"/>
  <c r="F118" i="2"/>
  <c r="O118" i="2" s="1"/>
  <c r="I117" i="3" s="1"/>
  <c r="G118" i="2"/>
  <c r="P118" i="2" s="1"/>
  <c r="G120" i="2"/>
  <c r="P120" i="2" s="1"/>
  <c r="E120" i="2"/>
  <c r="N120" i="2" s="1"/>
  <c r="F120" i="2"/>
  <c r="O120" i="2" s="1"/>
  <c r="I119" i="3" s="1"/>
  <c r="E122" i="2"/>
  <c r="N122" i="2" s="1"/>
  <c r="F122" i="2"/>
  <c r="O122" i="2" s="1"/>
  <c r="I121" i="3" s="1"/>
  <c r="G122" i="2"/>
  <c r="P122" i="2" s="1"/>
  <c r="G124" i="2"/>
  <c r="P124" i="2" s="1"/>
  <c r="E124" i="2"/>
  <c r="N124" i="2" s="1"/>
  <c r="F124" i="2"/>
  <c r="O124" i="2" s="1"/>
  <c r="I123" i="3" s="1"/>
  <c r="E126" i="2"/>
  <c r="N126" i="2" s="1"/>
  <c r="F126" i="2"/>
  <c r="O126" i="2" s="1"/>
  <c r="I125" i="3" s="1"/>
  <c r="G126" i="2"/>
  <c r="P126" i="2" s="1"/>
  <c r="G128" i="2"/>
  <c r="P128" i="2" s="1"/>
  <c r="E128" i="2"/>
  <c r="N128" i="2" s="1"/>
  <c r="F128" i="2"/>
  <c r="O128" i="2" s="1"/>
  <c r="I127" i="3" s="1"/>
  <c r="E130" i="2"/>
  <c r="N130" i="2" s="1"/>
  <c r="F130" i="2"/>
  <c r="O130" i="2" s="1"/>
  <c r="I129" i="3" s="1"/>
  <c r="G130" i="2"/>
  <c r="P130" i="2" s="1"/>
  <c r="G132" i="2"/>
  <c r="P132" i="2" s="1"/>
  <c r="E132" i="2"/>
  <c r="N132" i="2" s="1"/>
  <c r="F132" i="2"/>
  <c r="O132" i="2" s="1"/>
  <c r="I131" i="3" s="1"/>
  <c r="E134" i="2"/>
  <c r="N134" i="2" s="1"/>
  <c r="F134" i="2"/>
  <c r="O134" i="2" s="1"/>
  <c r="I133" i="3" s="1"/>
  <c r="G134" i="2"/>
  <c r="P134" i="2" s="1"/>
  <c r="G136" i="2"/>
  <c r="P136" i="2" s="1"/>
  <c r="E136" i="2"/>
  <c r="N136" i="2" s="1"/>
  <c r="F136" i="2"/>
  <c r="O136" i="2" s="1"/>
  <c r="I135" i="3" s="1"/>
  <c r="E138" i="2"/>
  <c r="N138" i="2" s="1"/>
  <c r="F138" i="2"/>
  <c r="O138" i="2" s="1"/>
  <c r="I137" i="3" s="1"/>
  <c r="G138" i="2"/>
  <c r="P138" i="2" s="1"/>
  <c r="G140" i="2"/>
  <c r="P140" i="2" s="1"/>
  <c r="E140" i="2"/>
  <c r="N140" i="2" s="1"/>
  <c r="F140" i="2"/>
  <c r="O140" i="2" s="1"/>
  <c r="I139" i="3" s="1"/>
  <c r="E142" i="2"/>
  <c r="N142" i="2" s="1"/>
  <c r="F142" i="2"/>
  <c r="O142" i="2" s="1"/>
  <c r="I141" i="3" s="1"/>
  <c r="G142" i="2"/>
  <c r="P142" i="2" s="1"/>
  <c r="G144" i="2"/>
  <c r="P144" i="2" s="1"/>
  <c r="E144" i="2"/>
  <c r="N144" i="2" s="1"/>
  <c r="F144" i="2"/>
  <c r="O144" i="2" s="1"/>
  <c r="I143" i="3" s="1"/>
  <c r="F145" i="2"/>
  <c r="O145" i="2" s="1"/>
  <c r="I144" i="3" s="1"/>
  <c r="G145" i="2"/>
  <c r="P145" i="2" s="1"/>
  <c r="E145" i="2"/>
  <c r="N145" i="2" s="1"/>
  <c r="E147" i="2"/>
  <c r="N147" i="2" s="1"/>
  <c r="G147" i="2"/>
  <c r="P147" i="2" s="1"/>
  <c r="F147" i="2"/>
  <c r="O147" i="2" s="1"/>
  <c r="I146" i="3" s="1"/>
  <c r="G147" i="5"/>
  <c r="J148" i="2" s="1"/>
  <c r="E147" i="5"/>
  <c r="H148" i="2" s="1"/>
  <c r="I147" i="5"/>
  <c r="E150" i="5"/>
  <c r="H151" i="2" s="1"/>
  <c r="I150" i="5"/>
  <c r="F150" i="5"/>
  <c r="I151" i="2" s="1"/>
  <c r="F153" i="2"/>
  <c r="O153" i="2" s="1"/>
  <c r="I152" i="3" s="1"/>
  <c r="E153" i="2"/>
  <c r="N153" i="2" s="1"/>
  <c r="G153" i="2"/>
  <c r="P153" i="2" s="1"/>
  <c r="F155" i="2"/>
  <c r="O155" i="2" s="1"/>
  <c r="I154" i="3" s="1"/>
  <c r="G155" i="2"/>
  <c r="P155" i="2" s="1"/>
  <c r="E155" i="2"/>
  <c r="N155" i="2" s="1"/>
  <c r="F158" i="5"/>
  <c r="I159" i="2" s="1"/>
  <c r="E158" i="5"/>
  <c r="H159" i="2" s="1"/>
  <c r="E163" i="2"/>
  <c r="N163" i="2" s="1"/>
  <c r="F163" i="2"/>
  <c r="O163" i="2" s="1"/>
  <c r="I162" i="3" s="1"/>
  <c r="G163" i="2"/>
  <c r="P163" i="2" s="1"/>
  <c r="G163" i="5"/>
  <c r="J164" i="2" s="1"/>
  <c r="I163" i="5"/>
  <c r="E163" i="5"/>
  <c r="H164" i="2" s="1"/>
  <c r="F164" i="5"/>
  <c r="I165" i="2" s="1"/>
  <c r="E164" i="5"/>
  <c r="H165" i="2" s="1"/>
  <c r="F170" i="5"/>
  <c r="I171" i="2" s="1"/>
  <c r="G170" i="5"/>
  <c r="J171" i="2" s="1"/>
  <c r="I170" i="5"/>
  <c r="F174" i="5"/>
  <c r="I175" i="2" s="1"/>
  <c r="E174" i="5"/>
  <c r="H175" i="2" s="1"/>
  <c r="I174" i="5"/>
  <c r="F179" i="2"/>
  <c r="O179" i="2" s="1"/>
  <c r="I178" i="3" s="1"/>
  <c r="G179" i="2"/>
  <c r="P179" i="2" s="1"/>
  <c r="E179" i="2"/>
  <c r="N179" i="2" s="1"/>
  <c r="I179" i="5"/>
  <c r="G179" i="5"/>
  <c r="J180" i="2" s="1"/>
  <c r="E179" i="5"/>
  <c r="H180" i="2" s="1"/>
  <c r="E183" i="5"/>
  <c r="H184" i="2" s="1"/>
  <c r="G183" i="5"/>
  <c r="J184" i="2" s="1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27" i="3"/>
  <c r="I528" i="3"/>
  <c r="I540" i="3"/>
  <c r="I552" i="3"/>
  <c r="I557" i="3"/>
  <c r="I560" i="3"/>
  <c r="I564" i="5"/>
  <c r="G564" i="5"/>
  <c r="E564" i="5"/>
  <c r="F564" i="5"/>
  <c r="I568" i="3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I596" i="3"/>
  <c r="I600" i="3"/>
  <c r="I602" i="3"/>
  <c r="I608" i="3"/>
  <c r="F610" i="5"/>
  <c r="I610" i="5"/>
  <c r="G610" i="5"/>
  <c r="F612" i="5"/>
  <c r="I612" i="5"/>
  <c r="E612" i="5"/>
  <c r="E616" i="5"/>
  <c r="I620" i="3"/>
  <c r="E624" i="5"/>
  <c r="I624" i="5"/>
  <c r="F624" i="5"/>
  <c r="G626" i="5"/>
  <c r="F626" i="5"/>
  <c r="I626" i="5"/>
  <c r="I629" i="3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I695" i="3"/>
  <c r="G698" i="5"/>
  <c r="F700" i="5"/>
  <c r="I700" i="5"/>
  <c r="E700" i="5"/>
  <c r="I702" i="5"/>
  <c r="F702" i="5"/>
  <c r="I704" i="3"/>
  <c r="E706" i="5"/>
  <c r="I707" i="3"/>
  <c r="I710" i="3"/>
  <c r="F710" i="5"/>
  <c r="G710" i="5"/>
  <c r="I712" i="5"/>
  <c r="F712" i="5"/>
  <c r="F714" i="5"/>
  <c r="E714" i="5"/>
  <c r="I714" i="5"/>
  <c r="I715" i="3"/>
  <c r="F716" i="5"/>
  <c r="E716" i="5"/>
  <c r="I716" i="5"/>
  <c r="I718" i="5"/>
  <c r="F718" i="5"/>
  <c r="I720" i="3"/>
  <c r="I723" i="3"/>
  <c r="I726" i="3"/>
  <c r="G726" i="5"/>
  <c r="F726" i="5"/>
  <c r="I728" i="5"/>
  <c r="F728" i="5"/>
  <c r="F730" i="5"/>
  <c r="I730" i="5"/>
  <c r="E730" i="5"/>
  <c r="I733" i="3"/>
  <c r="G735" i="5"/>
  <c r="I735" i="5"/>
  <c r="E735" i="5"/>
  <c r="I738" i="3"/>
  <c r="F738" i="5"/>
  <c r="G738" i="5"/>
  <c r="G739" i="5"/>
  <c r="E739" i="5"/>
  <c r="I739" i="5"/>
  <c r="I744" i="3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I806" i="3"/>
  <c r="I808" i="3"/>
  <c r="I810" i="3"/>
  <c r="G818" i="5"/>
  <c r="I823" i="5"/>
  <c r="G823" i="5"/>
  <c r="F825" i="5"/>
  <c r="I826" i="3"/>
  <c r="E830" i="5"/>
  <c r="G832" i="5"/>
  <c r="F832" i="5"/>
  <c r="I839" i="3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X39" i="4"/>
  <c r="Y39" i="4" s="1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U89" i="4"/>
  <c r="V97" i="4"/>
  <c r="U97" i="4"/>
  <c r="T111" i="4"/>
  <c r="U123" i="4"/>
  <c r="V123" i="4"/>
  <c r="S127" i="4"/>
  <c r="R127" i="4"/>
  <c r="X128" i="4"/>
  <c r="Y128" i="4" s="1"/>
  <c r="T135" i="4"/>
  <c r="V139" i="4"/>
  <c r="U139" i="4"/>
  <c r="S143" i="4"/>
  <c r="R143" i="4"/>
  <c r="V147" i="4"/>
  <c r="U147" i="4"/>
  <c r="U151" i="4"/>
  <c r="U155" i="4"/>
  <c r="R159" i="4"/>
  <c r="T159" i="4"/>
  <c r="S159" i="4"/>
  <c r="R167" i="4"/>
  <c r="T167" i="4"/>
  <c r="U179" i="4"/>
  <c r="V179" i="4"/>
  <c r="R183" i="4"/>
  <c r="S183" i="4"/>
  <c r="T183" i="4"/>
  <c r="R927" i="4"/>
  <c r="T927" i="4"/>
  <c r="U935" i="4"/>
  <c r="V935" i="4"/>
  <c r="T943" i="4"/>
  <c r="T955" i="4"/>
  <c r="T967" i="4"/>
  <c r="I821" i="3"/>
  <c r="I803" i="3"/>
  <c r="I593" i="3"/>
  <c r="I577" i="3"/>
  <c r="I561" i="3"/>
  <c r="I549" i="3"/>
  <c r="I541" i="3"/>
  <c r="I533" i="3"/>
  <c r="I525" i="3"/>
  <c r="G170" i="2"/>
  <c r="P170" i="2" s="1"/>
  <c r="E170" i="2"/>
  <c r="N170" i="2" s="1"/>
  <c r="F170" i="2"/>
  <c r="O170" i="2" s="1"/>
  <c r="I169" i="3" s="1"/>
  <c r="I745" i="3"/>
  <c r="G102" i="2"/>
  <c r="P102" i="2" s="1"/>
  <c r="F102" i="2"/>
  <c r="O102" i="2" s="1"/>
  <c r="I101" i="3" s="1"/>
  <c r="E102" i="2"/>
  <c r="N102" i="2" s="1"/>
  <c r="G94" i="2"/>
  <c r="P94" i="2" s="1"/>
  <c r="E94" i="2"/>
  <c r="N94" i="2" s="1"/>
  <c r="F94" i="2"/>
  <c r="O94" i="2" s="1"/>
  <c r="I93" i="3" s="1"/>
  <c r="G86" i="2"/>
  <c r="P86" i="2" s="1"/>
  <c r="E86" i="2"/>
  <c r="N86" i="2" s="1"/>
  <c r="F86" i="2"/>
  <c r="O86" i="2" s="1"/>
  <c r="I85" i="3" s="1"/>
  <c r="R37" i="4"/>
  <c r="S37" i="4"/>
  <c r="U41" i="4"/>
  <c r="V41" i="4"/>
  <c r="R46" i="4"/>
  <c r="T46" i="4"/>
  <c r="U47" i="4"/>
  <c r="V48" i="4"/>
  <c r="U48" i="4"/>
  <c r="S52" i="4"/>
  <c r="V57" i="4"/>
  <c r="Q63" i="4"/>
  <c r="N63" i="4"/>
  <c r="R63" i="4" s="1"/>
  <c r="P63" i="4"/>
  <c r="N105" i="4"/>
  <c r="R105" i="4" s="1"/>
  <c r="P105" i="4"/>
  <c r="V107" i="4"/>
  <c r="U107" i="4"/>
  <c r="U109" i="4"/>
  <c r="T114" i="4"/>
  <c r="Q157" i="4"/>
  <c r="P157" i="4"/>
  <c r="N157" i="4"/>
  <c r="R157" i="4" s="1"/>
  <c r="X656" i="4"/>
  <c r="T731" i="4"/>
  <c r="T739" i="4"/>
  <c r="R744" i="4"/>
  <c r="T744" i="4"/>
  <c r="T747" i="4"/>
  <c r="R751" i="4"/>
  <c r="S751" i="4"/>
  <c r="U752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U814" i="4"/>
  <c r="R815" i="4"/>
  <c r="S815" i="4"/>
  <c r="R816" i="4"/>
  <c r="S816" i="4"/>
  <c r="U818" i="4"/>
  <c r="V818" i="4"/>
  <c r="T819" i="4"/>
  <c r="T843" i="4"/>
  <c r="R859" i="4"/>
  <c r="T859" i="4"/>
  <c r="R895" i="4"/>
  <c r="T895" i="4"/>
  <c r="S895" i="4"/>
  <c r="U905" i="4"/>
  <c r="R911" i="4"/>
  <c r="T911" i="4"/>
  <c r="Q925" i="4"/>
  <c r="N925" i="4"/>
  <c r="R925" i="4" s="1"/>
  <c r="P925" i="4"/>
  <c r="D925" i="4"/>
  <c r="G933" i="4"/>
  <c r="E933" i="4"/>
  <c r="F933" i="4"/>
  <c r="T939" i="4"/>
  <c r="U941" i="4"/>
  <c r="X944" i="4"/>
  <c r="Y944" i="4"/>
  <c r="U945" i="4"/>
  <c r="V945" i="4"/>
  <c r="Y948" i="4"/>
  <c r="X948" i="4"/>
  <c r="G949" i="4"/>
  <c r="E949" i="4"/>
  <c r="F949" i="4"/>
  <c r="U951" i="4"/>
  <c r="V951" i="4"/>
  <c r="V953" i="4"/>
  <c r="U953" i="4"/>
  <c r="Q957" i="4"/>
  <c r="N957" i="4"/>
  <c r="R957" i="4" s="1"/>
  <c r="D957" i="4"/>
  <c r="P957" i="4"/>
  <c r="U959" i="4"/>
  <c r="V959" i="4"/>
  <c r="X960" i="4"/>
  <c r="Y960" i="4"/>
  <c r="U961" i="4"/>
  <c r="N965" i="4"/>
  <c r="R965" i="4" s="1"/>
  <c r="P965" i="4"/>
  <c r="Q965" i="4"/>
  <c r="D965" i="4"/>
  <c r="R142" i="4"/>
  <c r="T142" i="4"/>
  <c r="T126" i="4"/>
  <c r="X912" i="4"/>
  <c r="Y912" i="4"/>
  <c r="R535" i="4"/>
  <c r="T535" i="4"/>
  <c r="S535" i="4"/>
  <c r="R740" i="4"/>
  <c r="T740" i="4"/>
  <c r="V625" i="4"/>
  <c r="W625" i="4" s="1"/>
  <c r="X625" i="4" s="1"/>
  <c r="S54" i="4"/>
  <c r="E88" i="2"/>
  <c r="N88" i="2" s="1"/>
  <c r="F88" i="2"/>
  <c r="O88" i="2" s="1"/>
  <c r="I87" i="3" s="1"/>
  <c r="G88" i="2"/>
  <c r="P88" i="2" s="1"/>
  <c r="G66" i="2"/>
  <c r="P66" i="2" s="1"/>
  <c r="F66" i="2"/>
  <c r="O66" i="2" s="1"/>
  <c r="I65" i="3" s="1"/>
  <c r="E66" i="2"/>
  <c r="N66" i="2" s="1"/>
  <c r="G98" i="2"/>
  <c r="P98" i="2" s="1"/>
  <c r="E98" i="2"/>
  <c r="N98" i="2" s="1"/>
  <c r="F98" i="2"/>
  <c r="O98" i="2" s="1"/>
  <c r="I97" i="3" s="1"/>
  <c r="X140" i="4"/>
  <c r="R156" i="4"/>
  <c r="T156" i="4"/>
  <c r="S156" i="4"/>
  <c r="V20" i="4"/>
  <c r="U20" i="4"/>
  <c r="V606" i="4"/>
  <c r="U606" i="4"/>
  <c r="V610" i="4"/>
  <c r="U610" i="4"/>
  <c r="V632" i="4"/>
  <c r="V658" i="4"/>
  <c r="U658" i="4"/>
  <c r="R698" i="4"/>
  <c r="S698" i="4"/>
  <c r="R702" i="4"/>
  <c r="S702" i="4"/>
  <c r="T702" i="4"/>
  <c r="U802" i="4"/>
  <c r="V802" i="4"/>
  <c r="T816" i="4"/>
  <c r="U916" i="4"/>
  <c r="V916" i="4"/>
  <c r="U108" i="4"/>
  <c r="V108" i="4"/>
  <c r="U615" i="4"/>
  <c r="V615" i="4"/>
  <c r="S791" i="4"/>
  <c r="S871" i="4"/>
  <c r="X983" i="4"/>
  <c r="Y983" i="4"/>
  <c r="U893" i="4"/>
  <c r="V893" i="4"/>
  <c r="X985" i="4"/>
  <c r="Y985" i="4"/>
  <c r="U80" i="4"/>
  <c r="V80" i="4"/>
  <c r="U136" i="4"/>
  <c r="V136" i="4"/>
  <c r="U53" i="4"/>
  <c r="V53" i="4"/>
  <c r="U904" i="4"/>
  <c r="V904" i="4"/>
  <c r="U880" i="4"/>
  <c r="V880" i="4"/>
  <c r="U872" i="4"/>
  <c r="V872" i="4"/>
  <c r="U848" i="4"/>
  <c r="V848" i="4"/>
  <c r="V662" i="4"/>
  <c r="U662" i="4"/>
  <c r="V638" i="4"/>
  <c r="W638" i="4" s="1"/>
  <c r="Y886" i="4"/>
  <c r="X886" i="4"/>
  <c r="I617" i="3"/>
  <c r="I601" i="3"/>
  <c r="I537" i="3"/>
  <c r="I529" i="3"/>
  <c r="I509" i="3"/>
  <c r="G166" i="2"/>
  <c r="P166" i="2" s="1"/>
  <c r="F166" i="2"/>
  <c r="O166" i="2" s="1"/>
  <c r="I165" i="3" s="1"/>
  <c r="E166" i="2"/>
  <c r="N166" i="2" s="1"/>
  <c r="F146" i="2"/>
  <c r="O146" i="2" s="1"/>
  <c r="I145" i="3" s="1"/>
  <c r="E146" i="2"/>
  <c r="N146" i="2" s="1"/>
  <c r="G146" i="2"/>
  <c r="P146" i="2" s="1"/>
  <c r="I555" i="3"/>
  <c r="I725" i="3"/>
  <c r="I717" i="3"/>
  <c r="I709" i="3"/>
  <c r="I701" i="3"/>
  <c r="R978" i="4"/>
  <c r="T978" i="4"/>
  <c r="R974" i="4"/>
  <c r="T974" i="4"/>
  <c r="E104" i="2"/>
  <c r="N104" i="2" s="1"/>
  <c r="F104" i="2"/>
  <c r="O104" i="2" s="1"/>
  <c r="I103" i="3" s="1"/>
  <c r="G104" i="2"/>
  <c r="P104" i="2" s="1"/>
  <c r="E72" i="2"/>
  <c r="N72" i="2" s="1"/>
  <c r="F72" i="2"/>
  <c r="O72" i="2" s="1"/>
  <c r="I71" i="3" s="1"/>
  <c r="G72" i="2"/>
  <c r="P72" i="2" s="1"/>
  <c r="F18" i="2"/>
  <c r="O18" i="2" s="1"/>
  <c r="I17" i="3" s="1"/>
  <c r="E18" i="2"/>
  <c r="N18" i="2" s="1"/>
  <c r="G18" i="2"/>
  <c r="P18" i="2" s="1"/>
  <c r="T963" i="4"/>
  <c r="T182" i="4"/>
  <c r="U166" i="4"/>
  <c r="V34" i="4"/>
  <c r="U34" i="4"/>
  <c r="R748" i="4"/>
  <c r="T748" i="4"/>
  <c r="S681" i="4"/>
  <c r="S927" i="4"/>
  <c r="S58" i="4"/>
  <c r="U10" i="4"/>
  <c r="V10" i="4"/>
  <c r="V134" i="4"/>
  <c r="U134" i="4"/>
  <c r="U61" i="4"/>
  <c r="V61" i="4"/>
  <c r="U572" i="4"/>
  <c r="T738" i="4"/>
  <c r="T746" i="4"/>
  <c r="T754" i="4"/>
  <c r="T762" i="4"/>
  <c r="U879" i="4"/>
  <c r="V879" i="4"/>
  <c r="S911" i="4"/>
  <c r="T555" i="4"/>
  <c r="T999" i="4"/>
  <c r="X172" i="4"/>
  <c r="Y172" i="4" s="1"/>
  <c r="U696" i="4"/>
  <c r="U60" i="4"/>
  <c r="V60" i="4"/>
  <c r="T64" i="4"/>
  <c r="U69" i="4"/>
  <c r="V77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63" i="4"/>
  <c r="U171" i="4"/>
  <c r="V171" i="4"/>
  <c r="Y727" i="4"/>
  <c r="AK727" i="4" s="1"/>
  <c r="U931" i="4"/>
  <c r="T931" i="4"/>
  <c r="V931" i="4" s="1"/>
  <c r="R943" i="4"/>
  <c r="S943" i="4"/>
  <c r="I835" i="3"/>
  <c r="I836" i="3"/>
  <c r="I787" i="3"/>
  <c r="I771" i="3"/>
  <c r="I755" i="3"/>
  <c r="I505" i="3"/>
  <c r="F178" i="2"/>
  <c r="O178" i="2" s="1"/>
  <c r="I177" i="3" s="1"/>
  <c r="E178" i="2"/>
  <c r="N178" i="2" s="1"/>
  <c r="G178" i="2"/>
  <c r="P178" i="2" s="1"/>
  <c r="E162" i="2"/>
  <c r="N162" i="2" s="1"/>
  <c r="G162" i="2"/>
  <c r="P162" i="2" s="1"/>
  <c r="F162" i="2"/>
  <c r="O162" i="2" s="1"/>
  <c r="I161" i="3" s="1"/>
  <c r="E108" i="2"/>
  <c r="N108" i="2" s="1"/>
  <c r="F108" i="2"/>
  <c r="O108" i="2" s="1"/>
  <c r="I107" i="3" s="1"/>
  <c r="G108" i="2"/>
  <c r="P108" i="2" s="1"/>
  <c r="F84" i="2"/>
  <c r="O84" i="2" s="1"/>
  <c r="I83" i="3" s="1"/>
  <c r="G84" i="2"/>
  <c r="P84" i="2" s="1"/>
  <c r="E84" i="2"/>
  <c r="N84" i="2" s="1"/>
  <c r="E76" i="2"/>
  <c r="N76" i="2" s="1"/>
  <c r="G76" i="2"/>
  <c r="P76" i="2" s="1"/>
  <c r="F76" i="2"/>
  <c r="O76" i="2" s="1"/>
  <c r="I75" i="3" s="1"/>
  <c r="E60" i="2"/>
  <c r="N60" i="2" s="1"/>
  <c r="F60" i="2"/>
  <c r="O60" i="2" s="1"/>
  <c r="I59" i="3" s="1"/>
  <c r="G60" i="2"/>
  <c r="P60" i="2" s="1"/>
  <c r="G52" i="2"/>
  <c r="P52" i="2" s="1"/>
  <c r="F52" i="2"/>
  <c r="O52" i="2" s="1"/>
  <c r="I51" i="3" s="1"/>
  <c r="E52" i="2"/>
  <c r="N52" i="2" s="1"/>
  <c r="G44" i="2"/>
  <c r="P44" i="2" s="1"/>
  <c r="F44" i="2"/>
  <c r="O44" i="2" s="1"/>
  <c r="I43" i="3" s="1"/>
  <c r="E44" i="2"/>
  <c r="N44" i="2" s="1"/>
  <c r="U11" i="4"/>
  <c r="V11" i="4"/>
  <c r="R589" i="4"/>
  <c r="S589" i="4"/>
  <c r="V6" i="4"/>
  <c r="U6" i="4"/>
  <c r="R13" i="4"/>
  <c r="S13" i="4"/>
  <c r="R14" i="4"/>
  <c r="S14" i="4"/>
  <c r="U15" i="4"/>
  <c r="V15" i="4"/>
  <c r="U17" i="4"/>
  <c r="V17" i="4"/>
  <c r="R21" i="4"/>
  <c r="S21" i="4"/>
  <c r="V26" i="4"/>
  <c r="U26" i="4"/>
  <c r="V31" i="4"/>
  <c r="U31" i="4"/>
  <c r="S65" i="4"/>
  <c r="R70" i="4"/>
  <c r="S70" i="4"/>
  <c r="T70" i="4"/>
  <c r="R78" i="4"/>
  <c r="S78" i="4"/>
  <c r="T78" i="4"/>
  <c r="U79" i="4"/>
  <c r="S81" i="4"/>
  <c r="R86" i="4"/>
  <c r="S86" i="4"/>
  <c r="R87" i="4"/>
  <c r="S87" i="4"/>
  <c r="V91" i="4"/>
  <c r="U91" i="4"/>
  <c r="T103" i="4"/>
  <c r="S121" i="4"/>
  <c r="R125" i="4"/>
  <c r="S125" i="4"/>
  <c r="U129" i="4"/>
  <c r="V129" i="4"/>
  <c r="R133" i="4"/>
  <c r="T133" i="4"/>
  <c r="R138" i="4"/>
  <c r="S138" i="4"/>
  <c r="R141" i="4"/>
  <c r="S141" i="4"/>
  <c r="T141" i="4"/>
  <c r="U145" i="4"/>
  <c r="V145" i="4"/>
  <c r="T155" i="4"/>
  <c r="V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5" i="4"/>
  <c r="U525" i="4"/>
  <c r="V527" i="4"/>
  <c r="U527" i="4"/>
  <c r="U531" i="4"/>
  <c r="V531" i="4"/>
  <c r="R533" i="4"/>
  <c r="S533" i="4"/>
  <c r="T533" i="4"/>
  <c r="U547" i="4"/>
  <c r="V547" i="4"/>
  <c r="U556" i="4"/>
  <c r="V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U665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Y910" i="4"/>
  <c r="X910" i="4"/>
  <c r="Q929" i="4"/>
  <c r="N929" i="4"/>
  <c r="R929" i="4" s="1"/>
  <c r="P929" i="4"/>
  <c r="D929" i="4"/>
  <c r="S967" i="4"/>
  <c r="G969" i="4"/>
  <c r="E969" i="4"/>
  <c r="U979" i="4"/>
  <c r="V979" i="4"/>
  <c r="R980" i="4"/>
  <c r="T980" i="4"/>
  <c r="V984" i="4"/>
  <c r="U984" i="4"/>
  <c r="U986" i="4"/>
  <c r="V986" i="4"/>
  <c r="U989" i="4"/>
  <c r="U992" i="4"/>
  <c r="V996" i="4"/>
  <c r="U996" i="4"/>
  <c r="U1000" i="4"/>
  <c r="I828" i="3"/>
  <c r="I813" i="3"/>
  <c r="I814" i="3"/>
  <c r="I802" i="3"/>
  <c r="I641" i="3"/>
  <c r="T151" i="4"/>
  <c r="V151" i="4" s="1"/>
  <c r="U88" i="4"/>
  <c r="V88" i="4"/>
  <c r="V84" i="4"/>
  <c r="U84" i="4"/>
  <c r="E106" i="2"/>
  <c r="N106" i="2" s="1"/>
  <c r="G106" i="2"/>
  <c r="P106" i="2" s="1"/>
  <c r="F106" i="2"/>
  <c r="O106" i="2" s="1"/>
  <c r="I105" i="3" s="1"/>
  <c r="E96" i="2"/>
  <c r="N96" i="2" s="1"/>
  <c r="F96" i="2"/>
  <c r="O96" i="2" s="1"/>
  <c r="I95" i="3" s="1"/>
  <c r="G96" i="2"/>
  <c r="P96" i="2" s="1"/>
  <c r="G90" i="2"/>
  <c r="P90" i="2" s="1"/>
  <c r="G80" i="2"/>
  <c r="P80" i="2" s="1"/>
  <c r="F80" i="2"/>
  <c r="O80" i="2" s="1"/>
  <c r="I79" i="3" s="1"/>
  <c r="E80" i="2"/>
  <c r="N80" i="2" s="1"/>
  <c r="G74" i="2"/>
  <c r="P74" i="2" s="1"/>
  <c r="F74" i="2"/>
  <c r="O74" i="2" s="1"/>
  <c r="I73" i="3" s="1"/>
  <c r="E74" i="2"/>
  <c r="N74" i="2" s="1"/>
  <c r="G58" i="2"/>
  <c r="P58" i="2" s="1"/>
  <c r="E58" i="2"/>
  <c r="N58" i="2" s="1"/>
  <c r="F58" i="2"/>
  <c r="O58" i="2" s="1"/>
  <c r="I57" i="3" s="1"/>
  <c r="G48" i="2"/>
  <c r="P48" i="2" s="1"/>
  <c r="F48" i="2"/>
  <c r="O48" i="2" s="1"/>
  <c r="I47" i="3" s="1"/>
  <c r="E48" i="2"/>
  <c r="N48" i="2" s="1"/>
  <c r="V834" i="4"/>
  <c r="U822" i="4"/>
  <c r="V822" i="4"/>
  <c r="U922" i="4"/>
  <c r="U838" i="4"/>
  <c r="V838" i="4"/>
  <c r="U806" i="4"/>
  <c r="V806" i="4"/>
  <c r="U798" i="4"/>
  <c r="V798" i="4"/>
  <c r="U794" i="4"/>
  <c r="V794" i="4"/>
  <c r="V18" i="4"/>
  <c r="U18" i="4"/>
  <c r="R990" i="4"/>
  <c r="T990" i="4"/>
  <c r="V519" i="4"/>
  <c r="U519" i="4"/>
  <c r="S177" i="4"/>
  <c r="S25" i="4"/>
  <c r="X124" i="4"/>
  <c r="Y124" i="4" s="1"/>
  <c r="U118" i="4"/>
  <c r="V22" i="4"/>
  <c r="U22" i="4"/>
  <c r="V59" i="4"/>
  <c r="U59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AG884" i="4"/>
  <c r="AJ884" i="4"/>
  <c r="AF884" i="4"/>
  <c r="AK884" i="4"/>
  <c r="AI884" i="4"/>
  <c r="AH884" i="4"/>
  <c r="U759" i="4"/>
  <c r="V759" i="4"/>
  <c r="U823" i="4"/>
  <c r="V823" i="4"/>
  <c r="S555" i="4"/>
  <c r="R942" i="4"/>
  <c r="S942" i="4"/>
  <c r="T942" i="4"/>
  <c r="U557" i="4"/>
  <c r="T125" i="4"/>
  <c r="T688" i="4"/>
  <c r="S149" i="4"/>
  <c r="S104" i="4"/>
  <c r="S90" i="4"/>
  <c r="T690" i="4"/>
  <c r="T742" i="4"/>
  <c r="T758" i="4"/>
  <c r="S847" i="4"/>
  <c r="T976" i="4"/>
  <c r="V614" i="4"/>
  <c r="V517" i="4"/>
  <c r="W517" i="4" s="1"/>
  <c r="S167" i="4"/>
  <c r="S716" i="4"/>
  <c r="V741" i="4"/>
  <c r="U624" i="4"/>
  <c r="V594" i="4"/>
  <c r="U594" i="4"/>
  <c r="X132" i="4"/>
  <c r="Y132" i="4" s="1"/>
  <c r="G3" i="2"/>
  <c r="P3" i="2" s="1"/>
  <c r="E3" i="2"/>
  <c r="N3" i="2" s="1"/>
  <c r="F3" i="2"/>
  <c r="O3" i="2" s="1"/>
  <c r="I2" i="3" s="1"/>
  <c r="Q2" i="4"/>
  <c r="P2" i="4"/>
  <c r="N2" i="4"/>
  <c r="R2" i="4" s="1"/>
  <c r="G78" i="2"/>
  <c r="P78" i="2" s="1"/>
  <c r="F78" i="2"/>
  <c r="O78" i="2" s="1"/>
  <c r="I77" i="3" s="1"/>
  <c r="E78" i="2"/>
  <c r="N78" i="2" s="1"/>
  <c r="F70" i="2"/>
  <c r="O70" i="2" s="1"/>
  <c r="I69" i="3" s="1"/>
  <c r="G70" i="2"/>
  <c r="P70" i="2" s="1"/>
  <c r="E70" i="2"/>
  <c r="N70" i="2" s="1"/>
  <c r="E62" i="2"/>
  <c r="N62" i="2" s="1"/>
  <c r="F62" i="2"/>
  <c r="O62" i="2" s="1"/>
  <c r="I61" i="3" s="1"/>
  <c r="G62" i="2"/>
  <c r="P62" i="2" s="1"/>
  <c r="E54" i="2"/>
  <c r="N54" i="2" s="1"/>
  <c r="F54" i="2"/>
  <c r="O54" i="2" s="1"/>
  <c r="I53" i="3" s="1"/>
  <c r="G54" i="2"/>
  <c r="P54" i="2" s="1"/>
  <c r="F32" i="2"/>
  <c r="O32" i="2" s="1"/>
  <c r="I31" i="3" s="1"/>
  <c r="E32" i="2"/>
  <c r="N32" i="2" s="1"/>
  <c r="G32" i="2"/>
  <c r="P32" i="2" s="1"/>
  <c r="R16" i="4"/>
  <c r="U16" i="4" s="1"/>
  <c r="T16" i="4"/>
  <c r="S7" i="4"/>
  <c r="T7" i="4"/>
  <c r="V170" i="4"/>
  <c r="U170" i="4"/>
  <c r="S4" i="4"/>
  <c r="U8" i="4"/>
  <c r="V8" i="4"/>
  <c r="T13" i="4"/>
  <c r="T14" i="4"/>
  <c r="T21" i="4"/>
  <c r="T25" i="4"/>
  <c r="U27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V66" i="4"/>
  <c r="U66" i="4"/>
  <c r="R67" i="4"/>
  <c r="S67" i="4"/>
  <c r="T69" i="4"/>
  <c r="V69" i="4" s="1"/>
  <c r="U71" i="4"/>
  <c r="V71" i="4"/>
  <c r="S75" i="4"/>
  <c r="T75" i="4"/>
  <c r="T79" i="4"/>
  <c r="V79" i="4" s="1"/>
  <c r="T81" i="4"/>
  <c r="Q83" i="4"/>
  <c r="N83" i="4"/>
  <c r="R83" i="4" s="1"/>
  <c r="P83" i="4"/>
  <c r="T86" i="4"/>
  <c r="T87" i="4"/>
  <c r="T89" i="4"/>
  <c r="V89" i="4" s="1"/>
  <c r="S95" i="4"/>
  <c r="T95" i="4"/>
  <c r="S98" i="4"/>
  <c r="T98" i="4"/>
  <c r="Q99" i="4"/>
  <c r="P99" i="4"/>
  <c r="N99" i="4"/>
  <c r="R99" i="4" s="1"/>
  <c r="S103" i="4"/>
  <c r="X110" i="4"/>
  <c r="Y110" i="4" s="1"/>
  <c r="S114" i="4"/>
  <c r="T117" i="4"/>
  <c r="R117" i="4"/>
  <c r="U117" i="4" s="1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U168" i="4"/>
  <c r="V168" i="4"/>
  <c r="S169" i="4"/>
  <c r="T169" i="4"/>
  <c r="T173" i="4"/>
  <c r="S175" i="4"/>
  <c r="U176" i="4"/>
  <c r="V176" i="4"/>
  <c r="T177" i="4"/>
  <c r="U181" i="4"/>
  <c r="V181" i="4"/>
  <c r="U184" i="4"/>
  <c r="V184" i="4"/>
  <c r="U515" i="4"/>
  <c r="V515" i="4"/>
  <c r="R523" i="4"/>
  <c r="S523" i="4"/>
  <c r="R541" i="4"/>
  <c r="T541" i="4"/>
  <c r="V576" i="4"/>
  <c r="U576" i="4"/>
  <c r="S577" i="4"/>
  <c r="U577" i="4" s="1"/>
  <c r="S585" i="4"/>
  <c r="U585" i="4" s="1"/>
  <c r="V586" i="4"/>
  <c r="R588" i="4"/>
  <c r="S588" i="4"/>
  <c r="S595" i="4"/>
  <c r="U601" i="4"/>
  <c r="V601" i="4"/>
  <c r="S639" i="4"/>
  <c r="V641" i="4"/>
  <c r="V649" i="4"/>
  <c r="W649" i="4" s="1"/>
  <c r="S651" i="4"/>
  <c r="V651" i="4" s="1"/>
  <c r="S685" i="4"/>
  <c r="R685" i="4"/>
  <c r="S689" i="4"/>
  <c r="T689" i="4"/>
  <c r="S705" i="4"/>
  <c r="T705" i="4"/>
  <c r="S715" i="4"/>
  <c r="V715" i="4" s="1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V787" i="4" s="1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V873" i="4"/>
  <c r="U873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V941" i="4" s="1"/>
  <c r="Q949" i="4"/>
  <c r="N949" i="4"/>
  <c r="R949" i="4" s="1"/>
  <c r="P949" i="4"/>
  <c r="D949" i="4"/>
  <c r="T961" i="4"/>
  <c r="V961" i="4" s="1"/>
  <c r="W961" i="4" s="1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V989" i="4" s="1"/>
  <c r="W989" i="4" s="1"/>
  <c r="R994" i="4"/>
  <c r="T994" i="4"/>
  <c r="U995" i="4"/>
  <c r="V995" i="4"/>
  <c r="S999" i="4"/>
  <c r="I829" i="3"/>
  <c r="I809" i="3"/>
  <c r="I805" i="3"/>
  <c r="I770" i="3"/>
  <c r="G182" i="2"/>
  <c r="P182" i="2" s="1"/>
  <c r="F182" i="2"/>
  <c r="O182" i="2" s="1"/>
  <c r="I181" i="3" s="1"/>
  <c r="E182" i="2"/>
  <c r="N182" i="2" s="1"/>
  <c r="U537" i="4"/>
  <c r="V537" i="4"/>
  <c r="S142" i="4"/>
  <c r="S126" i="4"/>
  <c r="T104" i="4"/>
  <c r="U100" i="4"/>
  <c r="V100" i="4"/>
  <c r="V92" i="4"/>
  <c r="U92" i="4"/>
  <c r="U72" i="4"/>
  <c r="V72" i="4"/>
  <c r="E28" i="2"/>
  <c r="N28" i="2" s="1"/>
  <c r="G28" i="2"/>
  <c r="P28" i="2" s="1"/>
  <c r="F28" i="2"/>
  <c r="O28" i="2" s="1"/>
  <c r="I27" i="3" s="1"/>
  <c r="U810" i="4"/>
  <c r="V810" i="4"/>
  <c r="U786" i="4"/>
  <c r="V786" i="4"/>
  <c r="U778" i="4"/>
  <c r="S754" i="4"/>
  <c r="S746" i="4"/>
  <c r="S738" i="4"/>
  <c r="V582" i="4"/>
  <c r="U582" i="4"/>
  <c r="R551" i="4"/>
  <c r="T551" i="4"/>
  <c r="T109" i="4"/>
  <c r="V109" i="4" s="1"/>
  <c r="S511" i="4"/>
  <c r="U511" i="4" s="1"/>
  <c r="R82" i="4"/>
  <c r="S82" i="4"/>
  <c r="S990" i="4"/>
  <c r="S991" i="4"/>
  <c r="S740" i="4"/>
  <c r="U521" i="4"/>
  <c r="V521" i="4"/>
  <c r="S803" i="4"/>
  <c r="S795" i="4"/>
  <c r="S771" i="4"/>
  <c r="S763" i="4"/>
  <c r="T607" i="4"/>
  <c r="T47" i="4"/>
  <c r="V47" i="4" s="1"/>
  <c r="I747" i="3"/>
  <c r="S158" i="4"/>
  <c r="V38" i="4"/>
  <c r="U38" i="4"/>
  <c r="S431" i="4"/>
  <c r="U431" i="4" s="1"/>
  <c r="V36" i="4"/>
  <c r="U36" i="4"/>
  <c r="S457" i="4"/>
  <c r="U102" i="4"/>
  <c r="V102" i="4"/>
  <c r="S551" i="4"/>
  <c r="R618" i="4"/>
  <c r="S618" i="4"/>
  <c r="U764" i="4"/>
  <c r="U812" i="4"/>
  <c r="V812" i="4"/>
  <c r="X997" i="4"/>
  <c r="Y997" i="4"/>
  <c r="V643" i="4"/>
  <c r="U711" i="4"/>
  <c r="V711" i="4"/>
  <c r="S743" i="4"/>
  <c r="S775" i="4"/>
  <c r="S863" i="4"/>
  <c r="R940" i="4"/>
  <c r="T940" i="4"/>
  <c r="U699" i="4"/>
  <c r="R934" i="4"/>
  <c r="T934" i="4"/>
  <c r="V954" i="4"/>
  <c r="U954" i="4"/>
  <c r="T991" i="4"/>
  <c r="U861" i="4"/>
  <c r="AG985" i="4"/>
  <c r="AI985" i="4"/>
  <c r="AH985" i="4"/>
  <c r="AK985" i="4"/>
  <c r="AJ985" i="4"/>
  <c r="AF985" i="4"/>
  <c r="U120" i="4"/>
  <c r="V120" i="4"/>
  <c r="U908" i="4"/>
  <c r="V908" i="4"/>
  <c r="U896" i="4"/>
  <c r="V896" i="4"/>
  <c r="V650" i="4"/>
  <c r="V630" i="4"/>
  <c r="U630" i="4"/>
  <c r="U604" i="4"/>
  <c r="V154" i="4"/>
  <c r="U154" i="4"/>
  <c r="Y671" i="4"/>
  <c r="AI671" i="4" s="1"/>
  <c r="I569" i="3"/>
  <c r="I553" i="3"/>
  <c r="I545" i="3"/>
  <c r="I521" i="3"/>
  <c r="E154" i="2"/>
  <c r="N154" i="2" s="1"/>
  <c r="F154" i="2"/>
  <c r="O154" i="2" s="1"/>
  <c r="I153" i="3" s="1"/>
  <c r="G154" i="2"/>
  <c r="P154" i="2" s="1"/>
  <c r="E173" i="2"/>
  <c r="N173" i="2" s="1"/>
  <c r="G173" i="2"/>
  <c r="P173" i="2" s="1"/>
  <c r="F173" i="2"/>
  <c r="O173" i="2" s="1"/>
  <c r="I172" i="3" s="1"/>
  <c r="E161" i="2"/>
  <c r="N161" i="2" s="1"/>
  <c r="G161" i="2"/>
  <c r="P161" i="2" s="1"/>
  <c r="F161" i="2"/>
  <c r="O161" i="2" s="1"/>
  <c r="I160" i="3" s="1"/>
  <c r="I575" i="3"/>
  <c r="S978" i="4"/>
  <c r="S974" i="4"/>
  <c r="U160" i="4"/>
  <c r="V160" i="4"/>
  <c r="E15" i="2"/>
  <c r="N15" i="2" s="1"/>
  <c r="G15" i="2"/>
  <c r="P15" i="2" s="1"/>
  <c r="F15" i="2"/>
  <c r="O15" i="2" s="1"/>
  <c r="I14" i="3" s="1"/>
  <c r="E30" i="2"/>
  <c r="N30" i="2" s="1"/>
  <c r="G30" i="2"/>
  <c r="P30" i="2" s="1"/>
  <c r="F30" i="2"/>
  <c r="O30" i="2" s="1"/>
  <c r="I29" i="3" s="1"/>
  <c r="V714" i="4"/>
  <c r="W714" i="4" s="1"/>
  <c r="T698" i="4"/>
  <c r="U774" i="4"/>
  <c r="U766" i="4"/>
  <c r="V766" i="4"/>
  <c r="S762" i="4"/>
  <c r="T600" i="4"/>
  <c r="S182" i="4"/>
  <c r="T166" i="4"/>
  <c r="V166" i="4" s="1"/>
  <c r="W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V51" i="4"/>
  <c r="S587" i="4"/>
  <c r="V636" i="4"/>
  <c r="W636" i="4" s="1"/>
  <c r="T752" i="4"/>
  <c r="T756" i="4"/>
  <c r="V756" i="4" s="1"/>
  <c r="V655" i="4"/>
  <c r="S783" i="4"/>
  <c r="T992" i="4"/>
  <c r="T1000" i="4"/>
  <c r="V1000" i="4" s="1"/>
  <c r="W1000" i="4" s="1"/>
  <c r="W917" i="4"/>
  <c r="V549" i="4"/>
  <c r="AE9" i="4"/>
  <c r="AD9" i="4"/>
  <c r="AI9" i="4"/>
  <c r="AC9" i="4"/>
  <c r="AG9" i="4"/>
  <c r="AF9" i="4"/>
  <c r="Z9" i="4"/>
  <c r="AJ9" i="4"/>
  <c r="AH9" i="4"/>
  <c r="AA9" i="4"/>
  <c r="AK9" i="4"/>
  <c r="AB9" i="4"/>
  <c r="S700" i="4"/>
  <c r="W836" i="4"/>
  <c r="S934" i="4"/>
  <c r="S669" i="4"/>
  <c r="U669" i="4" s="1"/>
  <c r="Q3" i="4"/>
  <c r="T3" i="4" s="1"/>
  <c r="P3" i="4"/>
  <c r="S3" i="4" s="1"/>
  <c r="S820" i="4"/>
  <c r="AG912" i="4"/>
  <c r="AJ912" i="4"/>
  <c r="AF912" i="4"/>
  <c r="AI912" i="4"/>
  <c r="AH912" i="4"/>
  <c r="AK912" i="4"/>
  <c r="S600" i="4"/>
  <c r="T523" i="4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X704" i="4"/>
  <c r="Y704" i="4" s="1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V552" i="4" s="1"/>
  <c r="T528" i="4"/>
  <c r="S538" i="4"/>
  <c r="I512" i="5"/>
  <c r="F512" i="5"/>
  <c r="E512" i="5"/>
  <c r="G512" i="5"/>
  <c r="X567" i="4"/>
  <c r="Y567" i="4" s="1"/>
  <c r="S506" i="4"/>
  <c r="U506" i="4" s="1"/>
  <c r="T510" i="4"/>
  <c r="S532" i="4"/>
  <c r="U532" i="4" s="1"/>
  <c r="S536" i="4"/>
  <c r="T550" i="4"/>
  <c r="S512" i="4"/>
  <c r="T540" i="4"/>
  <c r="S544" i="4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L211" i="11"/>
  <c r="N211" i="11" s="1"/>
  <c r="K211" i="11"/>
  <c r="M2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L249" i="11"/>
  <c r="N249" i="11" s="1"/>
  <c r="K249" i="11"/>
  <c r="M249" i="11" s="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V419" i="4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T452" i="4"/>
  <c r="S494" i="4"/>
  <c r="U494" i="4" s="1"/>
  <c r="S410" i="4"/>
  <c r="U410" i="4" s="1"/>
  <c r="S430" i="4"/>
  <c r="S492" i="4"/>
  <c r="T500" i="4"/>
  <c r="P446" i="4"/>
  <c r="T504" i="4"/>
  <c r="T496" i="4"/>
  <c r="S502" i="4"/>
  <c r="U502" i="4" s="1"/>
  <c r="S384" i="4"/>
  <c r="F389" i="5"/>
  <c r="F429" i="5"/>
  <c r="V392" i="4"/>
  <c r="F452" i="5"/>
  <c r="V400" i="4"/>
  <c r="W400" i="4" s="1"/>
  <c r="X400" i="4" s="1"/>
  <c r="Y400" i="4" s="1"/>
  <c r="T485" i="4"/>
  <c r="E399" i="5"/>
  <c r="S385" i="4"/>
  <c r="U385" i="4" s="1"/>
  <c r="F399" i="5"/>
  <c r="E438" i="5"/>
  <c r="S395" i="4"/>
  <c r="U395" i="4" s="1"/>
  <c r="AF405" i="4"/>
  <c r="AL405" i="4" s="1"/>
  <c r="AR405" i="4" s="1"/>
  <c r="AD405" i="4"/>
  <c r="Z405" i="4"/>
  <c r="T399" i="4"/>
  <c r="S418" i="4"/>
  <c r="U418" i="4" s="1"/>
  <c r="F357" i="5"/>
  <c r="F373" i="5"/>
  <c r="G373" i="5"/>
  <c r="T354" i="4"/>
  <c r="R416" i="4"/>
  <c r="S416" i="4"/>
  <c r="U497" i="4"/>
  <c r="V497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AI405" i="4"/>
  <c r="AC405" i="4"/>
  <c r="AB405" i="4"/>
  <c r="AN405" i="4" s="1"/>
  <c r="AT405" i="4" s="1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U445" i="4"/>
  <c r="V445" i="4"/>
  <c r="S471" i="4"/>
  <c r="T473" i="4"/>
  <c r="V473" i="4" s="1"/>
  <c r="W473" i="4" s="1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V276" i="4" s="1"/>
  <c r="W276" i="4" s="1"/>
  <c r="X276" i="4" s="1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V223" i="4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K209" i="11"/>
  <c r="M209" i="11" s="1"/>
  <c r="L209" i="11"/>
  <c r="N209" i="11" s="1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V207" i="4" s="1"/>
  <c r="W207" i="4" s="1"/>
  <c r="X207" i="4" s="1"/>
  <c r="Y207" i="4" s="1"/>
  <c r="T215" i="4"/>
  <c r="V215" i="4" s="1"/>
  <c r="T247" i="4"/>
  <c r="S251" i="4"/>
  <c r="U251" i="4" s="1"/>
  <c r="V221" i="4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V242" i="4"/>
  <c r="T272" i="4"/>
  <c r="T249" i="4"/>
  <c r="T227" i="4"/>
  <c r="T218" i="4"/>
  <c r="V298" i="4"/>
  <c r="W298" i="4" s="1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J124" i="11" s="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V458" i="4" s="1"/>
  <c r="S472" i="4"/>
  <c r="U472" i="4" s="1"/>
  <c r="S434" i="4"/>
  <c r="T208" i="4"/>
  <c r="U421" i="4"/>
  <c r="V421" i="4"/>
  <c r="T199" i="4"/>
  <c r="T367" i="4"/>
  <c r="T229" i="4"/>
  <c r="T281" i="4"/>
  <c r="S406" i="4"/>
  <c r="T407" i="4"/>
  <c r="R389" i="4"/>
  <c r="U389" i="4" s="1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U392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L279" i="11"/>
  <c r="N279" i="11" s="1"/>
  <c r="K279" i="11"/>
  <c r="M279" i="11" s="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L225" i="11"/>
  <c r="N225" i="11" s="1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K234" i="11"/>
  <c r="M234" i="11" s="1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K230" i="11"/>
  <c r="M230" i="11" s="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L212" i="11"/>
  <c r="N212" i="11" s="1"/>
  <c r="K212" i="11"/>
  <c r="M212" i="11" s="1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L252" i="11"/>
  <c r="N252" i="11" s="1"/>
  <c r="K252" i="11"/>
  <c r="M252" i="11" s="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X467" i="4"/>
  <c r="Y467" i="4" s="1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S414" i="4"/>
  <c r="U414" i="4" s="1"/>
  <c r="S462" i="4"/>
  <c r="T430" i="4"/>
  <c r="V430" i="4" s="1"/>
  <c r="T444" i="4"/>
  <c r="S460" i="4"/>
  <c r="U460" i="4" s="1"/>
  <c r="S466" i="4"/>
  <c r="U466" i="4" s="1"/>
  <c r="S486" i="4"/>
  <c r="U486" i="4" s="1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V383" i="4"/>
  <c r="T386" i="4"/>
  <c r="V386" i="4" s="1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U415" i="4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X258" i="4" s="1"/>
  <c r="Y258" i="4" s="1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V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V192" i="4"/>
  <c r="V195" i="4"/>
  <c r="U195" i="4"/>
  <c r="U199" i="4"/>
  <c r="V201" i="4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V213" i="4"/>
  <c r="W213" i="4" s="1"/>
  <c r="X213" i="4" s="1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U329" i="4"/>
  <c r="U220" i="4"/>
  <c r="R216" i="4"/>
  <c r="T216" i="4"/>
  <c r="R204" i="4"/>
  <c r="S204" i="4"/>
  <c r="R196" i="4"/>
  <c r="S196" i="4"/>
  <c r="R188" i="4"/>
  <c r="S188" i="4"/>
  <c r="V376" i="4"/>
  <c r="U376" i="4"/>
  <c r="T381" i="4"/>
  <c r="S381" i="4"/>
  <c r="R232" i="4"/>
  <c r="S232" i="4"/>
  <c r="R328" i="4"/>
  <c r="S328" i="4"/>
  <c r="R320" i="4"/>
  <c r="S320" i="4"/>
  <c r="U300" i="4"/>
  <c r="R296" i="4"/>
  <c r="S296" i="4"/>
  <c r="U284" i="4"/>
  <c r="R280" i="4"/>
  <c r="S280" i="4"/>
  <c r="T240" i="4"/>
  <c r="R240" i="4"/>
  <c r="R210" i="4"/>
  <c r="T210" i="4"/>
  <c r="U198" i="4"/>
  <c r="S194" i="4"/>
  <c r="S331" i="4"/>
  <c r="T345" i="4"/>
  <c r="V352" i="4"/>
  <c r="W352" i="4" s="1"/>
  <c r="X352" i="4" s="1"/>
  <c r="Y352" i="4" s="1"/>
  <c r="AK352" i="4" s="1"/>
  <c r="W223" i="4"/>
  <c r="X223" i="4" s="1"/>
  <c r="Y223" i="4" s="1"/>
  <c r="W270" i="4"/>
  <c r="X270" i="4" s="1"/>
  <c r="Y270" i="4" s="1"/>
  <c r="R299" i="4"/>
  <c r="S299" i="4"/>
  <c r="R319" i="4"/>
  <c r="S319" i="4"/>
  <c r="R327" i="4"/>
  <c r="S327" i="4"/>
  <c r="V343" i="4"/>
  <c r="U343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V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L193" i="11"/>
  <c r="N193" i="11" s="1"/>
  <c r="K193" i="11"/>
  <c r="M193" i="11" s="1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Y190" i="4"/>
  <c r="AE190" i="4" s="1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42" i="4"/>
  <c r="U430" i="4"/>
  <c r="U458" i="4"/>
  <c r="U492" i="4"/>
  <c r="U530" i="4"/>
  <c r="U434" i="4"/>
  <c r="S438" i="4"/>
  <c r="T442" i="4"/>
  <c r="V442" i="4" s="1"/>
  <c r="S484" i="4"/>
  <c r="T494" i="4"/>
  <c r="S522" i="4"/>
  <c r="T410" i="4"/>
  <c r="T450" i="4"/>
  <c r="S454" i="4"/>
  <c r="T472" i="4"/>
  <c r="V472" i="4" s="1"/>
  <c r="T492" i="4"/>
  <c r="V492" i="4" s="1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381" i="4"/>
  <c r="U462" i="4"/>
  <c r="T484" i="4"/>
  <c r="U536" i="4"/>
  <c r="V536" i="4"/>
  <c r="S450" i="4"/>
  <c r="U512" i="4"/>
  <c r="U544" i="4"/>
  <c r="T404" i="4"/>
  <c r="U436" i="4"/>
  <c r="S440" i="4"/>
  <c r="T478" i="4"/>
  <c r="T520" i="4"/>
  <c r="S548" i="4"/>
  <c r="T470" i="4"/>
  <c r="T488" i="4"/>
  <c r="U508" i="4"/>
  <c r="V508" i="4"/>
  <c r="S518" i="4"/>
  <c r="U538" i="4"/>
  <c r="V538" i="4"/>
  <c r="T438" i="4"/>
  <c r="T408" i="4"/>
  <c r="T414" i="4"/>
  <c r="S452" i="4"/>
  <c r="T462" i="4"/>
  <c r="T506" i="4"/>
  <c r="S510" i="4"/>
  <c r="U526" i="4"/>
  <c r="T532" i="4"/>
  <c r="V532" i="4" s="1"/>
  <c r="S444" i="4"/>
  <c r="T454" i="4"/>
  <c r="T460" i="4"/>
  <c r="T480" i="4"/>
  <c r="T486" i="4"/>
  <c r="S500" i="4"/>
  <c r="T512" i="4"/>
  <c r="T554" i="4"/>
  <c r="T436" i="4"/>
  <c r="V436" i="4" s="1"/>
  <c r="T448" i="4"/>
  <c r="T468" i="4"/>
  <c r="T498" i="4"/>
  <c r="S504" i="4"/>
  <c r="S516" i="4"/>
  <c r="S520" i="4"/>
  <c r="U552" i="4"/>
  <c r="S424" i="4"/>
  <c r="S456" i="4"/>
  <c r="V464" i="4"/>
  <c r="T474" i="4"/>
  <c r="S476" i="4"/>
  <c r="S482" i="4"/>
  <c r="S524" i="4"/>
  <c r="S528" i="4"/>
  <c r="V546" i="4"/>
  <c r="AD241" i="4"/>
  <c r="W54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L218" i="11" l="1"/>
  <c r="N218" i="11" s="1"/>
  <c r="K199" i="11"/>
  <c r="M199" i="11" s="1"/>
  <c r="V486" i="4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I249" i="3"/>
  <c r="I244" i="3"/>
  <c r="I192" i="3"/>
  <c r="I261" i="3"/>
  <c r="I219" i="3"/>
  <c r="H269" i="3"/>
  <c r="I193" i="3"/>
  <c r="I257" i="3"/>
  <c r="I304" i="3"/>
  <c r="I289" i="3"/>
  <c r="I290" i="3"/>
  <c r="I284" i="3"/>
  <c r="H280" i="3"/>
  <c r="I264" i="3"/>
  <c r="I267" i="3"/>
  <c r="I263" i="3"/>
  <c r="I251" i="3"/>
  <c r="I300" i="3"/>
  <c r="I229" i="3"/>
  <c r="I220" i="3"/>
  <c r="I210" i="3"/>
  <c r="I190" i="3"/>
  <c r="V220" i="4"/>
  <c r="T905" i="4"/>
  <c r="V905" i="4" s="1"/>
  <c r="I238" i="3"/>
  <c r="I253" i="3"/>
  <c r="AK972" i="4"/>
  <c r="V205" i="4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AM405" i="4"/>
  <c r="AS405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AN241" i="4" s="1"/>
  <c r="AT241" i="4" s="1"/>
  <c r="Z241" i="4"/>
  <c r="AF241" i="4"/>
  <c r="V512" i="4"/>
  <c r="U888" i="4"/>
  <c r="U113" i="4"/>
  <c r="U174" i="4"/>
  <c r="W174" i="4" s="1"/>
  <c r="X174" i="4" s="1"/>
  <c r="E90" i="2"/>
  <c r="N90" i="2" s="1"/>
  <c r="S929" i="4"/>
  <c r="Y938" i="4"/>
  <c r="AH241" i="4"/>
  <c r="AC241" i="4"/>
  <c r="AJ241" i="4"/>
  <c r="AP241" i="4" s="1"/>
  <c r="AV241" i="4" s="1"/>
  <c r="V311" i="4"/>
  <c r="W109" i="4"/>
  <c r="V963" i="4"/>
  <c r="G100" i="2"/>
  <c r="P100" i="2" s="1"/>
  <c r="E100" i="2"/>
  <c r="N100" i="2" s="1"/>
  <c r="F100" i="2"/>
  <c r="O100" i="2" s="1"/>
  <c r="I99" i="3" s="1"/>
  <c r="AE241" i="4"/>
  <c r="AA241" i="4"/>
  <c r="AK241" i="4"/>
  <c r="V554" i="4"/>
  <c r="W554" i="4" s="1"/>
  <c r="X554" i="4" s="1"/>
  <c r="Y554" i="4" s="1"/>
  <c r="V992" i="4"/>
  <c r="W47" i="4"/>
  <c r="U784" i="4"/>
  <c r="X970" i="4"/>
  <c r="AK970" i="4" s="1"/>
  <c r="AF972" i="4"/>
  <c r="T958" i="4"/>
  <c r="V958" i="4" s="1"/>
  <c r="W958" i="4" s="1"/>
  <c r="V306" i="4"/>
  <c r="W306" i="4" s="1"/>
  <c r="V652" i="4"/>
  <c r="W652" i="4" s="1"/>
  <c r="X652" i="4" s="1"/>
  <c r="Y652" i="4" s="1"/>
  <c r="W15" i="4"/>
  <c r="W789" i="4"/>
  <c r="X789" i="4" s="1"/>
  <c r="Y789" i="4" s="1"/>
  <c r="V707" i="4"/>
  <c r="W707" i="4" s="1"/>
  <c r="V612" i="4"/>
  <c r="W612" i="4" s="1"/>
  <c r="X612" i="4" s="1"/>
  <c r="Y612" i="4" s="1"/>
  <c r="W661" i="4"/>
  <c r="T882" i="4"/>
  <c r="V882" i="4" s="1"/>
  <c r="W882" i="4" s="1"/>
  <c r="AG960" i="4"/>
  <c r="V770" i="4"/>
  <c r="W17" i="4"/>
  <c r="W11" i="4"/>
  <c r="V164" i="4"/>
  <c r="V646" i="4"/>
  <c r="V833" i="4"/>
  <c r="R952" i="4"/>
  <c r="S952" i="4"/>
  <c r="R876" i="4"/>
  <c r="S876" i="4"/>
  <c r="U946" i="4"/>
  <c r="V946" i="4"/>
  <c r="Y350" i="4"/>
  <c r="AK350" i="4" s="1"/>
  <c r="V480" i="4"/>
  <c r="W480" i="4" s="1"/>
  <c r="X480" i="4" s="1"/>
  <c r="V323" i="4"/>
  <c r="V534" i="4"/>
  <c r="W155" i="4"/>
  <c r="AG972" i="4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AJ972" i="4"/>
  <c r="AH972" i="4"/>
  <c r="U874" i="4"/>
  <c r="V448" i="4"/>
  <c r="W448" i="4" s="1"/>
  <c r="X448" i="4" s="1"/>
  <c r="Y448" i="4" s="1"/>
  <c r="AI972" i="4"/>
  <c r="T988" i="4"/>
  <c r="S926" i="4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I454" i="3"/>
  <c r="I393" i="3"/>
  <c r="W91" i="4"/>
  <c r="I437" i="3"/>
  <c r="V874" i="4"/>
  <c r="W874" i="4" s="1"/>
  <c r="I418" i="3"/>
  <c r="V180" i="4"/>
  <c r="W180" i="4" s="1"/>
  <c r="X180" i="4" s="1"/>
  <c r="L411" i="11"/>
  <c r="N411" i="11" s="1"/>
  <c r="K411" i="11"/>
  <c r="M411" i="11" s="1"/>
  <c r="I280" i="3"/>
  <c r="I209" i="3"/>
  <c r="I296" i="3"/>
  <c r="I211" i="3"/>
  <c r="I339" i="3"/>
  <c r="I233" i="3"/>
  <c r="V262" i="4"/>
  <c r="W262" i="4" s="1"/>
  <c r="X262" i="4" s="1"/>
  <c r="V573" i="4"/>
  <c r="W573" i="4" s="1"/>
  <c r="W442" i="4"/>
  <c r="AO405" i="4"/>
  <c r="AU405" i="4" s="1"/>
  <c r="I642" i="3"/>
  <c r="H657" i="3"/>
  <c r="I645" i="3"/>
  <c r="I639" i="3"/>
  <c r="V644" i="4"/>
  <c r="W644" i="4" s="1"/>
  <c r="X644" i="4" s="1"/>
  <c r="Y644" i="4" s="1"/>
  <c r="I649" i="3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I662" i="3"/>
  <c r="I651" i="3"/>
  <c r="I685" i="3"/>
  <c r="I694" i="3"/>
  <c r="I692" i="3"/>
  <c r="I679" i="3"/>
  <c r="I648" i="3"/>
  <c r="I678" i="3"/>
  <c r="I664" i="3"/>
  <c r="I687" i="3"/>
  <c r="I672" i="3"/>
  <c r="I654" i="3"/>
  <c r="I646" i="3"/>
  <c r="I659" i="3"/>
  <c r="I674" i="3"/>
  <c r="I693" i="3"/>
  <c r="I671" i="3"/>
  <c r="I688" i="3"/>
  <c r="I643" i="3"/>
  <c r="I690" i="3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W675" i="4" s="1"/>
  <c r="X675" i="4" s="1"/>
  <c r="Y675" i="4" s="1"/>
  <c r="U598" i="4"/>
  <c r="V543" i="4"/>
  <c r="W543" i="4" s="1"/>
  <c r="X543" i="4" s="1"/>
  <c r="Y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Y413" i="4"/>
  <c r="AD413" i="4" s="1"/>
  <c r="I394" i="3"/>
  <c r="I410" i="3"/>
  <c r="W408" i="4"/>
  <c r="W844" i="4"/>
  <c r="X844" i="4" s="1"/>
  <c r="Y844" i="4" s="1"/>
  <c r="W888" i="4"/>
  <c r="W812" i="4"/>
  <c r="W168" i="4"/>
  <c r="V150" i="4"/>
  <c r="W66" i="4"/>
  <c r="V56" i="4"/>
  <c r="W101" i="4"/>
  <c r="W963" i="4"/>
  <c r="Y963" i="4" s="1"/>
  <c r="W53" i="4"/>
  <c r="W20" i="4"/>
  <c r="AK960" i="4"/>
  <c r="W147" i="4"/>
  <c r="W139" i="4"/>
  <c r="W12" i="4"/>
  <c r="S988" i="4"/>
  <c r="T926" i="4"/>
  <c r="V926" i="4" s="1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I399" i="3"/>
  <c r="R962" i="4"/>
  <c r="S962" i="4"/>
  <c r="T965" i="4"/>
  <c r="V709" i="4"/>
  <c r="W709" i="4" s="1"/>
  <c r="X709" i="4" s="1"/>
  <c r="Y709" i="4" s="1"/>
  <c r="W322" i="4"/>
  <c r="X322" i="4" s="1"/>
  <c r="Y322" i="4" s="1"/>
  <c r="W896" i="4"/>
  <c r="X896" i="4" s="1"/>
  <c r="W176" i="4"/>
  <c r="W71" i="4"/>
  <c r="W872" i="4"/>
  <c r="X872" i="4" s="1"/>
  <c r="W904" i="4"/>
  <c r="W136" i="4"/>
  <c r="W905" i="4"/>
  <c r="W179" i="4"/>
  <c r="X179" i="4" s="1"/>
  <c r="Y179" i="4" s="1"/>
  <c r="I398" i="3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160" i="4"/>
  <c r="X160" i="4" s="1"/>
  <c r="Y160" i="4" s="1"/>
  <c r="W102" i="4"/>
  <c r="W92" i="4"/>
  <c r="W995" i="4"/>
  <c r="Y995" i="4" s="1"/>
  <c r="V982" i="4"/>
  <c r="W941" i="4"/>
  <c r="W79" i="4"/>
  <c r="AJ960" i="4"/>
  <c r="W984" i="4"/>
  <c r="X984" i="4" s="1"/>
  <c r="W959" i="4"/>
  <c r="W951" i="4"/>
  <c r="W857" i="4"/>
  <c r="R936" i="4"/>
  <c r="S936" i="4"/>
  <c r="T930" i="4"/>
  <c r="W89" i="4"/>
  <c r="W69" i="4"/>
  <c r="X69" i="4" s="1"/>
  <c r="Y69" i="4" s="1"/>
  <c r="AH960" i="4"/>
  <c r="AI960" i="4"/>
  <c r="S909" i="4"/>
  <c r="V903" i="4"/>
  <c r="W903" i="4" s="1"/>
  <c r="S930" i="4"/>
  <c r="U930" i="4" s="1"/>
  <c r="W386" i="4"/>
  <c r="X386" i="4" s="1"/>
  <c r="Y386" i="4" s="1"/>
  <c r="V359" i="4"/>
  <c r="AF960" i="4"/>
  <c r="W759" i="4"/>
  <c r="X759" i="4" s="1"/>
  <c r="W59" i="4"/>
  <c r="W118" i="4"/>
  <c r="W151" i="4"/>
  <c r="W931" i="4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22" i="4"/>
  <c r="X22" i="4" s="1"/>
  <c r="Y22" i="4" s="1"/>
  <c r="W922" i="4"/>
  <c r="W996" i="4"/>
  <c r="Y996" i="4" s="1"/>
  <c r="W163" i="4"/>
  <c r="W916" i="4"/>
  <c r="Y916" i="4" s="1"/>
  <c r="W44" i="4"/>
  <c r="V380" i="4"/>
  <c r="W380" i="4" s="1"/>
  <c r="X380" i="4" s="1"/>
  <c r="S918" i="4"/>
  <c r="U918" i="4" s="1"/>
  <c r="AQ405" i="4"/>
  <c r="AW405" i="4" s="1"/>
  <c r="V665" i="4"/>
  <c r="V106" i="4"/>
  <c r="W106" i="4" s="1"/>
  <c r="X106" i="4" s="1"/>
  <c r="Y106" i="4" s="1"/>
  <c r="W981" i="4"/>
  <c r="V891" i="4"/>
  <c r="W873" i="4"/>
  <c r="W113" i="4"/>
  <c r="S42" i="4"/>
  <c r="W27" i="4"/>
  <c r="X27" i="4" s="1"/>
  <c r="Y27" i="4" s="1"/>
  <c r="W547" i="4"/>
  <c r="X547" i="4" s="1"/>
  <c r="Y547" i="4" s="1"/>
  <c r="W131" i="4"/>
  <c r="W879" i="4"/>
  <c r="W61" i="4"/>
  <c r="X61" i="4" s="1"/>
  <c r="W10" i="4"/>
  <c r="W848" i="4"/>
  <c r="W880" i="4"/>
  <c r="S957" i="4"/>
  <c r="W107" i="4"/>
  <c r="W123" i="4"/>
  <c r="W97" i="4"/>
  <c r="S892" i="4"/>
  <c r="U892" i="4" s="1"/>
  <c r="I306" i="3"/>
  <c r="I195" i="3"/>
  <c r="I334" i="3"/>
  <c r="W18" i="4"/>
  <c r="X18" i="4" s="1"/>
  <c r="Y18" i="4" s="1"/>
  <c r="W88" i="4"/>
  <c r="W171" i="4"/>
  <c r="W115" i="4"/>
  <c r="W80" i="4"/>
  <c r="X80" i="4" s="1"/>
  <c r="Y80" i="4" s="1"/>
  <c r="W108" i="4"/>
  <c r="W164" i="4"/>
  <c r="S925" i="4"/>
  <c r="S966" i="4"/>
  <c r="V993" i="4"/>
  <c r="W993" i="4" s="1"/>
  <c r="W897" i="4"/>
  <c r="V875" i="4"/>
  <c r="T42" i="4"/>
  <c r="V42" i="4" s="1"/>
  <c r="W8" i="4"/>
  <c r="W170" i="4"/>
  <c r="W145" i="4"/>
  <c r="W31" i="4"/>
  <c r="X31" i="4" s="1"/>
  <c r="Y31" i="4" s="1"/>
  <c r="S950" i="4"/>
  <c r="U950" i="4" s="1"/>
  <c r="I350" i="3"/>
  <c r="I262" i="3"/>
  <c r="T973" i="4"/>
  <c r="V973" i="4" s="1"/>
  <c r="W973" i="4" s="1"/>
  <c r="Y973" i="4" s="1"/>
  <c r="T966" i="4"/>
  <c r="S885" i="4"/>
  <c r="W40" i="4"/>
  <c r="I338" i="3"/>
  <c r="I298" i="3"/>
  <c r="I269" i="3"/>
  <c r="V398" i="4"/>
  <c r="W398" i="4" s="1"/>
  <c r="X398" i="4" s="1"/>
  <c r="Y398" i="4" s="1"/>
  <c r="AP405" i="4"/>
  <c r="AV405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V853" i="4" s="1"/>
  <c r="W853" i="4" s="1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AM652" i="4" s="1"/>
  <c r="AS652" i="4" s="1"/>
  <c r="V663" i="4"/>
  <c r="W663" i="4" s="1"/>
  <c r="Z648" i="4"/>
  <c r="AL648" i="4" s="1"/>
  <c r="AR648" i="4" s="1"/>
  <c r="AF648" i="4"/>
  <c r="AJ648" i="4"/>
  <c r="AF671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K437" i="4"/>
  <c r="AH648" i="4"/>
  <c r="AG648" i="4"/>
  <c r="AE648" i="4"/>
  <c r="AA671" i="4"/>
  <c r="W586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W492" i="4"/>
  <c r="X492" i="4" s="1"/>
  <c r="W410" i="4"/>
  <c r="X410" i="4" s="1"/>
  <c r="Y41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756" i="4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D648" i="4"/>
  <c r="AC648" i="4"/>
  <c r="W643" i="4"/>
  <c r="X643" i="4" s="1"/>
  <c r="W521" i="4"/>
  <c r="W778" i="4"/>
  <c r="X778" i="4" s="1"/>
  <c r="W810" i="4"/>
  <c r="X810" i="4" s="1"/>
  <c r="W779" i="4"/>
  <c r="X779" i="4" s="1"/>
  <c r="W601" i="4"/>
  <c r="X601" i="4" s="1"/>
  <c r="W741" i="4"/>
  <c r="X741" i="4" s="1"/>
  <c r="Y741" i="4" s="1"/>
  <c r="U509" i="4"/>
  <c r="AI687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AG334" i="4"/>
  <c r="AM334" i="4" s="1"/>
  <c r="AS334" i="4" s="1"/>
  <c r="V227" i="4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AK671" i="4"/>
  <c r="AJ671" i="4"/>
  <c r="AD671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519" i="4"/>
  <c r="AD437" i="4"/>
  <c r="AP437" i="4" s="1"/>
  <c r="AV437" i="4" s="1"/>
  <c r="W666" i="4"/>
  <c r="AG671" i="4"/>
  <c r="AC671" i="4"/>
  <c r="AO671" i="4" s="1"/>
  <c r="AU671" i="4" s="1"/>
  <c r="W594" i="4"/>
  <c r="W665" i="4"/>
  <c r="W527" i="4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W51" i="4"/>
  <c r="U988" i="4"/>
  <c r="S919" i="4"/>
  <c r="U919" i="4" s="1"/>
  <c r="T918" i="4"/>
  <c r="S900" i="4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I837" i="3"/>
  <c r="F837" i="3"/>
  <c r="V660" i="4"/>
  <c r="W660" i="4" s="1"/>
  <c r="X660" i="4" s="1"/>
  <c r="Y660" i="4" s="1"/>
  <c r="X596" i="4"/>
  <c r="Y596" i="4" s="1"/>
  <c r="V495" i="4"/>
  <c r="W495" i="4" s="1"/>
  <c r="X495" i="4" s="1"/>
  <c r="I516" i="3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AH437" i="4"/>
  <c r="W908" i="4"/>
  <c r="X908" i="4" s="1"/>
  <c r="W120" i="4"/>
  <c r="W38" i="4"/>
  <c r="W515" i="4"/>
  <c r="W623" i="4"/>
  <c r="X623" i="4" s="1"/>
  <c r="Y623" i="4" s="1"/>
  <c r="W129" i="4"/>
  <c r="AC727" i="4"/>
  <c r="W48" i="4"/>
  <c r="W935" i="4"/>
  <c r="V780" i="4"/>
  <c r="U780" i="4"/>
  <c r="U800" i="4"/>
  <c r="V800" i="4"/>
  <c r="U678" i="4"/>
  <c r="V678" i="4"/>
  <c r="I713" i="3"/>
  <c r="E50" i="2"/>
  <c r="N50" i="2" s="1"/>
  <c r="F50" i="2"/>
  <c r="O50" i="2" s="1"/>
  <c r="I49" i="3" s="1"/>
  <c r="G50" i="2"/>
  <c r="P50" i="2" s="1"/>
  <c r="F55" i="3"/>
  <c r="I55" i="3"/>
  <c r="V676" i="4"/>
  <c r="U676" i="4"/>
  <c r="H754" i="3"/>
  <c r="F754" i="3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F140" i="3"/>
  <c r="H140" i="3"/>
  <c r="H132" i="3"/>
  <c r="F132" i="3"/>
  <c r="H124" i="3"/>
  <c r="F124" i="3"/>
  <c r="F116" i="3"/>
  <c r="H116" i="3"/>
  <c r="V489" i="4"/>
  <c r="W489" i="4" s="1"/>
  <c r="X489" i="4" s="1"/>
  <c r="Y489" i="4" s="1"/>
  <c r="V569" i="4"/>
  <c r="W569" i="4" s="1"/>
  <c r="V225" i="4"/>
  <c r="H786" i="3"/>
  <c r="F786" i="3"/>
  <c r="F762" i="3"/>
  <c r="F785" i="3"/>
  <c r="H785" i="3"/>
  <c r="AJ106" i="4"/>
  <c r="AJ172" i="4"/>
  <c r="AK172" i="4"/>
  <c r="AF172" i="4"/>
  <c r="AH172" i="4"/>
  <c r="AI172" i="4"/>
  <c r="AG172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V349" i="4"/>
  <c r="W349" i="4" s="1"/>
  <c r="X349" i="4" s="1"/>
  <c r="Y349" i="4" s="1"/>
  <c r="AA349" i="4" s="1"/>
  <c r="AI437" i="4"/>
  <c r="AO437" i="4" s="1"/>
  <c r="AU437" i="4" s="1"/>
  <c r="AL9" i="4"/>
  <c r="AR9" i="4" s="1"/>
  <c r="E9" i="4" s="1"/>
  <c r="I9" i="4" s="1"/>
  <c r="L10" i="2" s="1"/>
  <c r="W604" i="4"/>
  <c r="X604" i="4" s="1"/>
  <c r="Y604" i="4" s="1"/>
  <c r="W36" i="4"/>
  <c r="X36" i="4" s="1"/>
  <c r="Y36" i="4" s="1"/>
  <c r="S185" i="4"/>
  <c r="W784" i="4"/>
  <c r="X784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U926" i="4"/>
  <c r="S920" i="4"/>
  <c r="T919" i="4"/>
  <c r="T901" i="4"/>
  <c r="T858" i="4"/>
  <c r="T856" i="4"/>
  <c r="T851" i="4"/>
  <c r="V734" i="4"/>
  <c r="U734" i="4"/>
  <c r="V684" i="4"/>
  <c r="U684" i="4"/>
  <c r="I819" i="3"/>
  <c r="I697" i="3"/>
  <c r="U792" i="4"/>
  <c r="V792" i="4"/>
  <c r="F126" i="3"/>
  <c r="H126" i="3"/>
  <c r="G150" i="2"/>
  <c r="P150" i="2" s="1"/>
  <c r="E150" i="2"/>
  <c r="N150" i="2" s="1"/>
  <c r="F150" i="2"/>
  <c r="O150" i="2" s="1"/>
  <c r="I149" i="3" s="1"/>
  <c r="E26" i="2"/>
  <c r="N26" i="2" s="1"/>
  <c r="G26" i="2"/>
  <c r="P26" i="2" s="1"/>
  <c r="F26" i="2"/>
  <c r="O26" i="2" s="1"/>
  <c r="I25" i="3" s="1"/>
  <c r="F14" i="2"/>
  <c r="O14" i="2" s="1"/>
  <c r="I13" i="3" s="1"/>
  <c r="E14" i="2"/>
  <c r="N14" i="2" s="1"/>
  <c r="G14" i="2"/>
  <c r="P14" i="2" s="1"/>
  <c r="U674" i="4"/>
  <c r="V674" i="4"/>
  <c r="V712" i="4"/>
  <c r="U712" i="4"/>
  <c r="U578" i="4"/>
  <c r="V578" i="4"/>
  <c r="E172" i="2"/>
  <c r="N172" i="2" s="1"/>
  <c r="F172" i="2"/>
  <c r="O172" i="2" s="1"/>
  <c r="I171" i="3" s="1"/>
  <c r="G172" i="2"/>
  <c r="P172" i="2" s="1"/>
  <c r="F24" i="2"/>
  <c r="O24" i="2" s="1"/>
  <c r="I23" i="3" s="1"/>
  <c r="G24" i="2"/>
  <c r="P24" i="2" s="1"/>
  <c r="E24" i="2"/>
  <c r="N24" i="2" s="1"/>
  <c r="F159" i="3"/>
  <c r="I159" i="3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H24" i="3"/>
  <c r="F24" i="3"/>
  <c r="S956" i="4"/>
  <c r="U956" i="4" s="1"/>
  <c r="T947" i="4"/>
  <c r="U885" i="4"/>
  <c r="T883" i="4"/>
  <c r="T868" i="4"/>
  <c r="T867" i="4"/>
  <c r="S860" i="4"/>
  <c r="U860" i="4" s="1"/>
  <c r="U162" i="4"/>
  <c r="W162" i="4" s="1"/>
  <c r="X40" i="4"/>
  <c r="Y40" i="4" s="1"/>
  <c r="AG40" i="4" s="1"/>
  <c r="I761" i="3"/>
  <c r="F118" i="3"/>
  <c r="H118" i="3"/>
  <c r="H4" i="3"/>
  <c r="F4" i="3"/>
  <c r="F173" i="3"/>
  <c r="H173" i="3"/>
  <c r="H138" i="3"/>
  <c r="F138" i="3"/>
  <c r="F122" i="3"/>
  <c r="H122" i="3"/>
  <c r="F19" i="3"/>
  <c r="H19" i="3"/>
  <c r="U840" i="4"/>
  <c r="V840" i="4"/>
  <c r="G10" i="2"/>
  <c r="P10" i="2" s="1"/>
  <c r="E10" i="2"/>
  <c r="N10" i="2" s="1"/>
  <c r="F10" i="2"/>
  <c r="O10" i="2" s="1"/>
  <c r="I9" i="3" s="1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F801" i="3"/>
  <c r="H801" i="3"/>
  <c r="H769" i="3"/>
  <c r="F769" i="3"/>
  <c r="V902" i="4"/>
  <c r="W902" i="4" s="1"/>
  <c r="V297" i="4"/>
  <c r="U406" i="4"/>
  <c r="V307" i="4"/>
  <c r="W72" i="4"/>
  <c r="W100" i="4"/>
  <c r="V994" i="4"/>
  <c r="W987" i="4"/>
  <c r="S949" i="4"/>
  <c r="S933" i="4"/>
  <c r="W913" i="4"/>
  <c r="X913" i="4" s="1"/>
  <c r="W614" i="4"/>
  <c r="AD727" i="4"/>
  <c r="AH687" i="4"/>
  <c r="W19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F142" i="3"/>
  <c r="H142" i="3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I811" i="3"/>
  <c r="I793" i="3"/>
  <c r="I689" i="3"/>
  <c r="U628" i="4"/>
  <c r="V628" i="4"/>
  <c r="I705" i="3"/>
  <c r="H134" i="3"/>
  <c r="F134" i="3"/>
  <c r="I513" i="3"/>
  <c r="G82" i="2"/>
  <c r="P82" i="2" s="1"/>
  <c r="F82" i="2"/>
  <c r="O82" i="2" s="1"/>
  <c r="I81" i="3" s="1"/>
  <c r="E82" i="2"/>
  <c r="N82" i="2" s="1"/>
  <c r="G42" i="2"/>
  <c r="P42" i="2" s="1"/>
  <c r="E42" i="2"/>
  <c r="N42" i="2" s="1"/>
  <c r="F42" i="2"/>
  <c r="O42" i="2" s="1"/>
  <c r="I41" i="3" s="1"/>
  <c r="H15" i="3"/>
  <c r="F15" i="3"/>
  <c r="I644" i="3"/>
  <c r="E8" i="2"/>
  <c r="N8" i="2" s="1"/>
  <c r="F8" i="2"/>
  <c r="O8" i="2" s="1"/>
  <c r="I7" i="3" s="1"/>
  <c r="G8" i="2"/>
  <c r="P8" i="2" s="1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Y152" i="4" s="1"/>
  <c r="F3" i="3"/>
  <c r="H3" i="3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H36" i="3"/>
  <c r="F36" i="3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W30" i="4"/>
  <c r="H110" i="3"/>
  <c r="F110" i="3"/>
  <c r="H156" i="3"/>
  <c r="F156" i="3"/>
  <c r="H130" i="3"/>
  <c r="F130" i="3"/>
  <c r="F114" i="3"/>
  <c r="H114" i="3"/>
  <c r="F45" i="3"/>
  <c r="H45" i="3"/>
  <c r="H39" i="3"/>
  <c r="F39" i="3"/>
  <c r="F33" i="3"/>
  <c r="H33" i="3"/>
  <c r="E168" i="2"/>
  <c r="N168" i="2" s="1"/>
  <c r="G168" i="2"/>
  <c r="P168" i="2" s="1"/>
  <c r="F168" i="2"/>
  <c r="O168" i="2" s="1"/>
  <c r="I167" i="3" s="1"/>
  <c r="V76" i="4"/>
  <c r="W76" i="4" s="1"/>
  <c r="T956" i="4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F827" i="3"/>
  <c r="F779" i="3"/>
  <c r="H779" i="3"/>
  <c r="F536" i="3"/>
  <c r="F511" i="3"/>
  <c r="F807" i="3"/>
  <c r="H807" i="3"/>
  <c r="F763" i="3"/>
  <c r="H763" i="3"/>
  <c r="F753" i="3"/>
  <c r="H753" i="3"/>
  <c r="V337" i="4"/>
  <c r="W337" i="4" s="1"/>
  <c r="I368" i="3"/>
  <c r="I232" i="3"/>
  <c r="I226" i="3"/>
  <c r="I208" i="3"/>
  <c r="I336" i="3"/>
  <c r="I234" i="3"/>
  <c r="I200" i="3"/>
  <c r="I191" i="3"/>
  <c r="I202" i="3"/>
  <c r="I194" i="3"/>
  <c r="I189" i="3"/>
  <c r="I203" i="3"/>
  <c r="I187" i="3"/>
  <c r="I214" i="3"/>
  <c r="I204" i="3"/>
  <c r="I198" i="3"/>
  <c r="I217" i="3"/>
  <c r="I292" i="3"/>
  <c r="I254" i="3"/>
  <c r="I246" i="3"/>
  <c r="I218" i="3"/>
  <c r="I371" i="3"/>
  <c r="I355" i="3"/>
  <c r="I237" i="3"/>
  <c r="I221" i="3"/>
  <c r="I281" i="3"/>
  <c r="I316" i="3"/>
  <c r="I252" i="3"/>
  <c r="I242" i="3"/>
  <c r="I351" i="3"/>
  <c r="I325" i="3"/>
  <c r="I293" i="3"/>
  <c r="I315" i="3"/>
  <c r="I266" i="3"/>
  <c r="I250" i="3"/>
  <c r="I347" i="3"/>
  <c r="I345" i="3"/>
  <c r="I321" i="3"/>
  <c r="I364" i="3"/>
  <c r="I278" i="3"/>
  <c r="I258" i="3"/>
  <c r="I248" i="3"/>
  <c r="I359" i="3"/>
  <c r="I305" i="3"/>
  <c r="I297" i="3"/>
  <c r="I464" i="3"/>
  <c r="I450" i="3"/>
  <c r="I435" i="3"/>
  <c r="I416" i="3"/>
  <c r="I411" i="3"/>
  <c r="I404" i="3"/>
  <c r="I395" i="3"/>
  <c r="I392" i="3"/>
  <c r="I483" i="3"/>
  <c r="I428" i="3"/>
  <c r="I396" i="3"/>
  <c r="I479" i="3"/>
  <c r="I471" i="3"/>
  <c r="I468" i="3"/>
  <c r="I447" i="3"/>
  <c r="I432" i="3"/>
  <c r="I424" i="3"/>
  <c r="I384" i="3"/>
  <c r="I376" i="3"/>
  <c r="I400" i="3"/>
  <c r="I460" i="3"/>
  <c r="I431" i="3"/>
  <c r="I423" i="3"/>
  <c r="I463" i="3"/>
  <c r="I459" i="3"/>
  <c r="I456" i="3"/>
  <c r="I436" i="3"/>
  <c r="I408" i="3"/>
  <c r="I391" i="3"/>
  <c r="I379" i="3"/>
  <c r="I388" i="3"/>
  <c r="I407" i="3"/>
  <c r="I354" i="3"/>
  <c r="I299" i="3"/>
  <c r="I288" i="3"/>
  <c r="I265" i="3"/>
  <c r="I236" i="3"/>
  <c r="I331" i="3"/>
  <c r="I243" i="3"/>
  <c r="I330" i="3"/>
  <c r="I327" i="3"/>
  <c r="I283" i="3"/>
  <c r="I228" i="3"/>
  <c r="I303" i="3"/>
  <c r="I326" i="3"/>
  <c r="I323" i="3"/>
  <c r="I277" i="3"/>
  <c r="I215" i="3"/>
  <c r="I317" i="3"/>
  <c r="I457" i="3"/>
  <c r="I417" i="3"/>
  <c r="I389" i="3"/>
  <c r="I375" i="3"/>
  <c r="I438" i="3"/>
  <c r="I502" i="3"/>
  <c r="I498" i="3"/>
  <c r="I374" i="3"/>
  <c r="I490" i="3"/>
  <c r="I421" i="3"/>
  <c r="I405" i="3"/>
  <c r="I385" i="3"/>
  <c r="I493" i="3"/>
  <c r="I377" i="3"/>
  <c r="I458" i="3"/>
  <c r="I487" i="3"/>
  <c r="I429" i="3"/>
  <c r="AB437" i="4"/>
  <c r="AN437" i="4" s="1"/>
  <c r="AT437" i="4" s="1"/>
  <c r="I574" i="3"/>
  <c r="X1000" i="4"/>
  <c r="Y1000" i="4"/>
  <c r="X756" i="4"/>
  <c r="X166" i="4"/>
  <c r="X961" i="4"/>
  <c r="Y961" i="4"/>
  <c r="X787" i="4"/>
  <c r="Y787" i="4" s="1"/>
  <c r="X79" i="4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X722" i="4"/>
  <c r="Y722" i="4" s="1"/>
  <c r="AB722" i="4" s="1"/>
  <c r="AK124" i="4"/>
  <c r="AF124" i="4"/>
  <c r="AJ124" i="4"/>
  <c r="AG124" i="4"/>
  <c r="AH124" i="4"/>
  <c r="AI124" i="4"/>
  <c r="I344" i="3"/>
  <c r="I260" i="3"/>
  <c r="W512" i="4"/>
  <c r="W460" i="4"/>
  <c r="W432" i="4"/>
  <c r="X432" i="4" s="1"/>
  <c r="Y432" i="4" s="1"/>
  <c r="W472" i="4"/>
  <c r="X472" i="4" s="1"/>
  <c r="I356" i="3"/>
  <c r="I188" i="3"/>
  <c r="I230" i="3"/>
  <c r="I332" i="3"/>
  <c r="I256" i="3"/>
  <c r="I212" i="3"/>
  <c r="I213" i="3"/>
  <c r="I205" i="3"/>
  <c r="I197" i="3"/>
  <c r="I201" i="3"/>
  <c r="I348" i="3"/>
  <c r="I308" i="3"/>
  <c r="I274" i="3"/>
  <c r="I365" i="3"/>
  <c r="I349" i="3"/>
  <c r="I333" i="3"/>
  <c r="I313" i="3"/>
  <c r="I285" i="3"/>
  <c r="I329" i="3"/>
  <c r="I286" i="3"/>
  <c r="I270" i="3"/>
  <c r="I367" i="3"/>
  <c r="I335" i="3"/>
  <c r="V253" i="4"/>
  <c r="W253" i="4" s="1"/>
  <c r="X253" i="4" s="1"/>
  <c r="I309" i="3"/>
  <c r="I301" i="3"/>
  <c r="I314" i="3"/>
  <c r="I282" i="3"/>
  <c r="I363" i="3"/>
  <c r="I361" i="3"/>
  <c r="I245" i="3"/>
  <c r="I307" i="3"/>
  <c r="I310" i="3"/>
  <c r="I343" i="3"/>
  <c r="I186" i="3"/>
  <c r="I369" i="3"/>
  <c r="I353" i="3"/>
  <c r="I337" i="3"/>
  <c r="I225" i="3"/>
  <c r="W401" i="4"/>
  <c r="I470" i="3"/>
  <c r="I467" i="3"/>
  <c r="I455" i="3"/>
  <c r="I452" i="3"/>
  <c r="I439" i="3"/>
  <c r="I426" i="3"/>
  <c r="I420" i="3"/>
  <c r="I414" i="3"/>
  <c r="I383" i="3"/>
  <c r="I472" i="3"/>
  <c r="I412" i="3"/>
  <c r="I443" i="3"/>
  <c r="I427" i="3"/>
  <c r="I387" i="3"/>
  <c r="I480" i="3"/>
  <c r="I476" i="3"/>
  <c r="I434" i="3"/>
  <c r="I415" i="3"/>
  <c r="I403" i="3"/>
  <c r="I448" i="3"/>
  <c r="I419" i="3"/>
  <c r="I380" i="3"/>
  <c r="W421" i="4"/>
  <c r="X421" i="4" s="1"/>
  <c r="Y421" i="4" s="1"/>
  <c r="I319" i="3"/>
  <c r="I276" i="3"/>
  <c r="I247" i="3"/>
  <c r="I224" i="3"/>
  <c r="I342" i="3"/>
  <c r="I235" i="3"/>
  <c r="I223" i="3"/>
  <c r="I196" i="3"/>
  <c r="I231" i="3"/>
  <c r="I312" i="3"/>
  <c r="I272" i="3"/>
  <c r="I259" i="3"/>
  <c r="I240" i="3"/>
  <c r="I302" i="3"/>
  <c r="I311" i="3"/>
  <c r="I268" i="3"/>
  <c r="I239" i="3"/>
  <c r="I227" i="3"/>
  <c r="I207" i="3"/>
  <c r="I199" i="3"/>
  <c r="U335" i="4"/>
  <c r="W335" i="4" s="1"/>
  <c r="X335" i="4" s="1"/>
  <c r="I503" i="3"/>
  <c r="I494" i="3"/>
  <c r="I473" i="3"/>
  <c r="I461" i="3"/>
  <c r="I433" i="3"/>
  <c r="I466" i="3"/>
  <c r="I390" i="3"/>
  <c r="I366" i="3"/>
  <c r="I495" i="3"/>
  <c r="I445" i="3"/>
  <c r="I499" i="3"/>
  <c r="I401" i="3"/>
  <c r="I449" i="3"/>
  <c r="I413" i="3"/>
  <c r="I397" i="3"/>
  <c r="I477" i="3"/>
  <c r="I362" i="3"/>
  <c r="I566" i="3"/>
  <c r="X992" i="4"/>
  <c r="Y992" i="4"/>
  <c r="X752" i="4"/>
  <c r="X47" i="4"/>
  <c r="Y47" i="4" s="1"/>
  <c r="X109" i="4"/>
  <c r="Y109" i="4" s="1"/>
  <c r="X989" i="4"/>
  <c r="Y989" i="4"/>
  <c r="X941" i="4"/>
  <c r="Y941" i="4"/>
  <c r="AI941" i="4" s="1"/>
  <c r="X89" i="4"/>
  <c r="Y8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1" i="4"/>
  <c r="Y151" i="4" s="1"/>
  <c r="X155" i="4"/>
  <c r="Y931" i="4"/>
  <c r="X931" i="4"/>
  <c r="AJ128" i="4"/>
  <c r="AF128" i="4"/>
  <c r="AI128" i="4"/>
  <c r="AK128" i="4"/>
  <c r="AG128" i="4"/>
  <c r="AH128" i="4"/>
  <c r="I622" i="3"/>
  <c r="I615" i="3"/>
  <c r="I599" i="3"/>
  <c r="I598" i="3"/>
  <c r="I595" i="3"/>
  <c r="I635" i="3"/>
  <c r="I603" i="3"/>
  <c r="V600" i="4"/>
  <c r="U600" i="4"/>
  <c r="X570" i="4"/>
  <c r="Y570" i="4" s="1"/>
  <c r="U820" i="4"/>
  <c r="V820" i="4"/>
  <c r="U934" i="4"/>
  <c r="V934" i="4"/>
  <c r="AN9" i="4"/>
  <c r="AT9" i="4" s="1"/>
  <c r="AM9" i="4"/>
  <c r="AS9" i="4" s="1"/>
  <c r="AO9" i="4"/>
  <c r="AU9" i="4" s="1"/>
  <c r="AP9" i="4"/>
  <c r="AV9" i="4" s="1"/>
  <c r="X564" i="4"/>
  <c r="Y564" i="4" s="1"/>
  <c r="AB564" i="4" s="1"/>
  <c r="X998" i="4"/>
  <c r="Y998" i="4"/>
  <c r="U855" i="4"/>
  <c r="V855" i="4"/>
  <c r="X636" i="4"/>
  <c r="Y636" i="4" s="1"/>
  <c r="Z636" i="4" s="1"/>
  <c r="X51" i="4"/>
  <c r="Y51" i="4" s="1"/>
  <c r="U161" i="4"/>
  <c r="V161" i="4"/>
  <c r="U688" i="4"/>
  <c r="V688" i="4"/>
  <c r="U748" i="4"/>
  <c r="V748" i="4"/>
  <c r="X774" i="4"/>
  <c r="H29" i="3"/>
  <c r="F29" i="3"/>
  <c r="U974" i="4"/>
  <c r="V974" i="4"/>
  <c r="F575" i="3"/>
  <c r="H575" i="3"/>
  <c r="H172" i="3"/>
  <c r="F172" i="3"/>
  <c r="F521" i="3"/>
  <c r="H521" i="3"/>
  <c r="F553" i="3"/>
  <c r="H553" i="3"/>
  <c r="X888" i="4"/>
  <c r="AJ888" i="4" s="1"/>
  <c r="Y888" i="4"/>
  <c r="X120" i="4"/>
  <c r="Y120" i="4" s="1"/>
  <c r="X950" i="4"/>
  <c r="Y954" i="4"/>
  <c r="AJ954" i="4" s="1"/>
  <c r="X954" i="4"/>
  <c r="U775" i="4"/>
  <c r="V775" i="4"/>
  <c r="Y711" i="4"/>
  <c r="Z711" i="4" s="1"/>
  <c r="X812" i="4"/>
  <c r="Y812" i="4"/>
  <c r="V618" i="4"/>
  <c r="U618" i="4"/>
  <c r="X102" i="4"/>
  <c r="Y102" i="4" s="1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H27" i="3"/>
  <c r="F27" i="3"/>
  <c r="X92" i="4"/>
  <c r="Y92" i="4" s="1"/>
  <c r="U126" i="4"/>
  <c r="V126" i="4"/>
  <c r="H181" i="3"/>
  <c r="F181" i="3"/>
  <c r="F770" i="3"/>
  <c r="H770" i="3"/>
  <c r="H805" i="3"/>
  <c r="F805" i="3"/>
  <c r="H829" i="3"/>
  <c r="F829" i="3"/>
  <c r="X995" i="4"/>
  <c r="AI995" i="4" s="1"/>
  <c r="X981" i="4"/>
  <c r="Y981" i="4"/>
  <c r="V976" i="4"/>
  <c r="U976" i="4"/>
  <c r="Y897" i="4"/>
  <c r="X897" i="4"/>
  <c r="Y873" i="4"/>
  <c r="X873" i="4"/>
  <c r="AF873" i="4" s="1"/>
  <c r="U859" i="4"/>
  <c r="V859" i="4"/>
  <c r="U843" i="4"/>
  <c r="V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X176" i="4"/>
  <c r="V175" i="4"/>
  <c r="U175" i="4"/>
  <c r="X168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X66" i="4"/>
  <c r="Y66" i="4" s="1"/>
  <c r="V55" i="4"/>
  <c r="U55" i="4"/>
  <c r="U46" i="4"/>
  <c r="V46" i="4"/>
  <c r="U42" i="4"/>
  <c r="X8" i="4"/>
  <c r="Y8" i="4" s="1"/>
  <c r="V4" i="4"/>
  <c r="U4" i="4"/>
  <c r="X170" i="4"/>
  <c r="Y170" i="4" s="1"/>
  <c r="V7" i="4"/>
  <c r="U7" i="4"/>
  <c r="F31" i="3"/>
  <c r="H31" i="3"/>
  <c r="H53" i="3"/>
  <c r="F53" i="3"/>
  <c r="H69" i="3"/>
  <c r="F69" i="3"/>
  <c r="S2" i="4"/>
  <c r="U716" i="4"/>
  <c r="V716" i="4"/>
  <c r="U167" i="4"/>
  <c r="V167" i="4"/>
  <c r="AC732" i="4"/>
  <c r="AO732" i="4" s="1"/>
  <c r="AU732" i="4" s="1"/>
  <c r="AA732" i="4"/>
  <c r="AM732" i="4" s="1"/>
  <c r="AD732" i="4"/>
  <c r="AB732" i="4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940" i="4"/>
  <c r="U847" i="4"/>
  <c r="V847" i="4"/>
  <c r="W847" i="4" s="1"/>
  <c r="U90" i="4"/>
  <c r="V90" i="4"/>
  <c r="Y144" i="4"/>
  <c r="AK144" i="4" s="1"/>
  <c r="U149" i="4"/>
  <c r="V149" i="4"/>
  <c r="U541" i="4"/>
  <c r="Y759" i="4"/>
  <c r="Z759" i="4" s="1"/>
  <c r="W968" i="4"/>
  <c r="V28" i="4"/>
  <c r="U28" i="4"/>
  <c r="Y112" i="4"/>
  <c r="AJ112" i="4" s="1"/>
  <c r="V25" i="4"/>
  <c r="U25" i="4"/>
  <c r="W794" i="4"/>
  <c r="W798" i="4"/>
  <c r="W806" i="4"/>
  <c r="W838" i="4"/>
  <c r="W822" i="4"/>
  <c r="X834" i="4"/>
  <c r="Y834" i="4" s="1"/>
  <c r="H47" i="3"/>
  <c r="F47" i="3"/>
  <c r="H57" i="3"/>
  <c r="F57" i="3"/>
  <c r="H73" i="3"/>
  <c r="F73" i="3"/>
  <c r="F89" i="3"/>
  <c r="H89" i="3"/>
  <c r="F105" i="3"/>
  <c r="H105" i="3"/>
  <c r="W84" i="4"/>
  <c r="F641" i="3"/>
  <c r="H641" i="3"/>
  <c r="F802" i="3"/>
  <c r="H802" i="3"/>
  <c r="H814" i="3"/>
  <c r="F814" i="3"/>
  <c r="U994" i="4"/>
  <c r="Y984" i="4"/>
  <c r="U982" i="4"/>
  <c r="AD910" i="4"/>
  <c r="AB910" i="4"/>
  <c r="AW910" i="4"/>
  <c r="AU910" i="4"/>
  <c r="AC910" i="4"/>
  <c r="AG910" i="4"/>
  <c r="AV910" i="4"/>
  <c r="AF910" i="4"/>
  <c r="AT910" i="4"/>
  <c r="AE910" i="4"/>
  <c r="AA910" i="4"/>
  <c r="Z910" i="4"/>
  <c r="AL910" i="4" s="1"/>
  <c r="AS910" i="4"/>
  <c r="AJ910" i="4"/>
  <c r="AK910" i="4"/>
  <c r="AI910" i="4"/>
  <c r="AH910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X145" i="4"/>
  <c r="V117" i="4"/>
  <c r="W117" i="4" s="1"/>
  <c r="X91" i="4"/>
  <c r="Y91" i="4" s="1"/>
  <c r="U70" i="4"/>
  <c r="V70" i="4"/>
  <c r="V65" i="4"/>
  <c r="U65" i="4"/>
  <c r="W26" i="4"/>
  <c r="W6" i="4"/>
  <c r="V16" i="4"/>
  <c r="W16" i="4" s="1"/>
  <c r="F51" i="3"/>
  <c r="H51" i="3"/>
  <c r="F75" i="3"/>
  <c r="H75" i="3"/>
  <c r="H107" i="3"/>
  <c r="F107" i="3"/>
  <c r="F755" i="3"/>
  <c r="H755" i="3"/>
  <c r="H787" i="3"/>
  <c r="F787" i="3"/>
  <c r="F835" i="3"/>
  <c r="H835" i="3"/>
  <c r="AB727" i="4"/>
  <c r="AE727" i="4"/>
  <c r="AQ727" i="4" s="1"/>
  <c r="AW727" i="4" s="1"/>
  <c r="Z727" i="4"/>
  <c r="X171" i="4"/>
  <c r="Y171" i="4" s="1"/>
  <c r="X163" i="4"/>
  <c r="Y163" i="4" s="1"/>
  <c r="U119" i="4"/>
  <c r="V119" i="4"/>
  <c r="X115" i="4"/>
  <c r="Y115" i="4" s="1"/>
  <c r="U111" i="4"/>
  <c r="V111" i="4"/>
  <c r="V93" i="4"/>
  <c r="U93" i="4"/>
  <c r="V85" i="4"/>
  <c r="U85" i="4"/>
  <c r="W77" i="4"/>
  <c r="W60" i="4"/>
  <c r="W696" i="4"/>
  <c r="AA172" i="4"/>
  <c r="AM172" i="4" s="1"/>
  <c r="AS172" i="4" s="1"/>
  <c r="Z172" i="4"/>
  <c r="AL172" i="4" s="1"/>
  <c r="AC172" i="4"/>
  <c r="AO172" i="4" s="1"/>
  <c r="AU172" i="4" s="1"/>
  <c r="AB172" i="4"/>
  <c r="AN172" i="4" s="1"/>
  <c r="AD172" i="4"/>
  <c r="AR172" i="4"/>
  <c r="AE172" i="4"/>
  <c r="AT172" i="4"/>
  <c r="AG144" i="4"/>
  <c r="AH144" i="4"/>
  <c r="U911" i="4"/>
  <c r="V911" i="4"/>
  <c r="W134" i="4"/>
  <c r="V58" i="4"/>
  <c r="U58" i="4"/>
  <c r="V681" i="4"/>
  <c r="U681" i="4"/>
  <c r="W34" i="4"/>
  <c r="F17" i="3"/>
  <c r="H17" i="3"/>
  <c r="F71" i="3"/>
  <c r="H71" i="3"/>
  <c r="F685" i="3"/>
  <c r="H685" i="3"/>
  <c r="F701" i="3"/>
  <c r="H701" i="3"/>
  <c r="H717" i="3"/>
  <c r="F717" i="3"/>
  <c r="H509" i="3"/>
  <c r="F509" i="3"/>
  <c r="H537" i="3"/>
  <c r="F537" i="3"/>
  <c r="F617" i="3"/>
  <c r="H617" i="3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O727" i="4" s="1"/>
  <c r="AU727" i="4" s="1"/>
  <c r="AF727" i="4"/>
  <c r="V702" i="4"/>
  <c r="U702" i="4"/>
  <c r="V698" i="4"/>
  <c r="U698" i="4"/>
  <c r="X606" i="4"/>
  <c r="Y606" i="4" s="1"/>
  <c r="X20" i="4"/>
  <c r="Y20" i="4" s="1"/>
  <c r="X164" i="4"/>
  <c r="Y164" i="4" s="1"/>
  <c r="H87" i="3"/>
  <c r="F87" i="3"/>
  <c r="Y625" i="4"/>
  <c r="AB625" i="4" s="1"/>
  <c r="Z960" i="4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N960" i="4" s="1"/>
  <c r="AE960" i="4"/>
  <c r="AQ960" i="4" s="1"/>
  <c r="AV960" i="4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57" i="4"/>
  <c r="X818" i="4"/>
  <c r="Y818" i="4" s="1"/>
  <c r="U816" i="4"/>
  <c r="V816" i="4"/>
  <c r="U815" i="4"/>
  <c r="V815" i="4"/>
  <c r="U788" i="4"/>
  <c r="V788" i="4"/>
  <c r="U751" i="4"/>
  <c r="V751" i="4"/>
  <c r="X750" i="4"/>
  <c r="Y750" i="4" s="1"/>
  <c r="T157" i="4"/>
  <c r="U150" i="4"/>
  <c r="S63" i="4"/>
  <c r="T63" i="4"/>
  <c r="W57" i="4"/>
  <c r="U56" i="4"/>
  <c r="W56" i="4" s="1"/>
  <c r="W41" i="4"/>
  <c r="V37" i="4"/>
  <c r="U37" i="4"/>
  <c r="H93" i="3"/>
  <c r="F93" i="3"/>
  <c r="H101" i="3"/>
  <c r="F101" i="3"/>
  <c r="F745" i="3"/>
  <c r="H745" i="3"/>
  <c r="H169" i="3"/>
  <c r="F169" i="3"/>
  <c r="H525" i="3"/>
  <c r="F525" i="3"/>
  <c r="F541" i="3"/>
  <c r="H541" i="3"/>
  <c r="F561" i="3"/>
  <c r="H561" i="3"/>
  <c r="F593" i="3"/>
  <c r="H593" i="3"/>
  <c r="F821" i="3"/>
  <c r="H821" i="3"/>
  <c r="X935" i="4"/>
  <c r="AJ935" i="4" s="1"/>
  <c r="Y935" i="4"/>
  <c r="U183" i="4"/>
  <c r="V183" i="4"/>
  <c r="V159" i="4"/>
  <c r="U159" i="4"/>
  <c r="X147" i="4"/>
  <c r="Y147" i="4" s="1"/>
  <c r="U143" i="4"/>
  <c r="V143" i="4"/>
  <c r="X139" i="4"/>
  <c r="Y139" i="4" s="1"/>
  <c r="X123" i="4"/>
  <c r="Y123" i="4" s="1"/>
  <c r="V64" i="4"/>
  <c r="U64" i="4"/>
  <c r="X12" i="4"/>
  <c r="I840" i="3"/>
  <c r="H826" i="3"/>
  <c r="F826" i="3"/>
  <c r="I823" i="3"/>
  <c r="I739" i="3"/>
  <c r="H738" i="3"/>
  <c r="F738" i="3"/>
  <c r="I728" i="3"/>
  <c r="H726" i="3"/>
  <c r="F726" i="3"/>
  <c r="F720" i="3"/>
  <c r="H720" i="3"/>
  <c r="I716" i="3"/>
  <c r="H715" i="3"/>
  <c r="F715" i="3"/>
  <c r="I714" i="3"/>
  <c r="I712" i="3"/>
  <c r="F710" i="3"/>
  <c r="H710" i="3"/>
  <c r="I702" i="3"/>
  <c r="I700" i="3"/>
  <c r="H695" i="3"/>
  <c r="F695" i="3"/>
  <c r="F690" i="3"/>
  <c r="H690" i="3"/>
  <c r="F678" i="3"/>
  <c r="H678" i="3"/>
  <c r="F672" i="3"/>
  <c r="H672" i="3"/>
  <c r="I667" i="3"/>
  <c r="I665" i="3"/>
  <c r="F656" i="3"/>
  <c r="H656" i="3"/>
  <c r="I634" i="3"/>
  <c r="I626" i="3"/>
  <c r="I624" i="3"/>
  <c r="H620" i="3"/>
  <c r="F620" i="3"/>
  <c r="I610" i="3"/>
  <c r="F608" i="3"/>
  <c r="H608" i="3"/>
  <c r="F600" i="3"/>
  <c r="H600" i="3"/>
  <c r="I592" i="3"/>
  <c r="H568" i="3"/>
  <c r="F568" i="3"/>
  <c r="I564" i="3"/>
  <c r="H557" i="3"/>
  <c r="F557" i="3"/>
  <c r="H540" i="3"/>
  <c r="F540" i="3"/>
  <c r="H527" i="3"/>
  <c r="F527" i="3"/>
  <c r="I524" i="3"/>
  <c r="I522" i="3"/>
  <c r="I322" i="3"/>
  <c r="G180" i="2"/>
  <c r="P180" i="2" s="1"/>
  <c r="E180" i="2"/>
  <c r="N180" i="2" s="1"/>
  <c r="F180" i="2"/>
  <c r="O180" i="2" s="1"/>
  <c r="I179" i="3" s="1"/>
  <c r="F175" i="2"/>
  <c r="O175" i="2" s="1"/>
  <c r="I174" i="3" s="1"/>
  <c r="G175" i="2"/>
  <c r="P175" i="2" s="1"/>
  <c r="E175" i="2"/>
  <c r="N175" i="2" s="1"/>
  <c r="H154" i="3"/>
  <c r="F154" i="3"/>
  <c r="F152" i="3"/>
  <c r="H152" i="3"/>
  <c r="H146" i="3"/>
  <c r="F146" i="3"/>
  <c r="E109" i="2"/>
  <c r="N109" i="2" s="1"/>
  <c r="F109" i="2"/>
  <c r="O109" i="2" s="1"/>
  <c r="I108" i="3" s="1"/>
  <c r="G109" i="2"/>
  <c r="P109" i="2" s="1"/>
  <c r="F105" i="2"/>
  <c r="O105" i="2" s="1"/>
  <c r="I104" i="3" s="1"/>
  <c r="G105" i="2"/>
  <c r="P105" i="2" s="1"/>
  <c r="E105" i="2"/>
  <c r="N105" i="2" s="1"/>
  <c r="E93" i="2"/>
  <c r="N93" i="2" s="1"/>
  <c r="F93" i="2"/>
  <c r="O93" i="2" s="1"/>
  <c r="I92" i="3" s="1"/>
  <c r="G93" i="2"/>
  <c r="P93" i="2" s="1"/>
  <c r="F89" i="2"/>
  <c r="O89" i="2" s="1"/>
  <c r="I88" i="3" s="1"/>
  <c r="G89" i="2"/>
  <c r="P89" i="2" s="1"/>
  <c r="E89" i="2"/>
  <c r="N89" i="2" s="1"/>
  <c r="E75" i="2"/>
  <c r="N75" i="2" s="1"/>
  <c r="F75" i="2"/>
  <c r="O75" i="2" s="1"/>
  <c r="I74" i="3" s="1"/>
  <c r="G75" i="2"/>
  <c r="P75" i="2" s="1"/>
  <c r="F71" i="2"/>
  <c r="O71" i="2" s="1"/>
  <c r="I70" i="3" s="1"/>
  <c r="G71" i="2"/>
  <c r="P71" i="2" s="1"/>
  <c r="E71" i="2"/>
  <c r="N71" i="2" s="1"/>
  <c r="E61" i="2"/>
  <c r="N61" i="2" s="1"/>
  <c r="F61" i="2"/>
  <c r="O61" i="2" s="1"/>
  <c r="I60" i="3" s="1"/>
  <c r="G61" i="2"/>
  <c r="P61" i="2" s="1"/>
  <c r="F57" i="2"/>
  <c r="O57" i="2" s="1"/>
  <c r="I56" i="3" s="1"/>
  <c r="G57" i="2"/>
  <c r="P57" i="2" s="1"/>
  <c r="E57" i="2"/>
  <c r="N57" i="2" s="1"/>
  <c r="E45" i="2"/>
  <c r="N45" i="2" s="1"/>
  <c r="F45" i="2"/>
  <c r="O45" i="2" s="1"/>
  <c r="I44" i="3" s="1"/>
  <c r="G45" i="2"/>
  <c r="P45" i="2" s="1"/>
  <c r="F38" i="2"/>
  <c r="O38" i="2" s="1"/>
  <c r="I37" i="3" s="1"/>
  <c r="E38" i="2"/>
  <c r="N38" i="2" s="1"/>
  <c r="G38" i="2"/>
  <c r="P38" i="2" s="1"/>
  <c r="E35" i="2"/>
  <c r="N35" i="2" s="1"/>
  <c r="F35" i="2"/>
  <c r="O35" i="2" s="1"/>
  <c r="I34" i="3" s="1"/>
  <c r="G35" i="2"/>
  <c r="P35" i="2" s="1"/>
  <c r="F31" i="2"/>
  <c r="O31" i="2" s="1"/>
  <c r="I30" i="3" s="1"/>
  <c r="E31" i="2"/>
  <c r="N31" i="2" s="1"/>
  <c r="G31" i="2"/>
  <c r="P31" i="2" s="1"/>
  <c r="F26" i="3"/>
  <c r="H26" i="3"/>
  <c r="F21" i="2"/>
  <c r="O21" i="2" s="1"/>
  <c r="I20" i="3" s="1"/>
  <c r="G21" i="2"/>
  <c r="P21" i="2" s="1"/>
  <c r="E21" i="2"/>
  <c r="N21" i="2" s="1"/>
  <c r="F11" i="3"/>
  <c r="H11" i="3"/>
  <c r="F8" i="3"/>
  <c r="H8" i="3"/>
  <c r="I818" i="3"/>
  <c r="I589" i="3"/>
  <c r="H783" i="3"/>
  <c r="F783" i="3"/>
  <c r="F751" i="3"/>
  <c r="H751" i="3"/>
  <c r="H824" i="3"/>
  <c r="F824" i="3"/>
  <c r="F833" i="3"/>
  <c r="H833" i="3"/>
  <c r="F773" i="3"/>
  <c r="H773" i="3"/>
  <c r="F757" i="3"/>
  <c r="H757" i="3"/>
  <c r="H646" i="3"/>
  <c r="F646" i="3"/>
  <c r="H621" i="3"/>
  <c r="F621" i="3"/>
  <c r="H597" i="3"/>
  <c r="F597" i="3"/>
  <c r="H546" i="3"/>
  <c r="F546" i="3"/>
  <c r="H578" i="3"/>
  <c r="F578" i="3"/>
  <c r="F547" i="3"/>
  <c r="H547" i="3"/>
  <c r="F510" i="3"/>
  <c r="H510" i="3"/>
  <c r="V511" i="4"/>
  <c r="W511" i="4" s="1"/>
  <c r="F489" i="3"/>
  <c r="H489" i="3"/>
  <c r="H481" i="3"/>
  <c r="F481" i="3"/>
  <c r="H453" i="3"/>
  <c r="F453" i="3"/>
  <c r="F370" i="3"/>
  <c r="H370" i="3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AA972" i="4"/>
  <c r="AM972" i="4" s="1"/>
  <c r="AE972" i="4"/>
  <c r="AQ972" i="4" s="1"/>
  <c r="AD972" i="4"/>
  <c r="AP972" i="4" s="1"/>
  <c r="AW972" i="4"/>
  <c r="AS972" i="4"/>
  <c r="AT972" i="4"/>
  <c r="Z972" i="4"/>
  <c r="AL972" i="4" s="1"/>
  <c r="AC972" i="4"/>
  <c r="AO972" i="4" s="1"/>
  <c r="AB972" i="4"/>
  <c r="AN972" i="4" s="1"/>
  <c r="AV972" i="4"/>
  <c r="AU972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C5" i="4"/>
  <c r="Z5" i="4"/>
  <c r="AL5" i="4" s="1"/>
  <c r="AR5" i="4" s="1"/>
  <c r="AA5" i="4"/>
  <c r="AM5" i="4" s="1"/>
  <c r="AS5" i="4" s="1"/>
  <c r="AW5" i="4"/>
  <c r="AB5" i="4"/>
  <c r="AN5" i="4" s="1"/>
  <c r="AT5" i="4" s="1"/>
  <c r="AD5" i="4"/>
  <c r="AP5" i="4" s="1"/>
  <c r="AV5" i="4" s="1"/>
  <c r="U43" i="4"/>
  <c r="F838" i="3"/>
  <c r="H838" i="3"/>
  <c r="F831" i="3"/>
  <c r="H831" i="3"/>
  <c r="H822" i="3"/>
  <c r="F822" i="3"/>
  <c r="I792" i="3"/>
  <c r="I784" i="3"/>
  <c r="I772" i="3"/>
  <c r="I764" i="3"/>
  <c r="H746" i="3"/>
  <c r="F746" i="3"/>
  <c r="I743" i="3"/>
  <c r="H740" i="3"/>
  <c r="F740" i="3"/>
  <c r="H736" i="3"/>
  <c r="F736" i="3"/>
  <c r="I732" i="3"/>
  <c r="F724" i="3"/>
  <c r="H724" i="3"/>
  <c r="H719" i="3"/>
  <c r="F719" i="3"/>
  <c r="H708" i="3"/>
  <c r="F708" i="3"/>
  <c r="F703" i="3"/>
  <c r="H703" i="3"/>
  <c r="I698" i="3"/>
  <c r="F691" i="3"/>
  <c r="H691" i="3"/>
  <c r="F688" i="3"/>
  <c r="H688" i="3"/>
  <c r="I686" i="3"/>
  <c r="H676" i="3"/>
  <c r="F676" i="3"/>
  <c r="H671" i="3"/>
  <c r="F671" i="3"/>
  <c r="F662" i="3"/>
  <c r="H662" i="3"/>
  <c r="H648" i="3"/>
  <c r="F648" i="3"/>
  <c r="I636" i="3"/>
  <c r="H633" i="3"/>
  <c r="F633" i="3"/>
  <c r="F616" i="3"/>
  <c r="H616" i="3"/>
  <c r="I604" i="3"/>
  <c r="H591" i="3"/>
  <c r="F591" i="3"/>
  <c r="I556" i="3"/>
  <c r="H542" i="3"/>
  <c r="F542" i="3"/>
  <c r="I534" i="3"/>
  <c r="H531" i="3"/>
  <c r="F531" i="3"/>
  <c r="F507" i="3"/>
  <c r="H507" i="3"/>
  <c r="F186" i="2"/>
  <c r="O186" i="2" s="1"/>
  <c r="I185" i="3" s="1"/>
  <c r="E186" i="2"/>
  <c r="N186" i="2" s="1"/>
  <c r="G186" i="2"/>
  <c r="P186" i="2" s="1"/>
  <c r="G176" i="2"/>
  <c r="P176" i="2" s="1"/>
  <c r="F176" i="2"/>
  <c r="O176" i="2" s="1"/>
  <c r="I175" i="3" s="1"/>
  <c r="E176" i="2"/>
  <c r="N176" i="2" s="1"/>
  <c r="F167" i="2"/>
  <c r="O167" i="2" s="1"/>
  <c r="I166" i="3" s="1"/>
  <c r="G167" i="2"/>
  <c r="P167" i="2" s="1"/>
  <c r="E167" i="2"/>
  <c r="N167" i="2" s="1"/>
  <c r="F159" i="2"/>
  <c r="O159" i="2" s="1"/>
  <c r="I158" i="3" s="1"/>
  <c r="E159" i="2"/>
  <c r="N159" i="2" s="1"/>
  <c r="G159" i="2"/>
  <c r="P159" i="2" s="1"/>
  <c r="F98" i="3"/>
  <c r="H98" i="3"/>
  <c r="F94" i="3"/>
  <c r="H94" i="3"/>
  <c r="F82" i="3"/>
  <c r="H82" i="3"/>
  <c r="H78" i="3"/>
  <c r="F78" i="3"/>
  <c r="F66" i="3"/>
  <c r="H66" i="3"/>
  <c r="F62" i="3"/>
  <c r="H62" i="3"/>
  <c r="F49" i="2"/>
  <c r="O49" i="2" s="1"/>
  <c r="I48" i="3" s="1"/>
  <c r="G49" i="2"/>
  <c r="P49" i="2" s="1"/>
  <c r="E49" i="2"/>
  <c r="N49" i="2" s="1"/>
  <c r="F29" i="2"/>
  <c r="O29" i="2" s="1"/>
  <c r="I28" i="3" s="1"/>
  <c r="E29" i="2"/>
  <c r="N29" i="2" s="1"/>
  <c r="G29" i="2"/>
  <c r="P29" i="2" s="1"/>
  <c r="F22" i="3"/>
  <c r="H22" i="3"/>
  <c r="I669" i="3"/>
  <c r="H791" i="3"/>
  <c r="F791" i="3"/>
  <c r="F759" i="3"/>
  <c r="H759" i="3"/>
  <c r="H832" i="3"/>
  <c r="F832" i="3"/>
  <c r="F781" i="3"/>
  <c r="H781" i="3"/>
  <c r="F765" i="3"/>
  <c r="H765" i="3"/>
  <c r="F585" i="3"/>
  <c r="H585" i="3"/>
  <c r="F651" i="3"/>
  <c r="H651" i="3"/>
  <c r="F609" i="3"/>
  <c r="H609" i="3"/>
  <c r="V585" i="4"/>
  <c r="W585" i="4" s="1"/>
  <c r="X585" i="4" s="1"/>
  <c r="Y585" i="4" s="1"/>
  <c r="F562" i="3"/>
  <c r="H562" i="3"/>
  <c r="H530" i="3"/>
  <c r="F530" i="3"/>
  <c r="F567" i="3"/>
  <c r="H567" i="3"/>
  <c r="H519" i="3"/>
  <c r="F519" i="3"/>
  <c r="H535" i="3"/>
  <c r="F535" i="3"/>
  <c r="F543" i="3"/>
  <c r="H543" i="3"/>
  <c r="H565" i="3"/>
  <c r="F565" i="3"/>
  <c r="V577" i="4"/>
  <c r="W577" i="4" s="1"/>
  <c r="X577" i="4" s="1"/>
  <c r="Y577" i="4" s="1"/>
  <c r="AA577" i="4" s="1"/>
  <c r="H357" i="3"/>
  <c r="F357" i="3"/>
  <c r="H504" i="3"/>
  <c r="F504" i="3"/>
  <c r="H526" i="3"/>
  <c r="F526" i="3"/>
  <c r="H492" i="3"/>
  <c r="F492" i="3"/>
  <c r="H46" i="3"/>
  <c r="F46" i="3"/>
  <c r="F381" i="3"/>
  <c r="H381" i="3"/>
  <c r="F358" i="3"/>
  <c r="H358" i="3"/>
  <c r="H346" i="3"/>
  <c r="F346" i="3"/>
  <c r="H262" i="3"/>
  <c r="F262" i="3"/>
  <c r="H298" i="3"/>
  <c r="F298" i="3"/>
  <c r="H486" i="3"/>
  <c r="F486" i="3"/>
  <c r="H406" i="3"/>
  <c r="F406" i="3"/>
  <c r="H441" i="3"/>
  <c r="F441" i="3"/>
  <c r="V441" i="4"/>
  <c r="W441" i="4" s="1"/>
  <c r="X441" i="4" s="1"/>
  <c r="Y441" i="4" s="1"/>
  <c r="V431" i="4"/>
  <c r="W431" i="4" s="1"/>
  <c r="X431" i="4" s="1"/>
  <c r="H482" i="3"/>
  <c r="F482" i="3"/>
  <c r="F474" i="3"/>
  <c r="H474" i="3"/>
  <c r="F454" i="3"/>
  <c r="H454" i="3"/>
  <c r="F442" i="3"/>
  <c r="H442" i="3"/>
  <c r="H410" i="3"/>
  <c r="F410" i="3"/>
  <c r="F394" i="3"/>
  <c r="H394" i="3"/>
  <c r="H378" i="3"/>
  <c r="F378" i="3"/>
  <c r="F475" i="3"/>
  <c r="H475" i="3"/>
  <c r="F393" i="3"/>
  <c r="H393" i="3"/>
  <c r="F295" i="3"/>
  <c r="H295" i="3"/>
  <c r="H273" i="3"/>
  <c r="F273" i="3"/>
  <c r="H255" i="3"/>
  <c r="F255" i="3"/>
  <c r="H195" i="3"/>
  <c r="F195" i="3"/>
  <c r="H372" i="3"/>
  <c r="F372" i="3"/>
  <c r="F360" i="3"/>
  <c r="H360" i="3"/>
  <c r="H352" i="3"/>
  <c r="F352" i="3"/>
  <c r="F328" i="3"/>
  <c r="H328" i="3"/>
  <c r="H50" i="3"/>
  <c r="F50" i="3"/>
  <c r="H338" i="3"/>
  <c r="F338" i="3"/>
  <c r="H294" i="3"/>
  <c r="F294" i="3"/>
  <c r="F402" i="3"/>
  <c r="H402" i="3"/>
  <c r="I512" i="3"/>
  <c r="I638" i="3"/>
  <c r="I586" i="3"/>
  <c r="I647" i="3"/>
  <c r="I631" i="3"/>
  <c r="I627" i="3"/>
  <c r="I611" i="3"/>
  <c r="Y607" i="4"/>
  <c r="AI607" i="4" s="1"/>
  <c r="Y691" i="4"/>
  <c r="AH691" i="4" s="1"/>
  <c r="I623" i="3"/>
  <c r="I607" i="3"/>
  <c r="I652" i="3"/>
  <c r="I632" i="3"/>
  <c r="I628" i="3"/>
  <c r="I583" i="3"/>
  <c r="I619" i="3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D9" i="4"/>
  <c r="H9" i="4" s="1"/>
  <c r="K10" i="2" s="1"/>
  <c r="AQ9" i="4"/>
  <c r="AW9" i="4" s="1"/>
  <c r="X549" i="4"/>
  <c r="Y549" i="4" s="1"/>
  <c r="AB549" i="4" s="1"/>
  <c r="X958" i="4"/>
  <c r="Y958" i="4"/>
  <c r="X917" i="4"/>
  <c r="Y917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H14" i="3"/>
  <c r="F14" i="3"/>
  <c r="U978" i="4"/>
  <c r="V978" i="4"/>
  <c r="F160" i="3"/>
  <c r="H160" i="3"/>
  <c r="F153" i="3"/>
  <c r="H153" i="3"/>
  <c r="F545" i="3"/>
  <c r="H545" i="3"/>
  <c r="H569" i="3"/>
  <c r="F569" i="3"/>
  <c r="AH671" i="4"/>
  <c r="AB671" i="4"/>
  <c r="AE671" i="4"/>
  <c r="Z671" i="4"/>
  <c r="AL671" i="4" s="1"/>
  <c r="AR671" i="4" s="1"/>
  <c r="W154" i="4"/>
  <c r="W630" i="4"/>
  <c r="W650" i="4"/>
  <c r="AG888" i="4"/>
  <c r="AI888" i="4"/>
  <c r="AG954" i="4"/>
  <c r="U863" i="4"/>
  <c r="U743" i="4"/>
  <c r="V743" i="4"/>
  <c r="AI711" i="4"/>
  <c r="AC997" i="4"/>
  <c r="Z997" i="4"/>
  <c r="AE997" i="4"/>
  <c r="AH997" i="4"/>
  <c r="AG997" i="4"/>
  <c r="AS997" i="4"/>
  <c r="AJ997" i="4"/>
  <c r="AA997" i="4"/>
  <c r="AB997" i="4"/>
  <c r="AD997" i="4"/>
  <c r="AI997" i="4"/>
  <c r="AF997" i="4"/>
  <c r="AK997" i="4"/>
  <c r="AT997" i="4"/>
  <c r="AU997" i="4"/>
  <c r="AW997" i="4"/>
  <c r="AV997" i="4"/>
  <c r="AG812" i="4"/>
  <c r="W608" i="4"/>
  <c r="V551" i="4"/>
  <c r="U551" i="4"/>
  <c r="X38" i="4"/>
  <c r="F747" i="3"/>
  <c r="H747" i="3"/>
  <c r="U771" i="4"/>
  <c r="V771" i="4"/>
  <c r="U803" i="4"/>
  <c r="V803" i="4"/>
  <c r="V991" i="4"/>
  <c r="U991" i="4"/>
  <c r="V82" i="4"/>
  <c r="U82" i="4"/>
  <c r="V738" i="4"/>
  <c r="U738" i="4"/>
  <c r="U754" i="4"/>
  <c r="V754" i="4"/>
  <c r="X72" i="4"/>
  <c r="X100" i="4"/>
  <c r="U142" i="4"/>
  <c r="V142" i="4"/>
  <c r="H809" i="3"/>
  <c r="F809" i="3"/>
  <c r="V999" i="4"/>
  <c r="U999" i="4"/>
  <c r="Y987" i="4"/>
  <c r="X987" i="4"/>
  <c r="AI981" i="4"/>
  <c r="AH981" i="4"/>
  <c r="AG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AG897" i="4"/>
  <c r="AF897" i="4"/>
  <c r="AI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X11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F61" i="3"/>
  <c r="H61" i="3"/>
  <c r="F77" i="3"/>
  <c r="H77" i="3"/>
  <c r="T2" i="4"/>
  <c r="F2" i="3"/>
  <c r="H2" i="3"/>
  <c r="AC776" i="4"/>
  <c r="AA776" i="4"/>
  <c r="AD776" i="4"/>
  <c r="AP776" i="4" s="1"/>
  <c r="AV776" i="4" s="1"/>
  <c r="Z776" i="4"/>
  <c r="AL776" i="4" s="1"/>
  <c r="AR776" i="4" s="1"/>
  <c r="AE776" i="4"/>
  <c r="AQ776" i="4" s="1"/>
  <c r="AW776" i="4" s="1"/>
  <c r="AA132" i="4"/>
  <c r="AM132" i="4" s="1"/>
  <c r="AS132" i="4" s="1"/>
  <c r="AD132" i="4"/>
  <c r="AP132" i="4" s="1"/>
  <c r="AV132" i="4" s="1"/>
  <c r="Z132" i="4"/>
  <c r="AL132" i="4" s="1"/>
  <c r="AR132" i="4" s="1"/>
  <c r="AE132" i="4"/>
  <c r="AB132" i="4"/>
  <c r="AN132" i="4" s="1"/>
  <c r="AT132" i="4" s="1"/>
  <c r="AC132" i="4"/>
  <c r="AA116" i="4"/>
  <c r="Z116" i="4"/>
  <c r="AC116" i="4"/>
  <c r="AO116" i="4" s="1"/>
  <c r="AU116" i="4" s="1"/>
  <c r="AE116" i="4"/>
  <c r="AQ116" i="4" s="1"/>
  <c r="AW116" i="4" s="1"/>
  <c r="AB116" i="4"/>
  <c r="AN116" i="4" s="1"/>
  <c r="AT116" i="4" s="1"/>
  <c r="AD116" i="4"/>
  <c r="AP116" i="4" s="1"/>
  <c r="AV116" i="4" s="1"/>
  <c r="X594" i="4"/>
  <c r="AD660" i="4"/>
  <c r="AE660" i="4"/>
  <c r="AC709" i="4"/>
  <c r="AE709" i="4"/>
  <c r="AD709" i="4"/>
  <c r="AP709" i="4" s="1"/>
  <c r="AV709" i="4" s="1"/>
  <c r="AB709" i="4"/>
  <c r="AA709" i="4"/>
  <c r="Z709" i="4"/>
  <c r="X710" i="4"/>
  <c r="Y710" i="4" s="1"/>
  <c r="Y726" i="4"/>
  <c r="U104" i="4"/>
  <c r="V104" i="4"/>
  <c r="AD144" i="4"/>
  <c r="AB144" i="4"/>
  <c r="AE144" i="4"/>
  <c r="AC144" i="4"/>
  <c r="Z144" i="4"/>
  <c r="AA14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AI759" i="4"/>
  <c r="U45" i="4"/>
  <c r="V45" i="4"/>
  <c r="X59" i="4"/>
  <c r="X118" i="4"/>
  <c r="AA124" i="4"/>
  <c r="AM124" i="4" s="1"/>
  <c r="Z124" i="4"/>
  <c r="AL124" i="4" s="1"/>
  <c r="AR124" i="4" s="1"/>
  <c r="AE124" i="4"/>
  <c r="AQ124" i="4" s="1"/>
  <c r="AW124" i="4" s="1"/>
  <c r="AB124" i="4"/>
  <c r="AN124" i="4" s="1"/>
  <c r="AT124" i="4" s="1"/>
  <c r="AS124" i="4"/>
  <c r="AD124" i="4"/>
  <c r="AC124" i="4"/>
  <c r="AO124" i="4" s="1"/>
  <c r="AU124" i="4" s="1"/>
  <c r="AD112" i="4"/>
  <c r="Z112" i="4"/>
  <c r="V177" i="4"/>
  <c r="U177" i="4"/>
  <c r="X519" i="4"/>
  <c r="Z845" i="4"/>
  <c r="AC845" i="4"/>
  <c r="AE845" i="4"/>
  <c r="Y922" i="4"/>
  <c r="X922" i="4"/>
  <c r="H79" i="3"/>
  <c r="F79" i="3"/>
  <c r="H95" i="3"/>
  <c r="F95" i="3"/>
  <c r="X88" i="4"/>
  <c r="H813" i="3"/>
  <c r="F813" i="3"/>
  <c r="F828" i="3"/>
  <c r="H828" i="3"/>
  <c r="AF1000" i="4"/>
  <c r="AG1000" i="4"/>
  <c r="AJ1000" i="4"/>
  <c r="AI1000" i="4"/>
  <c r="AH1000" i="4"/>
  <c r="AK1000" i="4"/>
  <c r="AJ989" i="4"/>
  <c r="AI989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X525" i="4"/>
  <c r="Y525" i="4" s="1"/>
  <c r="U185" i="4"/>
  <c r="T185" i="4"/>
  <c r="V185" i="4" s="1"/>
  <c r="V173" i="4"/>
  <c r="U173" i="4"/>
  <c r="T165" i="4"/>
  <c r="S153" i="4"/>
  <c r="V141" i="4"/>
  <c r="U141" i="4"/>
  <c r="U138" i="4"/>
  <c r="V138" i="4"/>
  <c r="X129" i="4"/>
  <c r="V125" i="4"/>
  <c r="U125" i="4"/>
  <c r="U121" i="4"/>
  <c r="V121" i="4"/>
  <c r="AA106" i="4"/>
  <c r="Z106" i="4"/>
  <c r="AC106" i="4"/>
  <c r="AE106" i="4"/>
  <c r="AD106" i="4"/>
  <c r="AP106" i="4" s="1"/>
  <c r="AV106" i="4" s="1"/>
  <c r="AB106" i="4"/>
  <c r="Y94" i="4"/>
  <c r="AD94" i="4" s="1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X11" i="4"/>
  <c r="F43" i="3"/>
  <c r="H43" i="3"/>
  <c r="F59" i="3"/>
  <c r="H59" i="3"/>
  <c r="H83" i="3"/>
  <c r="F83" i="3"/>
  <c r="H161" i="3"/>
  <c r="F161" i="3"/>
  <c r="F177" i="3"/>
  <c r="H177" i="3"/>
  <c r="H505" i="3"/>
  <c r="F505" i="3"/>
  <c r="F771" i="3"/>
  <c r="H771" i="3"/>
  <c r="H836" i="3"/>
  <c r="F836" i="3"/>
  <c r="X973" i="4"/>
  <c r="X963" i="4"/>
  <c r="U943" i="4"/>
  <c r="V943" i="4"/>
  <c r="AH931" i="4"/>
  <c r="AG931" i="4"/>
  <c r="AK931" i="4"/>
  <c r="AI931" i="4"/>
  <c r="AF931" i="4"/>
  <c r="AJ931" i="4"/>
  <c r="V135" i="4"/>
  <c r="U135" i="4"/>
  <c r="X131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F112" i="4"/>
  <c r="AI144" i="4"/>
  <c r="AJ144" i="4"/>
  <c r="AF144" i="4"/>
  <c r="Y879" i="4"/>
  <c r="X879" i="4"/>
  <c r="X10" i="4"/>
  <c r="U955" i="4"/>
  <c r="V955" i="4"/>
  <c r="U927" i="4"/>
  <c r="V927" i="4"/>
  <c r="H103" i="3"/>
  <c r="F103" i="3"/>
  <c r="F677" i="3"/>
  <c r="H677" i="3"/>
  <c r="F693" i="3"/>
  <c r="H693" i="3"/>
  <c r="H709" i="3"/>
  <c r="F709" i="3"/>
  <c r="F725" i="3"/>
  <c r="H725" i="3"/>
  <c r="H555" i="3"/>
  <c r="F555" i="3"/>
  <c r="H145" i="3"/>
  <c r="F145" i="3"/>
  <c r="H165" i="3"/>
  <c r="F165" i="3"/>
  <c r="F529" i="3"/>
  <c r="H529" i="3"/>
  <c r="H601" i="3"/>
  <c r="F601" i="3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48" i="4"/>
  <c r="Y872" i="4"/>
  <c r="X880" i="4"/>
  <c r="Y880" i="4"/>
  <c r="X904" i="4"/>
  <c r="Y904" i="4"/>
  <c r="X53" i="4"/>
  <c r="Y53" i="4" s="1"/>
  <c r="X136" i="4"/>
  <c r="X893" i="4"/>
  <c r="Y893" i="4"/>
  <c r="U871" i="4"/>
  <c r="V871" i="4"/>
  <c r="AG727" i="4"/>
  <c r="AH727" i="4"/>
  <c r="Y615" i="4"/>
  <c r="AF615" i="4" s="1"/>
  <c r="X108" i="4"/>
  <c r="Y108" i="4" s="1"/>
  <c r="W918" i="4"/>
  <c r="W658" i="4"/>
  <c r="U156" i="4"/>
  <c r="V156" i="4"/>
  <c r="Y140" i="4"/>
  <c r="AD140" i="4" s="1"/>
  <c r="F97" i="3"/>
  <c r="H97" i="3"/>
  <c r="H65" i="3"/>
  <c r="F65" i="3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D96" i="4"/>
  <c r="AI96" i="4"/>
  <c r="AG96" i="4"/>
  <c r="V965" i="4"/>
  <c r="U965" i="4"/>
  <c r="AH961" i="4"/>
  <c r="AJ961" i="4"/>
  <c r="AI961" i="4"/>
  <c r="AG961" i="4"/>
  <c r="AF961" i="4"/>
  <c r="AK961" i="4"/>
  <c r="Y959" i="4"/>
  <c r="X959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U807" i="4"/>
  <c r="V807" i="4"/>
  <c r="X790" i="4"/>
  <c r="Y656" i="4"/>
  <c r="AC656" i="4" s="1"/>
  <c r="S157" i="4"/>
  <c r="AE152" i="4"/>
  <c r="AA152" i="4"/>
  <c r="Z152" i="4"/>
  <c r="AD152" i="4"/>
  <c r="AC152" i="4"/>
  <c r="AB152" i="4"/>
  <c r="AG152" i="4"/>
  <c r="AI152" i="4"/>
  <c r="AK152" i="4"/>
  <c r="AH152" i="4"/>
  <c r="AF152" i="4"/>
  <c r="AJ152" i="4"/>
  <c r="X107" i="4"/>
  <c r="U52" i="4"/>
  <c r="V52" i="4"/>
  <c r="X48" i="4"/>
  <c r="Y48" i="4" s="1"/>
  <c r="F85" i="3"/>
  <c r="H85" i="3"/>
  <c r="F661" i="3"/>
  <c r="H661" i="3"/>
  <c r="F533" i="3"/>
  <c r="H533" i="3"/>
  <c r="F549" i="3"/>
  <c r="H549" i="3"/>
  <c r="F577" i="3"/>
  <c r="H577" i="3"/>
  <c r="H645" i="3"/>
  <c r="F645" i="3"/>
  <c r="F657" i="3"/>
  <c r="H803" i="3"/>
  <c r="F803" i="3"/>
  <c r="AK935" i="4"/>
  <c r="AI935" i="4"/>
  <c r="Y733" i="4"/>
  <c r="AI733" i="4" s="1"/>
  <c r="Y725" i="4"/>
  <c r="AA725" i="4" s="1"/>
  <c r="Y677" i="4"/>
  <c r="AE677" i="4" s="1"/>
  <c r="Y495" i="4"/>
  <c r="Z495" i="4" s="1"/>
  <c r="AD128" i="4"/>
  <c r="AP128" i="4" s="1"/>
  <c r="AV128" i="4" s="1"/>
  <c r="AE128" i="4"/>
  <c r="AQ128" i="4" s="1"/>
  <c r="AA128" i="4"/>
  <c r="Z128" i="4"/>
  <c r="AL128" i="4" s="1"/>
  <c r="AB128" i="4"/>
  <c r="AN128" i="4" s="1"/>
  <c r="AT128" i="4" s="1"/>
  <c r="AW128" i="4"/>
  <c r="AC128" i="4"/>
  <c r="AO128" i="4" s="1"/>
  <c r="AU128" i="4" s="1"/>
  <c r="AR128" i="4"/>
  <c r="U127" i="4"/>
  <c r="V127" i="4"/>
  <c r="T105" i="4"/>
  <c r="X97" i="4"/>
  <c r="V73" i="4"/>
  <c r="U73" i="4"/>
  <c r="Y180" i="4"/>
  <c r="Z180" i="4" s="1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F839" i="3"/>
  <c r="H839" i="3"/>
  <c r="F810" i="3"/>
  <c r="H810" i="3"/>
  <c r="H808" i="3"/>
  <c r="F808" i="3"/>
  <c r="H806" i="3"/>
  <c r="F806" i="3"/>
  <c r="I800" i="3"/>
  <c r="I788" i="3"/>
  <c r="I780" i="3"/>
  <c r="I777" i="3"/>
  <c r="I776" i="3"/>
  <c r="I768" i="3"/>
  <c r="I756" i="3"/>
  <c r="I748" i="3"/>
  <c r="F744" i="3"/>
  <c r="H744" i="3"/>
  <c r="I735" i="3"/>
  <c r="H733" i="3"/>
  <c r="F733" i="3"/>
  <c r="I730" i="3"/>
  <c r="F723" i="3"/>
  <c r="H723" i="3"/>
  <c r="I718" i="3"/>
  <c r="H707" i="3"/>
  <c r="F707" i="3"/>
  <c r="F704" i="3"/>
  <c r="H704" i="3"/>
  <c r="H692" i="3"/>
  <c r="F692" i="3"/>
  <c r="H687" i="3"/>
  <c r="F687" i="3"/>
  <c r="F675" i="3"/>
  <c r="H675" i="3"/>
  <c r="I670" i="3"/>
  <c r="F668" i="3"/>
  <c r="H668" i="3"/>
  <c r="I663" i="3"/>
  <c r="I658" i="3"/>
  <c r="I650" i="3"/>
  <c r="I640" i="3"/>
  <c r="H629" i="3"/>
  <c r="F629" i="3"/>
  <c r="I612" i="3"/>
  <c r="H602" i="3"/>
  <c r="F602" i="3"/>
  <c r="H596" i="3"/>
  <c r="F596" i="3"/>
  <c r="I594" i="3"/>
  <c r="I582" i="3"/>
  <c r="I571" i="3"/>
  <c r="H560" i="3"/>
  <c r="F560" i="3"/>
  <c r="F552" i="3"/>
  <c r="H552" i="3"/>
  <c r="F528" i="3"/>
  <c r="H528" i="3"/>
  <c r="G184" i="2"/>
  <c r="P184" i="2" s="1"/>
  <c r="F184" i="2"/>
  <c r="O184" i="2" s="1"/>
  <c r="I183" i="3" s="1"/>
  <c r="E184" i="2"/>
  <c r="N184" i="2" s="1"/>
  <c r="H178" i="3"/>
  <c r="F178" i="3"/>
  <c r="F171" i="2"/>
  <c r="O171" i="2" s="1"/>
  <c r="I170" i="3" s="1"/>
  <c r="E171" i="2"/>
  <c r="N171" i="2" s="1"/>
  <c r="G171" i="2"/>
  <c r="P171" i="2" s="1"/>
  <c r="G164" i="2"/>
  <c r="P164" i="2" s="1"/>
  <c r="E164" i="2"/>
  <c r="N164" i="2" s="1"/>
  <c r="F164" i="2"/>
  <c r="O164" i="2" s="1"/>
  <c r="I163" i="3" s="1"/>
  <c r="H162" i="3"/>
  <c r="F162" i="3"/>
  <c r="F151" i="2"/>
  <c r="O151" i="2" s="1"/>
  <c r="I150" i="3" s="1"/>
  <c r="G151" i="2"/>
  <c r="P151" i="2" s="1"/>
  <c r="E151" i="2"/>
  <c r="N151" i="2" s="1"/>
  <c r="G148" i="2"/>
  <c r="P148" i="2" s="1"/>
  <c r="F148" i="2"/>
  <c r="O148" i="2" s="1"/>
  <c r="I147" i="3" s="1"/>
  <c r="E148" i="2"/>
  <c r="N148" i="2" s="1"/>
  <c r="F144" i="3"/>
  <c r="H144" i="3"/>
  <c r="H143" i="3"/>
  <c r="F143" i="3"/>
  <c r="F141" i="3"/>
  <c r="H141" i="3"/>
  <c r="H139" i="3"/>
  <c r="F139" i="3"/>
  <c r="H137" i="3"/>
  <c r="F137" i="3"/>
  <c r="H135" i="3"/>
  <c r="F135" i="3"/>
  <c r="H133" i="3"/>
  <c r="F133" i="3"/>
  <c r="F131" i="3"/>
  <c r="H131" i="3"/>
  <c r="F129" i="3"/>
  <c r="H129" i="3"/>
  <c r="F127" i="3"/>
  <c r="H127" i="3"/>
  <c r="H125" i="3"/>
  <c r="F125" i="3"/>
  <c r="H123" i="3"/>
  <c r="F123" i="3"/>
  <c r="H121" i="3"/>
  <c r="F121" i="3"/>
  <c r="H119" i="3"/>
  <c r="F119" i="3"/>
  <c r="F117" i="3"/>
  <c r="H117" i="3"/>
  <c r="H115" i="3"/>
  <c r="F115" i="3"/>
  <c r="F113" i="3"/>
  <c r="H113" i="3"/>
  <c r="F111" i="3"/>
  <c r="H111" i="3"/>
  <c r="F109" i="3"/>
  <c r="H109" i="3"/>
  <c r="E107" i="2"/>
  <c r="N107" i="2" s="1"/>
  <c r="F107" i="2"/>
  <c r="O107" i="2" s="1"/>
  <c r="I106" i="3" s="1"/>
  <c r="G107" i="2"/>
  <c r="P107" i="2" s="1"/>
  <c r="F103" i="2"/>
  <c r="O103" i="2" s="1"/>
  <c r="I102" i="3" s="1"/>
  <c r="G103" i="2"/>
  <c r="P103" i="2" s="1"/>
  <c r="E103" i="2"/>
  <c r="N103" i="2" s="1"/>
  <c r="F90" i="3"/>
  <c r="H90" i="3"/>
  <c r="F87" i="2"/>
  <c r="O87" i="2" s="1"/>
  <c r="I86" i="3" s="1"/>
  <c r="G87" i="2"/>
  <c r="P87" i="2" s="1"/>
  <c r="E87" i="2"/>
  <c r="N87" i="2" s="1"/>
  <c r="E77" i="2"/>
  <c r="N77" i="2" s="1"/>
  <c r="F77" i="2"/>
  <c r="O77" i="2" s="1"/>
  <c r="I76" i="3" s="1"/>
  <c r="G77" i="2"/>
  <c r="P77" i="2" s="1"/>
  <c r="F73" i="2"/>
  <c r="O73" i="2" s="1"/>
  <c r="I72" i="3" s="1"/>
  <c r="G73" i="2"/>
  <c r="P73" i="2" s="1"/>
  <c r="E73" i="2"/>
  <c r="N73" i="2" s="1"/>
  <c r="F58" i="3"/>
  <c r="H58" i="3"/>
  <c r="H54" i="3"/>
  <c r="F54" i="3"/>
  <c r="H38" i="3"/>
  <c r="F38" i="3"/>
  <c r="E33" i="2"/>
  <c r="N33" i="2" s="1"/>
  <c r="G33" i="2"/>
  <c r="P33" i="2" s="1"/>
  <c r="F33" i="2"/>
  <c r="O33" i="2" s="1"/>
  <c r="I32" i="3" s="1"/>
  <c r="F19" i="2"/>
  <c r="O19" i="2" s="1"/>
  <c r="I18" i="3" s="1"/>
  <c r="E19" i="2"/>
  <c r="N19" i="2" s="1"/>
  <c r="G19" i="2"/>
  <c r="P19" i="2" s="1"/>
  <c r="H12" i="3"/>
  <c r="F12" i="3"/>
  <c r="F11" i="2"/>
  <c r="O11" i="2" s="1"/>
  <c r="I10" i="3" s="1"/>
  <c r="G11" i="2"/>
  <c r="P11" i="2" s="1"/>
  <c r="E11" i="2"/>
  <c r="N11" i="2" s="1"/>
  <c r="I834" i="3"/>
  <c r="F799" i="3"/>
  <c r="H799" i="3"/>
  <c r="F767" i="3"/>
  <c r="H767" i="3"/>
  <c r="F789" i="3"/>
  <c r="H789" i="3"/>
  <c r="H731" i="3"/>
  <c r="F731" i="3"/>
  <c r="H666" i="3"/>
  <c r="F666" i="3"/>
  <c r="F654" i="3"/>
  <c r="H654" i="3"/>
  <c r="H606" i="3"/>
  <c r="F606" i="3"/>
  <c r="F642" i="3"/>
  <c r="H642" i="3"/>
  <c r="H613" i="3"/>
  <c r="F613" i="3"/>
  <c r="F659" i="3"/>
  <c r="H659" i="3"/>
  <c r="H587" i="3"/>
  <c r="F587" i="3"/>
  <c r="F532" i="3"/>
  <c r="H532" i="3"/>
  <c r="H572" i="3"/>
  <c r="F572" i="3"/>
  <c r="V509" i="4"/>
  <c r="W509" i="4" s="1"/>
  <c r="H506" i="3"/>
  <c r="F506" i="3"/>
  <c r="F491" i="3"/>
  <c r="H491" i="3"/>
  <c r="H497" i="3"/>
  <c r="F497" i="3"/>
  <c r="F485" i="3"/>
  <c r="H485" i="3"/>
  <c r="H469" i="3"/>
  <c r="F469" i="3"/>
  <c r="V491" i="4"/>
  <c r="W491" i="4" s="1"/>
  <c r="X44" i="4"/>
  <c r="Y24" i="4"/>
  <c r="AA24" i="4" s="1"/>
  <c r="X19" i="4"/>
  <c r="Y19" i="4" s="1"/>
  <c r="I825" i="3"/>
  <c r="H804" i="3"/>
  <c r="F804" i="3"/>
  <c r="I796" i="3"/>
  <c r="I760" i="3"/>
  <c r="I752" i="3"/>
  <c r="H742" i="3"/>
  <c r="F742" i="3"/>
  <c r="F741" i="3"/>
  <c r="H741" i="3"/>
  <c r="F737" i="3"/>
  <c r="H737" i="3"/>
  <c r="F727" i="3"/>
  <c r="H727" i="3"/>
  <c r="F722" i="3"/>
  <c r="H722" i="3"/>
  <c r="H711" i="3"/>
  <c r="F711" i="3"/>
  <c r="H706" i="3"/>
  <c r="F706" i="3"/>
  <c r="H699" i="3"/>
  <c r="F699" i="3"/>
  <c r="I696" i="3"/>
  <c r="H694" i="3"/>
  <c r="F694" i="3"/>
  <c r="I684" i="3"/>
  <c r="H683" i="3"/>
  <c r="F683" i="3"/>
  <c r="I682" i="3"/>
  <c r="I680" i="3"/>
  <c r="F679" i="3"/>
  <c r="H679" i="3"/>
  <c r="F674" i="3"/>
  <c r="H674" i="3"/>
  <c r="I660" i="3"/>
  <c r="I653" i="3"/>
  <c r="F649" i="3"/>
  <c r="H649" i="3"/>
  <c r="I637" i="3"/>
  <c r="F618" i="3"/>
  <c r="H618" i="3"/>
  <c r="H605" i="3"/>
  <c r="F605" i="3"/>
  <c r="H590" i="3"/>
  <c r="F590" i="3"/>
  <c r="I588" i="3"/>
  <c r="I584" i="3"/>
  <c r="I580" i="3"/>
  <c r="I558" i="3"/>
  <c r="H538" i="3"/>
  <c r="F538" i="3"/>
  <c r="F518" i="3"/>
  <c r="H518" i="3"/>
  <c r="I515" i="3"/>
  <c r="I514" i="3"/>
  <c r="I500" i="3"/>
  <c r="I488" i="3"/>
  <c r="F184" i="3"/>
  <c r="H184" i="3"/>
  <c r="E183" i="2"/>
  <c r="N183" i="2" s="1"/>
  <c r="G183" i="2"/>
  <c r="P183" i="2" s="1"/>
  <c r="F183" i="2"/>
  <c r="O183" i="2" s="1"/>
  <c r="I182" i="3" s="1"/>
  <c r="E181" i="2"/>
  <c r="N181" i="2" s="1"/>
  <c r="F181" i="2"/>
  <c r="O181" i="2" s="1"/>
  <c r="I180" i="3" s="1"/>
  <c r="G181" i="2"/>
  <c r="P181" i="2" s="1"/>
  <c r="H168" i="3"/>
  <c r="F168" i="3"/>
  <c r="F165" i="2"/>
  <c r="O165" i="2" s="1"/>
  <c r="I164" i="3" s="1"/>
  <c r="E165" i="2"/>
  <c r="N165" i="2" s="1"/>
  <c r="G165" i="2"/>
  <c r="P165" i="2" s="1"/>
  <c r="E156" i="2"/>
  <c r="N156" i="2" s="1"/>
  <c r="F156" i="2"/>
  <c r="O156" i="2" s="1"/>
  <c r="I155" i="3" s="1"/>
  <c r="G156" i="2"/>
  <c r="P156" i="2" s="1"/>
  <c r="G152" i="2"/>
  <c r="P152" i="2" s="1"/>
  <c r="E152" i="2"/>
  <c r="N152" i="2" s="1"/>
  <c r="F152" i="2"/>
  <c r="O152" i="2" s="1"/>
  <c r="I151" i="3" s="1"/>
  <c r="F149" i="2"/>
  <c r="O149" i="2" s="1"/>
  <c r="I148" i="3" s="1"/>
  <c r="E149" i="2"/>
  <c r="N149" i="2" s="1"/>
  <c r="G149" i="2"/>
  <c r="P149" i="2" s="1"/>
  <c r="E101" i="2"/>
  <c r="N101" i="2" s="1"/>
  <c r="F101" i="2"/>
  <c r="O101" i="2" s="1"/>
  <c r="I100" i="3" s="1"/>
  <c r="G101" i="2"/>
  <c r="P101" i="2" s="1"/>
  <c r="F97" i="2"/>
  <c r="O97" i="2" s="1"/>
  <c r="I96" i="3" s="1"/>
  <c r="G97" i="2"/>
  <c r="P97" i="2" s="1"/>
  <c r="E97" i="2"/>
  <c r="N97" i="2" s="1"/>
  <c r="E85" i="2"/>
  <c r="N85" i="2" s="1"/>
  <c r="F85" i="2"/>
  <c r="O85" i="2" s="1"/>
  <c r="I84" i="3" s="1"/>
  <c r="G85" i="2"/>
  <c r="P85" i="2" s="1"/>
  <c r="F81" i="2"/>
  <c r="O81" i="2" s="1"/>
  <c r="I80" i="3" s="1"/>
  <c r="G81" i="2"/>
  <c r="P81" i="2" s="1"/>
  <c r="E81" i="2"/>
  <c r="N81" i="2" s="1"/>
  <c r="E69" i="2"/>
  <c r="N69" i="2" s="1"/>
  <c r="F69" i="2"/>
  <c r="O69" i="2" s="1"/>
  <c r="I68" i="3" s="1"/>
  <c r="G69" i="2"/>
  <c r="P69" i="2" s="1"/>
  <c r="F65" i="2"/>
  <c r="O65" i="2" s="1"/>
  <c r="I64" i="3" s="1"/>
  <c r="G65" i="2"/>
  <c r="P65" i="2" s="1"/>
  <c r="E65" i="2"/>
  <c r="N65" i="2" s="1"/>
  <c r="E53" i="2"/>
  <c r="N53" i="2" s="1"/>
  <c r="F53" i="2"/>
  <c r="O53" i="2" s="1"/>
  <c r="I52" i="3" s="1"/>
  <c r="G53" i="2"/>
  <c r="P53" i="2" s="1"/>
  <c r="F42" i="3"/>
  <c r="H42" i="3"/>
  <c r="G36" i="2"/>
  <c r="P36" i="2" s="1"/>
  <c r="E36" i="2"/>
  <c r="N36" i="2" s="1"/>
  <c r="F36" i="2"/>
  <c r="O36" i="2" s="1"/>
  <c r="I35" i="3" s="1"/>
  <c r="F22" i="2"/>
  <c r="O22" i="2" s="1"/>
  <c r="I21" i="3" s="1"/>
  <c r="E22" i="2"/>
  <c r="N22" i="2" s="1"/>
  <c r="G22" i="2"/>
  <c r="P22" i="2" s="1"/>
  <c r="H16" i="3"/>
  <c r="F16" i="3"/>
  <c r="F6" i="3"/>
  <c r="H6" i="3"/>
  <c r="H5" i="3"/>
  <c r="F5" i="3"/>
  <c r="I830" i="3"/>
  <c r="I581" i="3"/>
  <c r="F775" i="3"/>
  <c r="H775" i="3"/>
  <c r="F841" i="3"/>
  <c r="H841" i="3"/>
  <c r="F797" i="3"/>
  <c r="H797" i="3"/>
  <c r="F749" i="3"/>
  <c r="H749" i="3"/>
  <c r="H643" i="3"/>
  <c r="F643" i="3"/>
  <c r="H625" i="3"/>
  <c r="F625" i="3"/>
  <c r="V589" i="4"/>
  <c r="W589" i="4" s="1"/>
  <c r="H517" i="3"/>
  <c r="F517" i="3"/>
  <c r="H548" i="3"/>
  <c r="F548" i="3"/>
  <c r="H554" i="3"/>
  <c r="F554" i="3"/>
  <c r="H523" i="3"/>
  <c r="F523" i="3"/>
  <c r="H539" i="3"/>
  <c r="F539" i="3"/>
  <c r="H551" i="3"/>
  <c r="F551" i="3"/>
  <c r="F573" i="3"/>
  <c r="H573" i="3"/>
  <c r="H508" i="3"/>
  <c r="F508" i="3"/>
  <c r="H501" i="3"/>
  <c r="F501" i="3"/>
  <c r="H437" i="3"/>
  <c r="F437" i="3"/>
  <c r="F630" i="3"/>
  <c r="H630" i="3"/>
  <c r="F655" i="3"/>
  <c r="H655" i="3"/>
  <c r="H465" i="3"/>
  <c r="F465" i="3"/>
  <c r="F373" i="3"/>
  <c r="H373" i="3"/>
  <c r="H222" i="3"/>
  <c r="F222" i="3"/>
  <c r="H350" i="3"/>
  <c r="F350" i="3"/>
  <c r="F318" i="3"/>
  <c r="H318" i="3"/>
  <c r="F341" i="3"/>
  <c r="H341" i="3"/>
  <c r="I430" i="3"/>
  <c r="F422" i="3"/>
  <c r="H422" i="3"/>
  <c r="H386" i="3"/>
  <c r="F386" i="3"/>
  <c r="H425" i="3"/>
  <c r="F425" i="3"/>
  <c r="F409" i="3"/>
  <c r="H409" i="3"/>
  <c r="F291" i="3"/>
  <c r="H291" i="3"/>
  <c r="I287" i="3"/>
  <c r="F275" i="3"/>
  <c r="H275" i="3"/>
  <c r="F324" i="3"/>
  <c r="H324" i="3"/>
  <c r="F478" i="3"/>
  <c r="H478" i="3"/>
  <c r="H462" i="3"/>
  <c r="F462" i="3"/>
  <c r="F446" i="3"/>
  <c r="H446" i="3"/>
  <c r="F418" i="3"/>
  <c r="H418" i="3"/>
  <c r="F398" i="3"/>
  <c r="H398" i="3"/>
  <c r="F382" i="3"/>
  <c r="H382" i="3"/>
  <c r="F399" i="3"/>
  <c r="H399" i="3"/>
  <c r="H279" i="3"/>
  <c r="F279" i="3"/>
  <c r="H271" i="3"/>
  <c r="F271" i="3"/>
  <c r="F211" i="3"/>
  <c r="H211" i="3"/>
  <c r="F340" i="3"/>
  <c r="H340" i="3"/>
  <c r="H320" i="3"/>
  <c r="F320" i="3"/>
  <c r="F520" i="3"/>
  <c r="H520" i="3"/>
  <c r="H614" i="3"/>
  <c r="F614" i="3"/>
  <c r="F334" i="3"/>
  <c r="H334" i="3"/>
  <c r="F306" i="3"/>
  <c r="H306" i="3"/>
  <c r="F206" i="3"/>
  <c r="H206" i="3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O781" i="4" s="1"/>
  <c r="AU781" i="4" s="1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H669" i="4"/>
  <c r="U645" i="4"/>
  <c r="V645" i="4"/>
  <c r="AK585" i="4"/>
  <c r="AF585" i="4"/>
  <c r="AC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I444" i="3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AF334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AK255" i="4"/>
  <c r="AH255" i="4"/>
  <c r="V193" i="4"/>
  <c r="W193" i="4" s="1"/>
  <c r="X193" i="4" s="1"/>
  <c r="U259" i="4"/>
  <c r="V259" i="4"/>
  <c r="X221" i="4"/>
  <c r="U254" i="4"/>
  <c r="V254" i="4"/>
  <c r="Y191" i="4"/>
  <c r="U263" i="4"/>
  <c r="V261" i="4"/>
  <c r="W261" i="4" s="1"/>
  <c r="V321" i="4"/>
  <c r="U321" i="4"/>
  <c r="V325" i="4"/>
  <c r="W325" i="4" s="1"/>
  <c r="AJ334" i="4"/>
  <c r="AE334" i="4"/>
  <c r="AK334" i="4"/>
  <c r="AA334" i="4"/>
  <c r="AG255" i="4"/>
  <c r="AJ255" i="4"/>
  <c r="Y253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W301" i="4" s="1"/>
  <c r="I216" i="3"/>
  <c r="L45" i="11"/>
  <c r="N45" i="11" s="1"/>
  <c r="K45" i="11"/>
  <c r="M45" i="11" s="1"/>
  <c r="AF356" i="4"/>
  <c r="AG356" i="4"/>
  <c r="U269" i="4"/>
  <c r="AI255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F255" i="4"/>
  <c r="AI356" i="4"/>
  <c r="Y336" i="4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W307" i="4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A342" i="4"/>
  <c r="AC342" i="4"/>
  <c r="AD342" i="4"/>
  <c r="AE342" i="4"/>
  <c r="AB342" i="4"/>
  <c r="AJ342" i="4"/>
  <c r="AH342" i="4"/>
  <c r="AF342" i="4"/>
  <c r="AI342" i="4"/>
  <c r="AK342" i="4"/>
  <c r="AG342" i="4"/>
  <c r="V364" i="4"/>
  <c r="U364" i="4"/>
  <c r="U330" i="4"/>
  <c r="V330" i="4"/>
  <c r="W227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I484" i="3"/>
  <c r="I440" i="3"/>
  <c r="L267" i="11"/>
  <c r="N267" i="11" s="1"/>
  <c r="K267" i="11"/>
  <c r="M267" i="11" s="1"/>
  <c r="W451" i="4"/>
  <c r="X451" i="4" s="1"/>
  <c r="I451" i="3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N377" i="4" s="1"/>
  <c r="AT377" i="4" s="1"/>
  <c r="AF467" i="4"/>
  <c r="AH467" i="4"/>
  <c r="AJ467" i="4"/>
  <c r="AG467" i="4"/>
  <c r="AI467" i="4"/>
  <c r="AE467" i="4"/>
  <c r="AQ467" i="4" s="1"/>
  <c r="AW467" i="4" s="1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M398" i="4" s="1"/>
  <c r="AS398" i="4" s="1"/>
  <c r="AE398" i="4"/>
  <c r="U407" i="4"/>
  <c r="V407" i="4"/>
  <c r="U390" i="4"/>
  <c r="V390" i="4"/>
  <c r="V459" i="4"/>
  <c r="U459" i="4"/>
  <c r="AE465" i="4"/>
  <c r="AF465" i="4"/>
  <c r="Z465" i="4"/>
  <c r="AL465" i="4" s="1"/>
  <c r="AR465" i="4" s="1"/>
  <c r="AH453" i="4"/>
  <c r="AK453" i="4"/>
  <c r="AB433" i="4"/>
  <c r="Z433" i="4"/>
  <c r="AA433" i="4"/>
  <c r="AD433" i="4"/>
  <c r="AP433" i="4" s="1"/>
  <c r="AV433" i="4" s="1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D405" i="4"/>
  <c r="H405" i="4" s="1"/>
  <c r="E405" i="4"/>
  <c r="I405" i="4" s="1"/>
  <c r="F405" i="4"/>
  <c r="J405" i="4" s="1"/>
  <c r="G405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I241" i="3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AK253" i="4"/>
  <c r="W329" i="4"/>
  <c r="X329" i="4" s="1"/>
  <c r="U281" i="4"/>
  <c r="V281" i="4"/>
  <c r="W231" i="4"/>
  <c r="X231" i="4" s="1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W297" i="4" s="1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5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W360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H378" i="4"/>
  <c r="AF378" i="4"/>
  <c r="Z378" i="4"/>
  <c r="AI378" i="4"/>
  <c r="AK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AL241" i="4"/>
  <c r="AR241" i="4" s="1"/>
  <c r="X278" i="4"/>
  <c r="Y278" i="4" s="1"/>
  <c r="X266" i="4"/>
  <c r="Z191" i="4"/>
  <c r="X236" i="4"/>
  <c r="Y236" i="4" s="1"/>
  <c r="AD290" i="4"/>
  <c r="AE255" i="4"/>
  <c r="AQ255" i="4" s="1"/>
  <c r="AW255" i="4" s="1"/>
  <c r="AD255" i="4"/>
  <c r="AA255" i="4"/>
  <c r="AC255" i="4"/>
  <c r="AB255" i="4"/>
  <c r="Z255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Z336" i="4"/>
  <c r="AI336" i="4"/>
  <c r="AA33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322" i="4"/>
  <c r="AB322" i="4"/>
  <c r="AD322" i="4"/>
  <c r="AA322" i="4"/>
  <c r="AC322" i="4"/>
  <c r="AE322" i="4"/>
  <c r="Z258" i="4"/>
  <c r="AL258" i="4" s="1"/>
  <c r="AR258" i="4" s="1"/>
  <c r="AB258" i="4"/>
  <c r="AD258" i="4"/>
  <c r="AA258" i="4"/>
  <c r="AC258" i="4"/>
  <c r="AE258" i="4"/>
  <c r="X306" i="4"/>
  <c r="Y306" i="4" s="1"/>
  <c r="AD190" i="4"/>
  <c r="AG190" i="4"/>
  <c r="AE250" i="4"/>
  <c r="X298" i="4"/>
  <c r="Y298" i="4" s="1"/>
  <c r="AG228" i="4"/>
  <c r="AA228" i="4"/>
  <c r="AD228" i="4"/>
  <c r="AI338" i="4"/>
  <c r="AE338" i="4"/>
  <c r="Z33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AM241" i="4"/>
  <c r="AS241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AO241" i="4" l="1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A96" i="4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K888" i="4"/>
  <c r="F9" i="4"/>
  <c r="J9" i="4" s="1"/>
  <c r="M10" i="2" s="1"/>
  <c r="F269" i="3"/>
  <c r="AO5" i="4"/>
  <c r="AU5" i="4" s="1"/>
  <c r="AA970" i="4"/>
  <c r="AU970" i="4"/>
  <c r="F280" i="3"/>
  <c r="AF941" i="4"/>
  <c r="X916" i="4"/>
  <c r="AE599" i="4"/>
  <c r="AQ599" i="4" s="1"/>
  <c r="AW599" i="4" s="1"/>
  <c r="AK599" i="4"/>
  <c r="AJ687" i="4"/>
  <c r="AI873" i="4"/>
  <c r="Y896" i="4"/>
  <c r="AK896" i="4" s="1"/>
  <c r="AG687" i="4"/>
  <c r="AF652" i="4"/>
  <c r="AE652" i="4"/>
  <c r="Z652" i="4"/>
  <c r="V877" i="4"/>
  <c r="W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E585" i="4"/>
  <c r="AA585" i="4"/>
  <c r="AB585" i="4"/>
  <c r="AK669" i="4"/>
  <c r="AD669" i="4"/>
  <c r="V105" i="4"/>
  <c r="AM128" i="4"/>
  <c r="AS128" i="4" s="1"/>
  <c r="AK96" i="4"/>
  <c r="AF96" i="4"/>
  <c r="AE96" i="4"/>
  <c r="AI112" i="4"/>
  <c r="AI992" i="4"/>
  <c r="AA845" i="4"/>
  <c r="AD845" i="4"/>
  <c r="AE112" i="4"/>
  <c r="AP124" i="4"/>
  <c r="AV124" i="4" s="1"/>
  <c r="AJ759" i="4"/>
  <c r="AF759" i="4"/>
  <c r="AM709" i="4"/>
  <c r="AS709" i="4" s="1"/>
  <c r="AJ711" i="4"/>
  <c r="AF711" i="4"/>
  <c r="AF888" i="4"/>
  <c r="G9" i="4"/>
  <c r="AV970" i="4"/>
  <c r="AT970" i="4"/>
  <c r="AS970" i="4"/>
  <c r="AG941" i="4"/>
  <c r="AL960" i="4"/>
  <c r="AC599" i="4"/>
  <c r="AK687" i="4"/>
  <c r="W994" i="4"/>
  <c r="V956" i="4"/>
  <c r="W956" i="4" s="1"/>
  <c r="AH599" i="4"/>
  <c r="AG413" i="4"/>
  <c r="Y445" i="4"/>
  <c r="AH652" i="4"/>
  <c r="AI652" i="4"/>
  <c r="AB652" i="4"/>
  <c r="Y854" i="4"/>
  <c r="W770" i="4"/>
  <c r="W946" i="4"/>
  <c r="AG970" i="4"/>
  <c r="AL255" i="4"/>
  <c r="AR255" i="4" s="1"/>
  <c r="AA290" i="4"/>
  <c r="AB369" i="4"/>
  <c r="AD691" i="4"/>
  <c r="AA691" i="4"/>
  <c r="AI585" i="4"/>
  <c r="Z585" i="4"/>
  <c r="AD585" i="4"/>
  <c r="AF669" i="4"/>
  <c r="AF691" i="4"/>
  <c r="AH96" i="4"/>
  <c r="AC96" i="4"/>
  <c r="AB96" i="4"/>
  <c r="AA112" i="4"/>
  <c r="AB112" i="4"/>
  <c r="AH759" i="4"/>
  <c r="AM144" i="4"/>
  <c r="AS144" i="4" s="1"/>
  <c r="AM776" i="4"/>
  <c r="AS776" i="4" s="1"/>
  <c r="AH711" i="4"/>
  <c r="AH888" i="4"/>
  <c r="AP970" i="4"/>
  <c r="AN970" i="4"/>
  <c r="W891" i="4"/>
  <c r="V957" i="4"/>
  <c r="AA599" i="4"/>
  <c r="AE687" i="4"/>
  <c r="W739" i="4"/>
  <c r="X739" i="4" s="1"/>
  <c r="Y739" i="4" s="1"/>
  <c r="Y643" i="4"/>
  <c r="AI954" i="4"/>
  <c r="AF992" i="4"/>
  <c r="W505" i="4"/>
  <c r="AD687" i="4"/>
  <c r="AP687" i="4" s="1"/>
  <c r="AV687" i="4" s="1"/>
  <c r="AK652" i="4"/>
  <c r="AC652" i="4"/>
  <c r="AO652" i="4" s="1"/>
  <c r="AU652" i="4" s="1"/>
  <c r="AD652" i="4"/>
  <c r="AE413" i="4"/>
  <c r="W646" i="4"/>
  <c r="X646" i="4" s="1"/>
  <c r="AB350" i="4"/>
  <c r="AO398" i="4"/>
  <c r="AU398" i="4" s="1"/>
  <c r="AD226" i="4"/>
  <c r="AI350" i="4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AP781" i="4"/>
  <c r="AN769" i="4"/>
  <c r="AT769" i="4" s="1"/>
  <c r="AP671" i="4"/>
  <c r="AV671" i="4" s="1"/>
  <c r="Y513" i="4"/>
  <c r="AG513" i="4" s="1"/>
  <c r="W598" i="4"/>
  <c r="X598" i="4" s="1"/>
  <c r="AN648" i="4"/>
  <c r="AT648" i="4" s="1"/>
  <c r="W32" i="4"/>
  <c r="W62" i="4"/>
  <c r="W75" i="4"/>
  <c r="Z350" i="4"/>
  <c r="W929" i="4"/>
  <c r="AF981" i="4"/>
  <c r="AG950" i="4"/>
  <c r="AJ896" i="4"/>
  <c r="F99" i="3"/>
  <c r="H99" i="3"/>
  <c r="AG995" i="4"/>
  <c r="AP190" i="4"/>
  <c r="AV190" i="4" s="1"/>
  <c r="AI369" i="4"/>
  <c r="AH873" i="4"/>
  <c r="AK995" i="4"/>
  <c r="AF812" i="4"/>
  <c r="AK950" i="4"/>
  <c r="AF896" i="4"/>
  <c r="AI950" i="4"/>
  <c r="AF599" i="4"/>
  <c r="AL599" i="4" s="1"/>
  <c r="AR599" i="4" s="1"/>
  <c r="AK106" i="4"/>
  <c r="AQ106" i="4" s="1"/>
  <c r="AW106" i="4" s="1"/>
  <c r="AF106" i="4"/>
  <c r="AJ599" i="4"/>
  <c r="AI599" i="4"/>
  <c r="AO599" i="4" s="1"/>
  <c r="AU599" i="4" s="1"/>
  <c r="AA413" i="4"/>
  <c r="Y835" i="4"/>
  <c r="AB413" i="4"/>
  <c r="Y842" i="4"/>
  <c r="AB842" i="4" s="1"/>
  <c r="AC413" i="4"/>
  <c r="AK413" i="4"/>
  <c r="V962" i="4"/>
  <c r="AJ350" i="4"/>
  <c r="AE350" i="4"/>
  <c r="U876" i="4"/>
  <c r="V876" i="4"/>
  <c r="W876" i="4" s="1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W49" i="4"/>
  <c r="W67" i="4"/>
  <c r="AK873" i="4"/>
  <c r="AJ873" i="4"/>
  <c r="AJ995" i="4"/>
  <c r="AF995" i="4"/>
  <c r="AH812" i="4"/>
  <c r="AI812" i="4"/>
  <c r="AF950" i="4"/>
  <c r="AK112" i="4"/>
  <c r="AQ112" i="4" s="1"/>
  <c r="AW112" i="4" s="1"/>
  <c r="AP172" i="4"/>
  <c r="AV172" i="4" s="1"/>
  <c r="X996" i="4"/>
  <c r="Y823" i="4"/>
  <c r="AN732" i="4"/>
  <c r="AT732" i="4" s="1"/>
  <c r="AH897" i="4"/>
  <c r="AH941" i="4"/>
  <c r="V947" i="4"/>
  <c r="W947" i="4" s="1"/>
  <c r="AI106" i="4"/>
  <c r="AO106" i="4" s="1"/>
  <c r="AU106" i="4" s="1"/>
  <c r="AH106" i="4"/>
  <c r="AN106" i="4" s="1"/>
  <c r="AT106" i="4" s="1"/>
  <c r="AJ413" i="4"/>
  <c r="Z413" i="4"/>
  <c r="V446" i="4"/>
  <c r="W446" i="4" s="1"/>
  <c r="X446" i="4" s="1"/>
  <c r="Y446" i="4" s="1"/>
  <c r="Y245" i="4"/>
  <c r="AG350" i="4"/>
  <c r="AH350" i="4"/>
  <c r="AN350" i="4" s="1"/>
  <c r="AT350" i="4" s="1"/>
  <c r="AE260" i="4"/>
  <c r="AD369" i="4"/>
  <c r="AA369" i="4"/>
  <c r="AE453" i="4"/>
  <c r="AH419" i="4"/>
  <c r="AL106" i="4"/>
  <c r="AR106" i="4" s="1"/>
  <c r="AH992" i="4"/>
  <c r="AQ709" i="4"/>
  <c r="AW709" i="4" s="1"/>
  <c r="AQ132" i="4"/>
  <c r="AW132" i="4" s="1"/>
  <c r="AG873" i="4"/>
  <c r="AH995" i="4"/>
  <c r="AJ812" i="4"/>
  <c r="AF935" i="4"/>
  <c r="AM910" i="4"/>
  <c r="AH842" i="4"/>
  <c r="AG842" i="4"/>
  <c r="AP732" i="4"/>
  <c r="AV732" i="4" s="1"/>
  <c r="AI896" i="4"/>
  <c r="AH989" i="4"/>
  <c r="AD599" i="4"/>
  <c r="AP599" i="4" s="1"/>
  <c r="AV599" i="4" s="1"/>
  <c r="AG106" i="4"/>
  <c r="AM106" i="4" s="1"/>
  <c r="AS106" i="4" s="1"/>
  <c r="AB599" i="4"/>
  <c r="AH694" i="4"/>
  <c r="AN694" i="4" s="1"/>
  <c r="AT694" i="4" s="1"/>
  <c r="AI413" i="4"/>
  <c r="AG845" i="4"/>
  <c r="AM845" i="4" s="1"/>
  <c r="AS845" i="4" s="1"/>
  <c r="AH413" i="4"/>
  <c r="AQ350" i="4"/>
  <c r="AW350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Q369" i="4" s="1"/>
  <c r="AW369" i="4" s="1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J996" i="4"/>
  <c r="AH996" i="4"/>
  <c r="AN144" i="4"/>
  <c r="AT144" i="4" s="1"/>
  <c r="AK897" i="4"/>
  <c r="AK981" i="4"/>
  <c r="AI643" i="4"/>
  <c r="AK954" i="4"/>
  <c r="AJ950" i="4"/>
  <c r="AH950" i="4"/>
  <c r="AH896" i="4"/>
  <c r="AG896" i="4"/>
  <c r="AJ941" i="4"/>
  <c r="AQ172" i="4"/>
  <c r="AW172" i="4" s="1"/>
  <c r="AJ660" i="4"/>
  <c r="AP660" i="4" s="1"/>
  <c r="AV660" i="4" s="1"/>
  <c r="V919" i="4"/>
  <c r="AL437" i="4"/>
  <c r="AR437" i="4" s="1"/>
  <c r="Z694" i="4"/>
  <c r="AI694" i="4"/>
  <c r="AF694" i="4"/>
  <c r="AD350" i="4"/>
  <c r="AF350" i="4"/>
  <c r="AL350" i="4" s="1"/>
  <c r="AR350" i="4" s="1"/>
  <c r="F350" i="4" s="1"/>
  <c r="J350" i="4" s="1"/>
  <c r="AN250" i="4"/>
  <c r="AT250" i="4" s="1"/>
  <c r="AO255" i="4"/>
  <c r="AU255" i="4" s="1"/>
  <c r="W346" i="4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G996" i="4"/>
  <c r="AO132" i="4"/>
  <c r="AU132" i="4" s="1"/>
  <c r="AJ897" i="4"/>
  <c r="AJ981" i="4"/>
  <c r="AG643" i="4"/>
  <c r="AK643" i="4"/>
  <c r="AF954" i="4"/>
  <c r="W43" i="4"/>
  <c r="W183" i="4"/>
  <c r="AP727" i="4"/>
  <c r="AV727" i="4" s="1"/>
  <c r="AG112" i="4"/>
  <c r="AM112" i="4" s="1"/>
  <c r="AS112" i="4" s="1"/>
  <c r="Y908" i="4"/>
  <c r="AI908" i="4" s="1"/>
  <c r="Y655" i="4"/>
  <c r="W975" i="4"/>
  <c r="W894" i="4"/>
  <c r="V892" i="4"/>
  <c r="W892" i="4" s="1"/>
  <c r="AJ694" i="4"/>
  <c r="AQ413" i="4"/>
  <c r="AW413" i="4" s="1"/>
  <c r="AI959" i="4"/>
  <c r="W974" i="4"/>
  <c r="W855" i="4"/>
  <c r="W885" i="4"/>
  <c r="W988" i="4"/>
  <c r="V898" i="4"/>
  <c r="W898" i="4" s="1"/>
  <c r="AG694" i="4"/>
  <c r="AM694" i="4" s="1"/>
  <c r="AS694" i="4" s="1"/>
  <c r="W657" i="4"/>
  <c r="U962" i="4"/>
  <c r="W962" i="4" s="1"/>
  <c r="Y946" i="4"/>
  <c r="X946" i="4"/>
  <c r="AC350" i="4"/>
  <c r="AA350" i="4"/>
  <c r="AM350" i="4" s="1"/>
  <c r="AS350" i="4" s="1"/>
  <c r="W965" i="4"/>
  <c r="AJ872" i="4"/>
  <c r="W911" i="4"/>
  <c r="W955" i="4"/>
  <c r="W185" i="4"/>
  <c r="X874" i="4"/>
  <c r="Y874" i="4"/>
  <c r="W104" i="4"/>
  <c r="W64" i="4"/>
  <c r="W74" i="4"/>
  <c r="W148" i="4"/>
  <c r="X148" i="4" s="1"/>
  <c r="Y148" i="4" s="1"/>
  <c r="W579" i="4"/>
  <c r="F648" i="4"/>
  <c r="J648" i="4" s="1"/>
  <c r="Y654" i="4"/>
  <c r="Y601" i="4"/>
  <c r="AK612" i="4"/>
  <c r="Y617" i="4"/>
  <c r="AJ617" i="4" s="1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H612" i="4"/>
  <c r="AA612" i="4"/>
  <c r="AE612" i="4"/>
  <c r="AB612" i="4"/>
  <c r="W633" i="4"/>
  <c r="X579" i="4"/>
  <c r="Y579" i="4" s="1"/>
  <c r="AC579" i="4" s="1"/>
  <c r="X631" i="4"/>
  <c r="Y631" i="4" s="1"/>
  <c r="Y613" i="4"/>
  <c r="AB613" i="4" s="1"/>
  <c r="AM671" i="4"/>
  <c r="AS671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P805" i="4"/>
  <c r="AV805" i="4" s="1"/>
  <c r="AH823" i="4"/>
  <c r="AL709" i="4"/>
  <c r="AR709" i="4" s="1"/>
  <c r="AB660" i="4"/>
  <c r="AA660" i="4"/>
  <c r="AF660" i="4"/>
  <c r="AH660" i="4"/>
  <c r="AI835" i="4"/>
  <c r="AH835" i="4"/>
  <c r="AN765" i="4"/>
  <c r="AT765" i="4" s="1"/>
  <c r="AN789" i="4"/>
  <c r="AT789" i="4" s="1"/>
  <c r="AM821" i="4"/>
  <c r="AS821" i="4" s="1"/>
  <c r="Y793" i="4"/>
  <c r="AM727" i="4"/>
  <c r="AS727" i="4" s="1"/>
  <c r="AI823" i="4"/>
  <c r="AO709" i="4"/>
  <c r="AU709" i="4" s="1"/>
  <c r="Z660" i="4"/>
  <c r="AO776" i="4"/>
  <c r="AU776" i="4" s="1"/>
  <c r="AQ671" i="4"/>
  <c r="AW671" i="4" s="1"/>
  <c r="AO694" i="4"/>
  <c r="AU694" i="4" s="1"/>
  <c r="AG660" i="4"/>
  <c r="AK660" i="4"/>
  <c r="AQ660" i="4" s="1"/>
  <c r="AW660" i="4" s="1"/>
  <c r="AA835" i="4"/>
  <c r="Z669" i="4"/>
  <c r="AB669" i="4"/>
  <c r="AE669" i="4"/>
  <c r="AL704" i="4"/>
  <c r="AR704" i="4" s="1"/>
  <c r="AN757" i="4"/>
  <c r="AT757" i="4" s="1"/>
  <c r="AM757" i="4"/>
  <c r="AS757" i="4" s="1"/>
  <c r="AM805" i="4"/>
  <c r="AS805" i="4" s="1"/>
  <c r="AG823" i="4"/>
  <c r="AC660" i="4"/>
  <c r="AP694" i="4"/>
  <c r="AV694" i="4" s="1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P413" i="4"/>
  <c r="AV413" i="4" s="1"/>
  <c r="AN479" i="4"/>
  <c r="AT479" i="4" s="1"/>
  <c r="AJ904" i="4"/>
  <c r="AJ880" i="4"/>
  <c r="AF413" i="4"/>
  <c r="AL413" i="4" s="1"/>
  <c r="AR413" i="4" s="1"/>
  <c r="AF625" i="4"/>
  <c r="W758" i="4"/>
  <c r="W746" i="4"/>
  <c r="AI625" i="4"/>
  <c r="W114" i="4"/>
  <c r="W130" i="4"/>
  <c r="W820" i="4"/>
  <c r="AJ625" i="4"/>
  <c r="AD625" i="4"/>
  <c r="U906" i="4"/>
  <c r="V906" i="4"/>
  <c r="V909" i="4"/>
  <c r="U909" i="4"/>
  <c r="W143" i="4"/>
  <c r="AG625" i="4"/>
  <c r="AH625" i="4"/>
  <c r="W122" i="4"/>
  <c r="W137" i="4"/>
  <c r="X877" i="4"/>
  <c r="Y877" i="4"/>
  <c r="V930" i="4"/>
  <c r="W930" i="4" s="1"/>
  <c r="Z625" i="4"/>
  <c r="V914" i="4"/>
  <c r="W914" i="4" s="1"/>
  <c r="D350" i="4"/>
  <c r="H350" i="4" s="1"/>
  <c r="V936" i="4"/>
  <c r="U936" i="4"/>
  <c r="W146" i="4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W42" i="4"/>
  <c r="AA601" i="4"/>
  <c r="W859" i="4"/>
  <c r="W763" i="4"/>
  <c r="W578" i="4"/>
  <c r="X578" i="4" s="1"/>
  <c r="W674" i="4"/>
  <c r="X674" i="4" s="1"/>
  <c r="AN612" i="4"/>
  <c r="AT612" i="4" s="1"/>
  <c r="AQ612" i="4"/>
  <c r="AW612" i="4" s="1"/>
  <c r="AM612" i="4"/>
  <c r="AS612" i="4" s="1"/>
  <c r="AA562" i="4"/>
  <c r="Y882" i="4"/>
  <c r="X882" i="4"/>
  <c r="AF358" i="4"/>
  <c r="Z358" i="4"/>
  <c r="AG333" i="4"/>
  <c r="AC333" i="4"/>
  <c r="AO333" i="4" s="1"/>
  <c r="AU333" i="4" s="1"/>
  <c r="AB333" i="4"/>
  <c r="AJ308" i="4"/>
  <c r="AP398" i="4"/>
  <c r="AV398" i="4" s="1"/>
  <c r="AC226" i="4"/>
  <c r="AL805" i="4"/>
  <c r="AR805" i="4" s="1"/>
  <c r="AO805" i="4"/>
  <c r="AU805" i="4" s="1"/>
  <c r="W78" i="4"/>
  <c r="W86" i="4"/>
  <c r="W584" i="4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W816" i="4"/>
  <c r="W111" i="4"/>
  <c r="W119" i="4"/>
  <c r="W149" i="4"/>
  <c r="W46" i="4"/>
  <c r="W1001" i="4"/>
  <c r="AK617" i="4"/>
  <c r="U966" i="4"/>
  <c r="V966" i="4"/>
  <c r="AJ358" i="4"/>
  <c r="AD333" i="4"/>
  <c r="AJ333" i="4"/>
  <c r="AB226" i="4"/>
  <c r="AN226" i="4" s="1"/>
  <c r="AT226" i="4" s="1"/>
  <c r="AQ805" i="4"/>
  <c r="AW805" i="4" s="1"/>
  <c r="W105" i="4"/>
  <c r="AI973" i="4"/>
  <c r="W21" i="4"/>
  <c r="W87" i="4"/>
  <c r="W141" i="4"/>
  <c r="W173" i="4"/>
  <c r="W967" i="4"/>
  <c r="W753" i="4"/>
  <c r="AF245" i="4"/>
  <c r="AA245" i="4"/>
  <c r="AB245" i="4"/>
  <c r="AK641" i="4"/>
  <c r="AI641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A253" i="4"/>
  <c r="AH253" i="4"/>
  <c r="AC253" i="4"/>
  <c r="AM591" i="4"/>
  <c r="AS591" i="4" s="1"/>
  <c r="Y365" i="4"/>
  <c r="AC365" i="4" s="1"/>
  <c r="Y674" i="4"/>
  <c r="AA674" i="4" s="1"/>
  <c r="Z562" i="4"/>
  <c r="AE562" i="4"/>
  <c r="AC562" i="4"/>
  <c r="AG562" i="4"/>
  <c r="AB562" i="4"/>
  <c r="AF562" i="4"/>
  <c r="AK562" i="4"/>
  <c r="AJ562" i="4"/>
  <c r="AN599" i="4"/>
  <c r="AT599" i="4" s="1"/>
  <c r="Y597" i="4"/>
  <c r="AD597" i="4" s="1"/>
  <c r="AN207" i="4"/>
  <c r="AT207" i="4" s="1"/>
  <c r="AE412" i="4"/>
  <c r="AE336" i="4"/>
  <c r="AD336" i="4"/>
  <c r="AH336" i="4"/>
  <c r="AC191" i="4"/>
  <c r="AF191" i="4"/>
  <c r="AK191" i="4"/>
  <c r="AH562" i="4"/>
  <c r="Y422" i="4"/>
  <c r="AA422" i="4" s="1"/>
  <c r="X657" i="4"/>
  <c r="Y657" i="4" s="1"/>
  <c r="AP322" i="4"/>
  <c r="AV322" i="4" s="1"/>
  <c r="AP255" i="4"/>
  <c r="AV255" i="4" s="1"/>
  <c r="AM400" i="4"/>
  <c r="AS400" i="4" s="1"/>
  <c r="AE441" i="4"/>
  <c r="AJ441" i="4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M660" i="4"/>
  <c r="AS660" i="4" s="1"/>
  <c r="AO687" i="4"/>
  <c r="AU687" i="4" s="1"/>
  <c r="W533" i="4"/>
  <c r="AC601" i="4"/>
  <c r="AA643" i="4"/>
  <c r="AC655" i="4"/>
  <c r="W314" i="4"/>
  <c r="X314" i="4" s="1"/>
  <c r="Y314" i="4" s="1"/>
  <c r="AD314" i="4" s="1"/>
  <c r="AG617" i="4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Q585" i="4"/>
  <c r="AW585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AC245" i="4"/>
  <c r="AD245" i="4"/>
  <c r="W590" i="4"/>
  <c r="W685" i="4"/>
  <c r="AD562" i="4"/>
  <c r="X703" i="4"/>
  <c r="Y703" i="4" s="1"/>
  <c r="X829" i="4"/>
  <c r="Y829" i="4" s="1"/>
  <c r="W846" i="4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AI869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F835" i="4"/>
  <c r="AH854" i="4"/>
  <c r="AG854" i="4"/>
  <c r="AK854" i="4"/>
  <c r="AJ854" i="4"/>
  <c r="AI854" i="4"/>
  <c r="AF854" i="4"/>
  <c r="AB663" i="4"/>
  <c r="AE667" i="4"/>
  <c r="AB655" i="4"/>
  <c r="W678" i="4"/>
  <c r="X678" i="4" s="1"/>
  <c r="AD663" i="4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A663" i="4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I513" i="4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M562" i="4"/>
  <c r="AS562" i="4" s="1"/>
  <c r="AB596" i="4"/>
  <c r="Z687" i="4"/>
  <c r="AL687" i="4" s="1"/>
  <c r="AR687" i="4" s="1"/>
  <c r="AB687" i="4"/>
  <c r="AN687" i="4" s="1"/>
  <c r="AT687" i="4" s="1"/>
  <c r="AL694" i="4"/>
  <c r="AR694" i="4" s="1"/>
  <c r="AE513" i="4"/>
  <c r="AB513" i="4"/>
  <c r="AD513" i="4"/>
  <c r="AO562" i="4"/>
  <c r="AU562" i="4" s="1"/>
  <c r="W700" i="4"/>
  <c r="W724" i="4"/>
  <c r="X724" i="4" s="1"/>
  <c r="AB759" i="4"/>
  <c r="Z557" i="4"/>
  <c r="AA687" i="4"/>
  <c r="AM687" i="4" s="1"/>
  <c r="AS687" i="4" s="1"/>
  <c r="AC644" i="4"/>
  <c r="AE835" i="4"/>
  <c r="AK513" i="4"/>
  <c r="AA513" i="4"/>
  <c r="AM513" i="4" s="1"/>
  <c r="AS513" i="4" s="1"/>
  <c r="Z513" i="4"/>
  <c r="AL593" i="4"/>
  <c r="AR593" i="4" s="1"/>
  <c r="Z601" i="4"/>
  <c r="AB711" i="4"/>
  <c r="Y581" i="4"/>
  <c r="AB581" i="4" s="1"/>
  <c r="Z835" i="4"/>
  <c r="AB835" i="4"/>
  <c r="AN835" i="4" s="1"/>
  <c r="AT835" i="4" s="1"/>
  <c r="AJ835" i="4"/>
  <c r="AK835" i="4"/>
  <c r="AC835" i="4"/>
  <c r="AO835" i="4" s="1"/>
  <c r="AU835" i="4" s="1"/>
  <c r="AB334" i="4"/>
  <c r="AH334" i="4"/>
  <c r="Z334" i="4"/>
  <c r="AL334" i="4" s="1"/>
  <c r="AR334" i="4" s="1"/>
  <c r="E334" i="4" s="1"/>
  <c r="I334" i="4" s="1"/>
  <c r="AJ513" i="4"/>
  <c r="AF513" i="4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E601" i="4"/>
  <c r="AD601" i="4"/>
  <c r="AA711" i="4"/>
  <c r="AD711" i="4"/>
  <c r="AO567" i="4"/>
  <c r="AU567" i="4" s="1"/>
  <c r="AQ797" i="4"/>
  <c r="AW797" i="4" s="1"/>
  <c r="AQ562" i="4"/>
  <c r="AW562" i="4" s="1"/>
  <c r="AA759" i="4"/>
  <c r="AD759" i="4"/>
  <c r="W689" i="4"/>
  <c r="W744" i="4"/>
  <c r="AB582" i="4"/>
  <c r="AN582" i="4" s="1"/>
  <c r="W740" i="4"/>
  <c r="W795" i="4"/>
  <c r="W457" i="4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W25" i="4"/>
  <c r="W976" i="4"/>
  <c r="W158" i="4"/>
  <c r="W870" i="4"/>
  <c r="W628" i="4"/>
  <c r="W686" i="4"/>
  <c r="W824" i="4"/>
  <c r="W919" i="4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N596" i="4" s="1"/>
  <c r="AT596" i="4" s="1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69" i="4"/>
  <c r="AS369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W156" i="4"/>
  <c r="AC663" i="4"/>
  <c r="AE663" i="4"/>
  <c r="Z663" i="4"/>
  <c r="W871" i="4"/>
  <c r="W720" i="4"/>
  <c r="W942" i="4"/>
  <c r="W588" i="4"/>
  <c r="W705" i="4"/>
  <c r="W937" i="4"/>
  <c r="W939" i="4"/>
  <c r="W999" i="4"/>
  <c r="W82" i="4"/>
  <c r="W991" i="4"/>
  <c r="AN997" i="4"/>
  <c r="AL562" i="4"/>
  <c r="AR562" i="4" s="1"/>
  <c r="W978" i="4"/>
  <c r="W762" i="4"/>
  <c r="W182" i="4"/>
  <c r="W826" i="4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X846" i="4"/>
  <c r="Y846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AG885" i="4" s="1"/>
  <c r="X885" i="4"/>
  <c r="D599" i="4"/>
  <c r="H599" i="4" s="1"/>
  <c r="G599" i="4"/>
  <c r="F599" i="4"/>
  <c r="J599" i="4" s="1"/>
  <c r="E599" i="4"/>
  <c r="I599" i="4" s="1"/>
  <c r="X162" i="4"/>
  <c r="X919" i="4"/>
  <c r="Y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AP250" i="4"/>
  <c r="AV250" i="4" s="1"/>
  <c r="Y355" i="4"/>
  <c r="AE355" i="4" s="1"/>
  <c r="AG358" i="4"/>
  <c r="AK358" i="4"/>
  <c r="AE358" i="4"/>
  <c r="AA358" i="4"/>
  <c r="AD358" i="4"/>
  <c r="AP358" i="4" s="1"/>
  <c r="AV358" i="4" s="1"/>
  <c r="AC358" i="4"/>
  <c r="AJ365" i="4"/>
  <c r="AE365" i="4"/>
  <c r="Z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Q336" i="4" s="1"/>
  <c r="AW336" i="4" s="1"/>
  <c r="AB336" i="4"/>
  <c r="AP356" i="4"/>
  <c r="AV356" i="4" s="1"/>
  <c r="AL356" i="4"/>
  <c r="AR356" i="4" s="1"/>
  <c r="E356" i="4" s="1"/>
  <c r="I356" i="4" s="1"/>
  <c r="AH191" i="4"/>
  <c r="AN255" i="4"/>
  <c r="AT255" i="4" s="1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AQ409" i="4"/>
  <c r="AW409" i="4" s="1"/>
  <c r="AN409" i="4"/>
  <c r="AT409" i="4" s="1"/>
  <c r="AO463" i="4"/>
  <c r="AU463" i="4" s="1"/>
  <c r="AL467" i="4"/>
  <c r="AR467" i="4" s="1"/>
  <c r="AP377" i="4"/>
  <c r="AV377" i="4" s="1"/>
  <c r="AJ485" i="4"/>
  <c r="AK485" i="4"/>
  <c r="AH485" i="4"/>
  <c r="AL342" i="4"/>
  <c r="AR342" i="4" s="1"/>
  <c r="W312" i="4"/>
  <c r="X312" i="4" s="1"/>
  <c r="Y252" i="4"/>
  <c r="Z252" i="4" s="1"/>
  <c r="W269" i="4"/>
  <c r="X269" i="4" s="1"/>
  <c r="AF226" i="4"/>
  <c r="AG226" i="4"/>
  <c r="AE226" i="4"/>
  <c r="AQ226" i="4" s="1"/>
  <c r="AW226" i="4" s="1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AN669" i="4"/>
  <c r="AT669" i="4" s="1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W23" i="4"/>
  <c r="X23" i="4" s="1"/>
  <c r="Y23" i="4" s="1"/>
  <c r="W33" i="4"/>
  <c r="W35" i="4"/>
  <c r="W127" i="4"/>
  <c r="W52" i="4"/>
  <c r="W925" i="4"/>
  <c r="AL96" i="4"/>
  <c r="AR96" i="4" s="1"/>
  <c r="E96" i="4" s="1"/>
  <c r="I96" i="4" s="1"/>
  <c r="L97" i="2" s="1"/>
  <c r="AO96" i="4"/>
  <c r="AU96" i="4" s="1"/>
  <c r="W535" i="4"/>
  <c r="AD615" i="4"/>
  <c r="AG893" i="4"/>
  <c r="AN543" i="4"/>
  <c r="AT543" i="4" s="1"/>
  <c r="AQ543" i="4"/>
  <c r="AW543" i="4" s="1"/>
  <c r="AK572" i="4"/>
  <c r="AP580" i="4"/>
  <c r="AV580" i="4" s="1"/>
  <c r="W135" i="4"/>
  <c r="W943" i="4"/>
  <c r="Y943" i="4" s="1"/>
  <c r="Y11" i="4"/>
  <c r="AJ11" i="4" s="1"/>
  <c r="W13" i="4"/>
  <c r="W125" i="4"/>
  <c r="AH527" i="4"/>
  <c r="AI623" i="4"/>
  <c r="AJ665" i="4"/>
  <c r="AD667" i="4"/>
  <c r="AB667" i="4"/>
  <c r="Z667" i="4"/>
  <c r="Y519" i="4"/>
  <c r="AJ519" i="4" s="1"/>
  <c r="Y59" i="4"/>
  <c r="AG5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W760" i="4"/>
  <c r="W809" i="4"/>
  <c r="X809" i="4" s="1"/>
  <c r="W811" i="4"/>
  <c r="X811" i="4" s="1"/>
  <c r="W817" i="4"/>
  <c r="W819" i="4"/>
  <c r="W933" i="4"/>
  <c r="X933" i="4" s="1"/>
  <c r="W949" i="4"/>
  <c r="W980" i="4"/>
  <c r="X980" i="4" s="1"/>
  <c r="W142" i="4"/>
  <c r="W803" i="4"/>
  <c r="X803" i="4" s="1"/>
  <c r="W771" i="4"/>
  <c r="W551" i="4"/>
  <c r="AP997" i="4"/>
  <c r="AM997" i="4"/>
  <c r="W743" i="4"/>
  <c r="X743" i="4" s="1"/>
  <c r="W863" i="4"/>
  <c r="X863" i="4" s="1"/>
  <c r="W159" i="4"/>
  <c r="W788" i="4"/>
  <c r="AO625" i="4"/>
  <c r="AU625" i="4" s="1"/>
  <c r="AN625" i="4"/>
  <c r="AT625" i="4" s="1"/>
  <c r="W58" i="4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AK956" i="4" s="1"/>
  <c r="Y956" i="4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V866" i="4"/>
  <c r="U866" i="4"/>
  <c r="Y988" i="4"/>
  <c r="X988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AI956" i="4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P419" i="4"/>
  <c r="AV419" i="4" s="1"/>
  <c r="AB615" i="4"/>
  <c r="AG15" i="4"/>
  <c r="AF18" i="4"/>
  <c r="AK22" i="4"/>
  <c r="AP647" i="4"/>
  <c r="AV647" i="4" s="1"/>
  <c r="W70" i="4"/>
  <c r="W7" i="4"/>
  <c r="W55" i="4"/>
  <c r="W175" i="4"/>
  <c r="W595" i="4"/>
  <c r="X595" i="4" s="1"/>
  <c r="Y595" i="4" s="1"/>
  <c r="W126" i="4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AJ860" i="4"/>
  <c r="V868" i="4"/>
  <c r="W868" i="4" s="1"/>
  <c r="V883" i="4"/>
  <c r="W883" i="4" s="1"/>
  <c r="AJ885" i="4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AO869" i="4" s="1"/>
  <c r="AU869" i="4" s="1"/>
  <c r="W406" i="4"/>
  <c r="AD695" i="4"/>
  <c r="AB695" i="4"/>
  <c r="AN695" i="4" s="1"/>
  <c r="AT695" i="4" s="1"/>
  <c r="AJ695" i="4"/>
  <c r="AE695" i="4"/>
  <c r="AA695" i="4"/>
  <c r="AG695" i="4"/>
  <c r="AC695" i="4"/>
  <c r="AO695" i="4" s="1"/>
  <c r="AU695" i="4" s="1"/>
  <c r="AK695" i="4"/>
  <c r="Z695" i="4"/>
  <c r="AL695" i="4" s="1"/>
  <c r="AR695" i="4" s="1"/>
  <c r="AG494" i="4"/>
  <c r="AK494" i="4"/>
  <c r="AJ494" i="4"/>
  <c r="AH494" i="4"/>
  <c r="AF494" i="4"/>
  <c r="AI494" i="4"/>
  <c r="F96" i="4"/>
  <c r="J96" i="4" s="1"/>
  <c r="M97" i="2" s="1"/>
  <c r="D96" i="4"/>
  <c r="H96" i="4" s="1"/>
  <c r="K97" i="2" s="1"/>
  <c r="Y933" i="4"/>
  <c r="X949" i="4"/>
  <c r="Y949" i="4"/>
  <c r="AI949" i="4" s="1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X105" i="4"/>
  <c r="Y105" i="4" s="1"/>
  <c r="G124" i="4"/>
  <c r="E124" i="4"/>
  <c r="I124" i="4" s="1"/>
  <c r="L125" i="2" s="1"/>
  <c r="D124" i="4"/>
  <c r="H124" i="4" s="1"/>
  <c r="K125" i="2" s="1"/>
  <c r="F124" i="4"/>
  <c r="J124" i="4" s="1"/>
  <c r="M125" i="2" s="1"/>
  <c r="G562" i="4"/>
  <c r="F562" i="4"/>
  <c r="J562" i="4" s="1"/>
  <c r="D562" i="4"/>
  <c r="H562" i="4" s="1"/>
  <c r="E562" i="4"/>
  <c r="I562" i="4" s="1"/>
  <c r="X43" i="4"/>
  <c r="Y43" i="4" s="1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X994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L531" i="4"/>
  <c r="AR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X33" i="4"/>
  <c r="X35" i="4"/>
  <c r="Y35" i="4" s="1"/>
  <c r="AL39" i="4"/>
  <c r="AR39" i="4" s="1"/>
  <c r="AM39" i="4"/>
  <c r="AS39" i="4" s="1"/>
  <c r="AC48" i="4"/>
  <c r="Z48" i="4"/>
  <c r="AD48" i="4"/>
  <c r="AE48" i="4"/>
  <c r="AA48" i="4"/>
  <c r="AB48" i="4"/>
  <c r="AN152" i="4"/>
  <c r="AT152" i="4" s="1"/>
  <c r="AL152" i="4"/>
  <c r="AR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N96" i="4"/>
  <c r="AT96" i="4" s="1"/>
  <c r="AM96" i="4"/>
  <c r="AS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135" i="4"/>
  <c r="AL661" i="4"/>
  <c r="AR661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13" i="4"/>
  <c r="Y13" i="4" s="1"/>
  <c r="X21" i="4"/>
  <c r="Y21" i="4" s="1"/>
  <c r="X78" i="4"/>
  <c r="X86" i="4"/>
  <c r="X87" i="4"/>
  <c r="X125" i="4"/>
  <c r="X141" i="4"/>
  <c r="X173" i="4"/>
  <c r="X185" i="4"/>
  <c r="Y185" i="4" s="1"/>
  <c r="X584" i="4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O112" i="4"/>
  <c r="AU112" i="4" s="1"/>
  <c r="AN112" i="4"/>
  <c r="AT112" i="4" s="1"/>
  <c r="X942" i="4"/>
  <c r="Y942" i="4"/>
  <c r="AM647" i="4"/>
  <c r="AS647" i="4" s="1"/>
  <c r="AL144" i="4"/>
  <c r="AR144" i="4" s="1"/>
  <c r="X104" i="4"/>
  <c r="Y104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L710" i="4" s="1"/>
  <c r="AR710" i="4" s="1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K133" i="2" s="1"/>
  <c r="E132" i="4"/>
  <c r="I132" i="4" s="1"/>
  <c r="L133" i="2" s="1"/>
  <c r="G132" i="4"/>
  <c r="F132" i="4"/>
  <c r="J132" i="4" s="1"/>
  <c r="M133" i="2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X723" i="4"/>
  <c r="Y731" i="4"/>
  <c r="AB731" i="4" s="1"/>
  <c r="X747" i="4"/>
  <c r="Y747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Y939" i="4"/>
  <c r="X939" i="4"/>
  <c r="AK949" i="4"/>
  <c r="AH949" i="4"/>
  <c r="AG949" i="4"/>
  <c r="Y980" i="4"/>
  <c r="AB987" i="4"/>
  <c r="AD987" i="4"/>
  <c r="AW987" i="4"/>
  <c r="AE987" i="4"/>
  <c r="AU987" i="4"/>
  <c r="AT987" i="4"/>
  <c r="AS987" i="4"/>
  <c r="AC987" i="4"/>
  <c r="Z987" i="4"/>
  <c r="AA987" i="4"/>
  <c r="AV987" i="4"/>
  <c r="X142" i="4"/>
  <c r="Y142" i="4" s="1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AL997" i="4"/>
  <c r="X650" i="4"/>
  <c r="X978" i="4"/>
  <c r="Y978" i="4"/>
  <c r="X762" i="4"/>
  <c r="Y762" i="4" s="1"/>
  <c r="X182" i="4"/>
  <c r="Y182" i="4" s="1"/>
  <c r="X826" i="4"/>
  <c r="Y826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L6" i="2" s="1"/>
  <c r="D5" i="4"/>
  <c r="H5" i="4" s="1"/>
  <c r="K6" i="2" s="1"/>
  <c r="F5" i="4"/>
  <c r="J5" i="4" s="1"/>
  <c r="M6" i="2" s="1"/>
  <c r="G5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J180" i="4"/>
  <c r="AK180" i="4"/>
  <c r="AE180" i="4"/>
  <c r="AF180" i="4"/>
  <c r="AL180" i="4" s="1"/>
  <c r="AR180" i="4" s="1"/>
  <c r="AH180" i="4"/>
  <c r="AC180" i="4"/>
  <c r="AD770" i="4"/>
  <c r="AC770" i="4"/>
  <c r="X64" i="4"/>
  <c r="AB139" i="4"/>
  <c r="AN139" i="4" s="1"/>
  <c r="AT139" i="4" s="1"/>
  <c r="AA139" i="4"/>
  <c r="AM139" i="4" s="1"/>
  <c r="AS139" i="4" s="1"/>
  <c r="Z139" i="4"/>
  <c r="AL139" i="4" s="1"/>
  <c r="AR139" i="4" s="1"/>
  <c r="AD139" i="4"/>
  <c r="AP139" i="4" s="1"/>
  <c r="AV139" i="4" s="1"/>
  <c r="AE139" i="4"/>
  <c r="AQ139" i="4" s="1"/>
  <c r="AW139" i="4" s="1"/>
  <c r="AC139" i="4"/>
  <c r="AO139" i="4" s="1"/>
  <c r="AU139" i="4" s="1"/>
  <c r="X15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C916" i="4"/>
  <c r="AB916" i="4"/>
  <c r="Z916" i="4"/>
  <c r="AW916" i="4"/>
  <c r="AA916" i="4"/>
  <c r="AE916" i="4"/>
  <c r="AV916" i="4"/>
  <c r="AU916" i="4"/>
  <c r="AS916" i="4"/>
  <c r="AD916" i="4"/>
  <c r="AT916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F136" i="4"/>
  <c r="AK136" i="4"/>
  <c r="AI53" i="4"/>
  <c r="AJ53" i="4"/>
  <c r="AG53" i="4"/>
  <c r="AH904" i="4"/>
  <c r="AK904" i="4"/>
  <c r="AK880" i="4"/>
  <c r="AI880" i="4"/>
  <c r="AK872" i="4"/>
  <c r="AI872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X911" i="4"/>
  <c r="D172" i="4"/>
  <c r="H172" i="4" s="1"/>
  <c r="K173" i="2" s="1"/>
  <c r="G172" i="4"/>
  <c r="F172" i="4"/>
  <c r="J172" i="4" s="1"/>
  <c r="M173" i="2" s="1"/>
  <c r="E172" i="4"/>
  <c r="I172" i="4" s="1"/>
  <c r="L173" i="2" s="1"/>
  <c r="X60" i="4"/>
  <c r="X111" i="4"/>
  <c r="X119" i="4"/>
  <c r="AL727" i="4"/>
  <c r="AR727" i="4" s="1"/>
  <c r="AN727" i="4"/>
  <c r="AT727" i="4" s="1"/>
  <c r="AK963" i="4"/>
  <c r="AF963" i="4"/>
  <c r="AJ963" i="4"/>
  <c r="AG973" i="4"/>
  <c r="AK973" i="4"/>
  <c r="AF11" i="4"/>
  <c r="AH11" i="4"/>
  <c r="X6" i="4"/>
  <c r="AI15" i="4"/>
  <c r="AK15" i="4"/>
  <c r="X70" i="4"/>
  <c r="Y70" i="4" s="1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J651" i="4"/>
  <c r="AI651" i="4"/>
  <c r="AG651" i="4"/>
  <c r="AK651" i="4"/>
  <c r="AF651" i="4"/>
  <c r="AK665" i="4"/>
  <c r="AF665" i="4"/>
  <c r="AH667" i="4"/>
  <c r="AN667" i="4" s="1"/>
  <c r="AT667" i="4" s="1"/>
  <c r="AG667" i="4"/>
  <c r="AK667" i="4"/>
  <c r="AQ667" i="4" s="1"/>
  <c r="AW667" i="4" s="1"/>
  <c r="AO910" i="4"/>
  <c r="AP910" i="4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P996" i="4" s="1"/>
  <c r="AB996" i="4"/>
  <c r="AN996" i="4" s="1"/>
  <c r="AU996" i="4"/>
  <c r="AT996" i="4"/>
  <c r="AC996" i="4"/>
  <c r="AA996" i="4"/>
  <c r="AM996" i="4" s="1"/>
  <c r="Z996" i="4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X25" i="4"/>
  <c r="Y25" i="4" s="1"/>
  <c r="AF22" i="4"/>
  <c r="AJ22" i="4"/>
  <c r="AF59" i="4"/>
  <c r="AH59" i="4"/>
  <c r="W28" i="4"/>
  <c r="AM759" i="4"/>
  <c r="AS759" i="4" s="1"/>
  <c r="AN759" i="4"/>
  <c r="AT759" i="4" s="1"/>
  <c r="AP759" i="4"/>
  <c r="AV759" i="4" s="1"/>
  <c r="AO823" i="4"/>
  <c r="AU823" i="4" s="1"/>
  <c r="AE823" i="4"/>
  <c r="AQ823" i="4" s="1"/>
  <c r="AW823" i="4" s="1"/>
  <c r="AB557" i="4"/>
  <c r="AE557" i="4"/>
  <c r="AQ557" i="4" s="1"/>
  <c r="AW557" i="4" s="1"/>
  <c r="AA557" i="4"/>
  <c r="AM557" i="4" s="1"/>
  <c r="AS557" i="4" s="1"/>
  <c r="AC557" i="4"/>
  <c r="AO557" i="4" s="1"/>
  <c r="AU557" i="4" s="1"/>
  <c r="AD557" i="4"/>
  <c r="AP557" i="4" s="1"/>
  <c r="AV557" i="4" s="1"/>
  <c r="X149" i="4"/>
  <c r="Y149" i="4" s="1"/>
  <c r="AK149" i="4" s="1"/>
  <c r="AA726" i="4"/>
  <c r="Z726" i="4"/>
  <c r="X847" i="4"/>
  <c r="AN741" i="4"/>
  <c r="AT741" i="4" s="1"/>
  <c r="AK174" i="4"/>
  <c r="AJ174" i="4"/>
  <c r="W4" i="4"/>
  <c r="X55" i="4"/>
  <c r="Y55" i="4" s="1"/>
  <c r="X114" i="4"/>
  <c r="Y114" i="4" s="1"/>
  <c r="X122" i="4"/>
  <c r="Y122" i="4" s="1"/>
  <c r="X130" i="4"/>
  <c r="X137" i="4"/>
  <c r="X146" i="4"/>
  <c r="X175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L576" i="4" s="1"/>
  <c r="AR576" i="4" s="1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126" i="4"/>
  <c r="AF100" i="4"/>
  <c r="X746" i="4"/>
  <c r="X990" i="4"/>
  <c r="Y990" i="4"/>
  <c r="X740" i="4"/>
  <c r="Y740" i="4" s="1"/>
  <c r="AC740" i="4" s="1"/>
  <c r="X795" i="4"/>
  <c r="Y795" i="4" s="1"/>
  <c r="AH795" i="4" s="1"/>
  <c r="X763" i="4"/>
  <c r="AG38" i="4"/>
  <c r="AE36" i="4"/>
  <c r="AQ36" i="4" s="1"/>
  <c r="AW36" i="4" s="1"/>
  <c r="AD36" i="4"/>
  <c r="AP36" i="4" s="1"/>
  <c r="AV36" i="4" s="1"/>
  <c r="AB36" i="4"/>
  <c r="AN36" i="4" s="1"/>
  <c r="AT36" i="4" s="1"/>
  <c r="AA36" i="4"/>
  <c r="AM36" i="4" s="1"/>
  <c r="AS36" i="4" s="1"/>
  <c r="AC36" i="4"/>
  <c r="AO36" i="4" s="1"/>
  <c r="AU36" i="4" s="1"/>
  <c r="Z36" i="4"/>
  <c r="AL36" i="4" s="1"/>
  <c r="AR36" i="4" s="1"/>
  <c r="AI646" i="4"/>
  <c r="AK646" i="4"/>
  <c r="AN764" i="4"/>
  <c r="AT764" i="4" s="1"/>
  <c r="AO812" i="4"/>
  <c r="AM711" i="4"/>
  <c r="AS711" i="4" s="1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Z44" i="4"/>
  <c r="AC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P770" i="4" s="1"/>
  <c r="AV770" i="4" s="1"/>
  <c r="AH770" i="4"/>
  <c r="AI770" i="4"/>
  <c r="X73" i="4"/>
  <c r="Y97" i="4"/>
  <c r="Z97" i="4" s="1"/>
  <c r="X127" i="4"/>
  <c r="Y127" i="4" s="1"/>
  <c r="AG127" i="4" s="1"/>
  <c r="E128" i="4"/>
  <c r="I128" i="4" s="1"/>
  <c r="L129" i="2" s="1"/>
  <c r="D128" i="4"/>
  <c r="H128" i="4" s="1"/>
  <c r="K129" i="2" s="1"/>
  <c r="G128" i="4"/>
  <c r="F128" i="4"/>
  <c r="J128" i="4" s="1"/>
  <c r="M129" i="2" s="1"/>
  <c r="AI725" i="4"/>
  <c r="AF725" i="4"/>
  <c r="AK725" i="4"/>
  <c r="AH725" i="4"/>
  <c r="AG725" i="4"/>
  <c r="AM725" i="4" s="1"/>
  <c r="AS725" i="4" s="1"/>
  <c r="AJ725" i="4"/>
  <c r="X52" i="4"/>
  <c r="Y52" i="4" s="1"/>
  <c r="AG52" i="4" s="1"/>
  <c r="Y107" i="4"/>
  <c r="Z107" i="4" s="1"/>
  <c r="AO152" i="4"/>
  <c r="AU152" i="4" s="1"/>
  <c r="AP152" i="4"/>
  <c r="AV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AM959" i="4" s="1"/>
  <c r="Z959" i="4"/>
  <c r="AC959" i="4"/>
  <c r="AO959" i="4" s="1"/>
  <c r="AS959" i="4"/>
  <c r="AW959" i="4"/>
  <c r="Y965" i="4"/>
  <c r="X965" i="4"/>
  <c r="AQ96" i="4"/>
  <c r="AW96" i="4" s="1"/>
  <c r="AP96" i="4"/>
  <c r="AV96" i="4" s="1"/>
  <c r="X535" i="4"/>
  <c r="Y535" i="4" s="1"/>
  <c r="AG535" i="4" s="1"/>
  <c r="X156" i="4"/>
  <c r="Y156" i="4" s="1"/>
  <c r="AJ156" i="4" s="1"/>
  <c r="X658" i="4"/>
  <c r="Y658" i="4" s="1"/>
  <c r="AN615" i="4"/>
  <c r="AT615" i="4" s="1"/>
  <c r="AM663" i="4"/>
  <c r="AS663" i="4" s="1"/>
  <c r="AQ663" i="4"/>
  <c r="AW663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AA136" i="4"/>
  <c r="AD136" i="4"/>
  <c r="Z136" i="4"/>
  <c r="AL136" i="4" s="1"/>
  <c r="AR136" i="4" s="1"/>
  <c r="AB136" i="4"/>
  <c r="AC136" i="4"/>
  <c r="AE136" i="4"/>
  <c r="AQ136" i="4" s="1"/>
  <c r="AW136" i="4" s="1"/>
  <c r="Z904" i="4"/>
  <c r="AE904" i="4"/>
  <c r="AS904" i="4"/>
  <c r="AW904" i="4"/>
  <c r="AU904" i="4"/>
  <c r="AT904" i="4"/>
  <c r="AA904" i="4"/>
  <c r="AC904" i="4"/>
  <c r="AB904" i="4"/>
  <c r="AN904" i="4" s="1"/>
  <c r="AD904" i="4"/>
  <c r="AP904" i="4" s="1"/>
  <c r="AV904" i="4"/>
  <c r="Z880" i="4"/>
  <c r="AE880" i="4"/>
  <c r="AQ880" i="4" s="1"/>
  <c r="AS880" i="4"/>
  <c r="AW880" i="4"/>
  <c r="AC880" i="4"/>
  <c r="AB880" i="4"/>
  <c r="AV880" i="4"/>
  <c r="AA880" i="4"/>
  <c r="AD880" i="4"/>
  <c r="AP880" i="4" s="1"/>
  <c r="AU880" i="4"/>
  <c r="AT880" i="4"/>
  <c r="AA872" i="4"/>
  <c r="AD872" i="4"/>
  <c r="AP872" i="4" s="1"/>
  <c r="Z872" i="4"/>
  <c r="AE872" i="4"/>
  <c r="AQ872" i="4" s="1"/>
  <c r="AV872" i="4"/>
  <c r="AB872" i="4"/>
  <c r="AC872" i="4"/>
  <c r="AU872" i="4"/>
  <c r="AT872" i="4"/>
  <c r="AS872" i="4"/>
  <c r="AW872" i="4"/>
  <c r="AC848" i="4"/>
  <c r="Z848" i="4"/>
  <c r="AA848" i="4"/>
  <c r="AD848" i="4"/>
  <c r="AB848" i="4"/>
  <c r="AE848" i="4"/>
  <c r="AQ848" i="4" s="1"/>
  <c r="AW848" i="4" s="1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AF955" i="4"/>
  <c r="AH955" i="4"/>
  <c r="AG955" i="4"/>
  <c r="AB10" i="4"/>
  <c r="AE10" i="4"/>
  <c r="AD10" i="4"/>
  <c r="Z10" i="4"/>
  <c r="AA10" i="4"/>
  <c r="AC1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C973" i="4"/>
  <c r="AO973" i="4" s="1"/>
  <c r="AB973" i="4"/>
  <c r="AD973" i="4"/>
  <c r="Z973" i="4"/>
  <c r="AW973" i="4"/>
  <c r="AT973" i="4"/>
  <c r="AU973" i="4"/>
  <c r="AS973" i="4"/>
  <c r="AV973" i="4"/>
  <c r="AA973" i="4"/>
  <c r="AM973" i="4" s="1"/>
  <c r="AE973" i="4"/>
  <c r="AQ973" i="4" s="1"/>
  <c r="AA11" i="4"/>
  <c r="AB11" i="4"/>
  <c r="AN11" i="4" s="1"/>
  <c r="AT11" i="4" s="1"/>
  <c r="AC11" i="4"/>
  <c r="AD11" i="4"/>
  <c r="Z11" i="4"/>
  <c r="AE11" i="4"/>
  <c r="W14" i="4"/>
  <c r="Z15" i="4"/>
  <c r="AB15" i="4"/>
  <c r="AC15" i="4"/>
  <c r="AE15" i="4"/>
  <c r="AQ15" i="4" s="1"/>
  <c r="AW15" i="4" s="1"/>
  <c r="AA15" i="4"/>
  <c r="AM15" i="4" s="1"/>
  <c r="AS15" i="4" s="1"/>
  <c r="AD15" i="4"/>
  <c r="Y17" i="4"/>
  <c r="Z17" i="4" s="1"/>
  <c r="W81" i="4"/>
  <c r="D106" i="4"/>
  <c r="H106" i="4" s="1"/>
  <c r="K107" i="2" s="1"/>
  <c r="E106" i="4"/>
  <c r="I106" i="4" s="1"/>
  <c r="L107" i="2" s="1"/>
  <c r="G106" i="4"/>
  <c r="F106" i="4"/>
  <c r="J106" i="4" s="1"/>
  <c r="M107" i="2" s="1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N527" i="4" s="1"/>
  <c r="AT527" i="4" s="1"/>
  <c r="AE527" i="4"/>
  <c r="Z527" i="4"/>
  <c r="AL527" i="4" s="1"/>
  <c r="AR527" i="4" s="1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F929" i="4"/>
  <c r="AG929" i="4"/>
  <c r="AI929" i="4"/>
  <c r="AH967" i="4"/>
  <c r="AG967" i="4"/>
  <c r="AF967" i="4"/>
  <c r="X986" i="4"/>
  <c r="Y986" i="4"/>
  <c r="Y88" i="4"/>
  <c r="AB88" i="4" s="1"/>
  <c r="AA18" i="4"/>
  <c r="AD18" i="4"/>
  <c r="AP18" i="4" s="1"/>
  <c r="AV18" i="4" s="1"/>
  <c r="Z18" i="4"/>
  <c r="AL18" i="4" s="1"/>
  <c r="AR18" i="4" s="1"/>
  <c r="AB18" i="4"/>
  <c r="AC18" i="4"/>
  <c r="AE18" i="4"/>
  <c r="AE519" i="4"/>
  <c r="AD519" i="4"/>
  <c r="AA519" i="4"/>
  <c r="AB519" i="4"/>
  <c r="AC519" i="4"/>
  <c r="Z519" i="4"/>
  <c r="W177" i="4"/>
  <c r="AP112" i="4"/>
  <c r="AV112" i="4" s="1"/>
  <c r="Y118" i="4"/>
  <c r="AD118" i="4" s="1"/>
  <c r="AE22" i="4"/>
  <c r="AQ22" i="4" s="1"/>
  <c r="AW22" i="4" s="1"/>
  <c r="AD22" i="4"/>
  <c r="AB22" i="4"/>
  <c r="Z22" i="4"/>
  <c r="AL22" i="4" s="1"/>
  <c r="AR22" i="4" s="1"/>
  <c r="AA22" i="4"/>
  <c r="AC22" i="4"/>
  <c r="AA59" i="4"/>
  <c r="AD59" i="4"/>
  <c r="Z59" i="4"/>
  <c r="AB59" i="4"/>
  <c r="AC59" i="4"/>
  <c r="AE59" i="4"/>
  <c r="Y571" i="4"/>
  <c r="AE571" i="4" s="1"/>
  <c r="W555" i="4"/>
  <c r="AH942" i="4"/>
  <c r="AK942" i="4"/>
  <c r="AF942" i="4"/>
  <c r="AN557" i="4"/>
  <c r="AT557" i="4" s="1"/>
  <c r="AL647" i="4"/>
  <c r="AR647" i="4" s="1"/>
  <c r="AQ647" i="4"/>
  <c r="AW647" i="4" s="1"/>
  <c r="AO647" i="4"/>
  <c r="AU647" i="4" s="1"/>
  <c r="AO144" i="4"/>
  <c r="AU144" i="4" s="1"/>
  <c r="AQ144" i="4"/>
  <c r="AW144" i="4" s="1"/>
  <c r="AP144" i="4"/>
  <c r="AV144" i="4" s="1"/>
  <c r="Y598" i="4"/>
  <c r="Z598" i="4" s="1"/>
  <c r="Y594" i="4"/>
  <c r="AC594" i="4" s="1"/>
  <c r="AB174" i="4"/>
  <c r="AE174" i="4"/>
  <c r="AQ174" i="4" s="1"/>
  <c r="AW174" i="4" s="1"/>
  <c r="AC174" i="4"/>
  <c r="AA174" i="4"/>
  <c r="Z174" i="4"/>
  <c r="AD174" i="4"/>
  <c r="F116" i="4"/>
  <c r="J116" i="4" s="1"/>
  <c r="M117" i="2" s="1"/>
  <c r="E116" i="4"/>
  <c r="I116" i="4" s="1"/>
  <c r="L117" i="2" s="1"/>
  <c r="G116" i="4"/>
  <c r="D116" i="4"/>
  <c r="H116" i="4" s="1"/>
  <c r="K117" i="2" s="1"/>
  <c r="Y592" i="4"/>
  <c r="AC592" i="4" s="1"/>
  <c r="X32" i="4"/>
  <c r="Y32" i="4" s="1"/>
  <c r="AG32" i="4" s="1"/>
  <c r="X49" i="4"/>
  <c r="Y49" i="4" s="1"/>
  <c r="AF49" i="4" s="1"/>
  <c r="X62" i="4"/>
  <c r="X67" i="4"/>
  <c r="Y67" i="4" s="1"/>
  <c r="AJ67" i="4" s="1"/>
  <c r="X75" i="4"/>
  <c r="Y75" i="4" s="1"/>
  <c r="AK75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AH731" i="4"/>
  <c r="W742" i="4"/>
  <c r="AI937" i="4"/>
  <c r="AK937" i="4"/>
  <c r="AF937" i="4"/>
  <c r="AJ939" i="4"/>
  <c r="AH939" i="4"/>
  <c r="AG939" i="4"/>
  <c r="U969" i="4"/>
  <c r="V969" i="4"/>
  <c r="X999" i="4"/>
  <c r="Y999" i="4"/>
  <c r="AC100" i="4"/>
  <c r="AE100" i="4"/>
  <c r="AD100" i="4"/>
  <c r="Z100" i="4"/>
  <c r="AL100" i="4" s="1"/>
  <c r="AR100" i="4" s="1"/>
  <c r="Y72" i="4"/>
  <c r="AB72" i="4" s="1"/>
  <c r="X82" i="4"/>
  <c r="Y82" i="4" s="1"/>
  <c r="AG82" i="4" s="1"/>
  <c r="Y991" i="4"/>
  <c r="X991" i="4"/>
  <c r="AF803" i="4"/>
  <c r="AK803" i="4"/>
  <c r="AI803" i="4"/>
  <c r="AJ803" i="4"/>
  <c r="AH803" i="4"/>
  <c r="AG803" i="4"/>
  <c r="AB38" i="4"/>
  <c r="AD38" i="4"/>
  <c r="AC38" i="4"/>
  <c r="X551" i="4"/>
  <c r="Z646" i="4"/>
  <c r="AA646" i="4"/>
  <c r="AD646" i="4"/>
  <c r="AB646" i="4"/>
  <c r="AC646" i="4"/>
  <c r="AO646" i="4" s="1"/>
  <c r="AU646" i="4" s="1"/>
  <c r="AE646" i="4"/>
  <c r="AQ997" i="4"/>
  <c r="AO997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E671" i="4"/>
  <c r="I671" i="4" s="1"/>
  <c r="G671" i="4"/>
  <c r="F671" i="4"/>
  <c r="J671" i="4" s="1"/>
  <c r="D671" i="4"/>
  <c r="H671" i="4" s="1"/>
  <c r="AN671" i="4"/>
  <c r="AT671" i="4" s="1"/>
  <c r="AI978" i="4"/>
  <c r="AG978" i="4"/>
  <c r="AH978" i="4"/>
  <c r="W971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AE148" i="4"/>
  <c r="AA148" i="4"/>
  <c r="Z148" i="4"/>
  <c r="AC148" i="4"/>
  <c r="AB148" i="4"/>
  <c r="AD148" i="4"/>
  <c r="AG148" i="4"/>
  <c r="AI148" i="4"/>
  <c r="AK148" i="4"/>
  <c r="AH148" i="4"/>
  <c r="AF148" i="4"/>
  <c r="AJ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P24" i="4" s="1"/>
  <c r="AV24" i="4" s="1"/>
  <c r="AI24" i="4"/>
  <c r="AH24" i="4"/>
  <c r="AK24" i="4"/>
  <c r="AI44" i="4"/>
  <c r="AH44" i="4"/>
  <c r="AK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I180" i="4"/>
  <c r="AG180" i="4"/>
  <c r="AA180" i="4"/>
  <c r="AD180" i="4"/>
  <c r="AP180" i="4" s="1"/>
  <c r="AV180" i="4" s="1"/>
  <c r="AB180" i="4"/>
  <c r="AN180" i="4" s="1"/>
  <c r="AT180" i="4" s="1"/>
  <c r="Z770" i="4"/>
  <c r="AA770" i="4"/>
  <c r="AG97" i="4"/>
  <c r="AH97" i="4"/>
  <c r="AC123" i="4"/>
  <c r="AO123" i="4" s="1"/>
  <c r="AU123" i="4" s="1"/>
  <c r="Z123" i="4"/>
  <c r="AL123" i="4" s="1"/>
  <c r="AR123" i="4" s="1"/>
  <c r="AD123" i="4"/>
  <c r="AP123" i="4" s="1"/>
  <c r="AV123" i="4" s="1"/>
  <c r="AE123" i="4"/>
  <c r="AQ123" i="4" s="1"/>
  <c r="AA123" i="4"/>
  <c r="AM123" i="4" s="1"/>
  <c r="AS123" i="4" s="1"/>
  <c r="AB123" i="4"/>
  <c r="AN123" i="4" s="1"/>
  <c r="AT123" i="4" s="1"/>
  <c r="AW123" i="4"/>
  <c r="X143" i="4"/>
  <c r="Y143" i="4" s="1"/>
  <c r="AI143" i="4" s="1"/>
  <c r="AB147" i="4"/>
  <c r="AN147" i="4" s="1"/>
  <c r="AA147" i="4"/>
  <c r="AM147" i="4" s="1"/>
  <c r="AS147" i="4" s="1"/>
  <c r="Z147" i="4"/>
  <c r="AL147" i="4" s="1"/>
  <c r="AR147" i="4" s="1"/>
  <c r="AT147" i="4"/>
  <c r="AE147" i="4"/>
  <c r="AQ147" i="4" s="1"/>
  <c r="AW147" i="4" s="1"/>
  <c r="AD147" i="4"/>
  <c r="AP147" i="4" s="1"/>
  <c r="AV147" i="4" s="1"/>
  <c r="AC147" i="4"/>
  <c r="AO147" i="4" s="1"/>
  <c r="AU147" i="4" s="1"/>
  <c r="AE179" i="4"/>
  <c r="AQ179" i="4" s="1"/>
  <c r="AW179" i="4" s="1"/>
  <c r="Z179" i="4"/>
  <c r="AL179" i="4" s="1"/>
  <c r="AR179" i="4" s="1"/>
  <c r="AB179" i="4"/>
  <c r="AN179" i="4" s="1"/>
  <c r="AT179" i="4" s="1"/>
  <c r="AC179" i="4"/>
  <c r="AO179" i="4" s="1"/>
  <c r="AU179" i="4" s="1"/>
  <c r="AD179" i="4"/>
  <c r="AP179" i="4" s="1"/>
  <c r="AV179" i="4" s="1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I107" i="4"/>
  <c r="AK107" i="4"/>
  <c r="AF107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N818" i="4" s="1"/>
  <c r="AT818" i="4" s="1"/>
  <c r="AD818" i="4"/>
  <c r="Z818" i="4"/>
  <c r="AC818" i="4"/>
  <c r="AO818" i="4" s="1"/>
  <c r="AU818" i="4" s="1"/>
  <c r="AB857" i="4"/>
  <c r="AA857" i="4"/>
  <c r="AC857" i="4"/>
  <c r="Z857" i="4"/>
  <c r="AE857" i="4"/>
  <c r="AD857" i="4"/>
  <c r="AG891" i="4"/>
  <c r="AH891" i="4"/>
  <c r="AF891" i="4"/>
  <c r="AK891" i="4"/>
  <c r="AI891" i="4"/>
  <c r="AJ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P625" i="4"/>
  <c r="AV625" i="4" s="1"/>
  <c r="AL625" i="4"/>
  <c r="AR625" i="4" s="1"/>
  <c r="AH140" i="4"/>
  <c r="AF140" i="4"/>
  <c r="AK140" i="4"/>
  <c r="Z140" i="4"/>
  <c r="AB140" i="4"/>
  <c r="AN140" i="4" s="1"/>
  <c r="AT140" i="4" s="1"/>
  <c r="AE140" i="4"/>
  <c r="AD164" i="4"/>
  <c r="AP164" i="4" s="1"/>
  <c r="AV164" i="4" s="1"/>
  <c r="AB164" i="4"/>
  <c r="AN164" i="4" s="1"/>
  <c r="Z164" i="4"/>
  <c r="AL164" i="4" s="1"/>
  <c r="AR164" i="4" s="1"/>
  <c r="AA164" i="4"/>
  <c r="AM164" i="4" s="1"/>
  <c r="AS164" i="4" s="1"/>
  <c r="AC164" i="4"/>
  <c r="AO164" i="4" s="1"/>
  <c r="AU164" i="4" s="1"/>
  <c r="AT164" i="4"/>
  <c r="AE164" i="4"/>
  <c r="AQ164" i="4" s="1"/>
  <c r="AW164" i="4" s="1"/>
  <c r="Z20" i="4"/>
  <c r="AL20" i="4" s="1"/>
  <c r="AC20" i="4"/>
  <c r="AO20" i="4" s="1"/>
  <c r="AU20" i="4" s="1"/>
  <c r="AA20" i="4"/>
  <c r="AM20" i="4" s="1"/>
  <c r="AS20" i="4" s="1"/>
  <c r="AB20" i="4"/>
  <c r="AN20" i="4" s="1"/>
  <c r="AT20" i="4" s="1"/>
  <c r="AR20" i="4"/>
  <c r="AE20" i="4"/>
  <c r="AQ20" i="4" s="1"/>
  <c r="AW20" i="4" s="1"/>
  <c r="AD20" i="4"/>
  <c r="AP20" i="4" s="1"/>
  <c r="AV20" i="4" s="1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N610" i="4" s="1"/>
  <c r="AT610" i="4" s="1"/>
  <c r="AE610" i="4"/>
  <c r="AQ610" i="4" s="1"/>
  <c r="AW610" i="4" s="1"/>
  <c r="AC610" i="4"/>
  <c r="AO610" i="4" s="1"/>
  <c r="AU610" i="4" s="1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I136" i="4"/>
  <c r="AG136" i="4"/>
  <c r="AH136" i="4"/>
  <c r="AH53" i="4"/>
  <c r="AF53" i="4"/>
  <c r="AK53" i="4"/>
  <c r="AI904" i="4"/>
  <c r="AF904" i="4"/>
  <c r="AG904" i="4"/>
  <c r="AH880" i="4"/>
  <c r="AF880" i="4"/>
  <c r="AG880" i="4"/>
  <c r="AH872" i="4"/>
  <c r="AF872" i="4"/>
  <c r="AG872" i="4"/>
  <c r="AH848" i="4"/>
  <c r="AF848" i="4"/>
  <c r="AG848" i="4"/>
  <c r="AM599" i="4"/>
  <c r="AS599" i="4" s="1"/>
  <c r="AL886" i="4"/>
  <c r="AO886" i="4"/>
  <c r="AM886" i="4"/>
  <c r="X34" i="4"/>
  <c r="X681" i="4"/>
  <c r="X58" i="4"/>
  <c r="AK10" i="4"/>
  <c r="AH10" i="4"/>
  <c r="AG10" i="4"/>
  <c r="AG61" i="4"/>
  <c r="AF61" i="4"/>
  <c r="AK61" i="4"/>
  <c r="AJ572" i="4"/>
  <c r="AG572" i="4"/>
  <c r="AI572" i="4"/>
  <c r="AJ879" i="4"/>
  <c r="AI879" i="4"/>
  <c r="AF879" i="4"/>
  <c r="AF911" i="4"/>
  <c r="AI911" i="4"/>
  <c r="AJ911" i="4"/>
  <c r="X696" i="4"/>
  <c r="X77" i="4"/>
  <c r="Y77" i="4" s="1"/>
  <c r="X85" i="4"/>
  <c r="Y85" i="4" s="1"/>
  <c r="AJ85" i="4" s="1"/>
  <c r="W93" i="4"/>
  <c r="AK101" i="4"/>
  <c r="AG101" i="4"/>
  <c r="AA115" i="4"/>
  <c r="AM115" i="4" s="1"/>
  <c r="AS115" i="4" s="1"/>
  <c r="AE115" i="4"/>
  <c r="AQ115" i="4" s="1"/>
  <c r="AW115" i="4" s="1"/>
  <c r="AD115" i="4"/>
  <c r="AP115" i="4" s="1"/>
  <c r="AV115" i="4" s="1"/>
  <c r="Z115" i="4"/>
  <c r="AL115" i="4" s="1"/>
  <c r="AR115" i="4" s="1"/>
  <c r="AB115" i="4"/>
  <c r="AN115" i="4" s="1"/>
  <c r="AT115" i="4" s="1"/>
  <c r="AC115" i="4"/>
  <c r="AO115" i="4" s="1"/>
  <c r="AU115" i="4" s="1"/>
  <c r="AI131" i="4"/>
  <c r="AG131" i="4"/>
  <c r="AB163" i="4"/>
  <c r="AN163" i="4" s="1"/>
  <c r="AT163" i="4" s="1"/>
  <c r="AE163" i="4"/>
  <c r="AQ163" i="4" s="1"/>
  <c r="AW163" i="4" s="1"/>
  <c r="Z163" i="4"/>
  <c r="AL163" i="4" s="1"/>
  <c r="AR163" i="4" s="1"/>
  <c r="AD163" i="4"/>
  <c r="AP163" i="4" s="1"/>
  <c r="AV163" i="4" s="1"/>
  <c r="AA163" i="4"/>
  <c r="AM163" i="4" s="1"/>
  <c r="AS163" i="4" s="1"/>
  <c r="AC163" i="4"/>
  <c r="AO163" i="4" s="1"/>
  <c r="AU163" i="4" s="1"/>
  <c r="AC171" i="4"/>
  <c r="AO171" i="4" s="1"/>
  <c r="AU171" i="4" s="1"/>
  <c r="Z171" i="4"/>
  <c r="AL171" i="4" s="1"/>
  <c r="AR171" i="4" s="1"/>
  <c r="AD171" i="4"/>
  <c r="AP171" i="4" s="1"/>
  <c r="AV171" i="4" s="1"/>
  <c r="AE171" i="4"/>
  <c r="AQ171" i="4" s="1"/>
  <c r="AW171" i="4" s="1"/>
  <c r="AA171" i="4"/>
  <c r="AM171" i="4" s="1"/>
  <c r="AS171" i="4" s="1"/>
  <c r="AB171" i="4"/>
  <c r="AN171" i="4" s="1"/>
  <c r="AT171" i="4" s="1"/>
  <c r="AI963" i="4"/>
  <c r="AH963" i="4"/>
  <c r="AG963" i="4"/>
  <c r="AF973" i="4"/>
  <c r="AJ973" i="4"/>
  <c r="AH973" i="4"/>
  <c r="X16" i="4"/>
  <c r="Y16" i="4" s="1"/>
  <c r="AI11" i="4"/>
  <c r="AG11" i="4"/>
  <c r="AK11" i="4"/>
  <c r="AH15" i="4"/>
  <c r="AF15" i="4"/>
  <c r="AJ15" i="4"/>
  <c r="AG17" i="4"/>
  <c r="AI17" i="4"/>
  <c r="AJ17" i="4"/>
  <c r="X26" i="4"/>
  <c r="Y26" i="4" s="1"/>
  <c r="Z31" i="4"/>
  <c r="AL31" i="4" s="1"/>
  <c r="AR31" i="4" s="1"/>
  <c r="AD31" i="4"/>
  <c r="AP31" i="4" s="1"/>
  <c r="AV31" i="4" s="1"/>
  <c r="AC31" i="4"/>
  <c r="AO31" i="4" s="1"/>
  <c r="AU31" i="4" s="1"/>
  <c r="AB31" i="4"/>
  <c r="AN31" i="4" s="1"/>
  <c r="AT31" i="4" s="1"/>
  <c r="AE31" i="4"/>
  <c r="AQ31" i="4" s="1"/>
  <c r="AW31" i="4" s="1"/>
  <c r="AA31" i="4"/>
  <c r="AM31" i="4" s="1"/>
  <c r="AS31" i="4" s="1"/>
  <c r="W65" i="4"/>
  <c r="Z91" i="4"/>
  <c r="AL91" i="4" s="1"/>
  <c r="AR91" i="4" s="1"/>
  <c r="AC91" i="4"/>
  <c r="AO91" i="4" s="1"/>
  <c r="AU91" i="4" s="1"/>
  <c r="AB91" i="4"/>
  <c r="AN91" i="4" s="1"/>
  <c r="AT91" i="4" s="1"/>
  <c r="AE91" i="4"/>
  <c r="AQ91" i="4" s="1"/>
  <c r="AW91" i="4" s="1"/>
  <c r="AD91" i="4"/>
  <c r="AP91" i="4" s="1"/>
  <c r="AV91" i="4" s="1"/>
  <c r="AA91" i="4"/>
  <c r="AM91" i="4" s="1"/>
  <c r="AS91" i="4" s="1"/>
  <c r="AG94" i="4"/>
  <c r="AI94" i="4"/>
  <c r="AK94" i="4"/>
  <c r="Z94" i="4"/>
  <c r="AE94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Q910" i="4"/>
  <c r="AN910" i="4"/>
  <c r="AF994" i="4"/>
  <c r="AJ994" i="4"/>
  <c r="AG994" i="4"/>
  <c r="AI994" i="4"/>
  <c r="AK994" i="4"/>
  <c r="AH994" i="4"/>
  <c r="AJ88" i="4"/>
  <c r="AG88" i="4"/>
  <c r="AQ834" i="4"/>
  <c r="AW834" i="4" s="1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118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M823" i="4"/>
  <c r="AS823" i="4" s="1"/>
  <c r="AN823" i="4"/>
  <c r="AT823" i="4" s="1"/>
  <c r="AL557" i="4"/>
  <c r="AR557" i="4" s="1"/>
  <c r="AG149" i="4"/>
  <c r="AH149" i="4"/>
  <c r="AI149" i="4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O741" i="4" s="1"/>
  <c r="AU741" i="4" s="1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AF174" i="4"/>
  <c r="AG174" i="4"/>
  <c r="AI174" i="4"/>
  <c r="AF592" i="4"/>
  <c r="V2" i="4"/>
  <c r="U2" i="4"/>
  <c r="X7" i="4"/>
  <c r="AD170" i="4"/>
  <c r="AP170" i="4" s="1"/>
  <c r="AV170" i="4" s="1"/>
  <c r="AC170" i="4"/>
  <c r="AO170" i="4" s="1"/>
  <c r="AU170" i="4" s="1"/>
  <c r="Z170" i="4"/>
  <c r="AL170" i="4" s="1"/>
  <c r="AR170" i="4" s="1"/>
  <c r="AE170" i="4"/>
  <c r="AQ170" i="4" s="1"/>
  <c r="AW170" i="4" s="1"/>
  <c r="AB170" i="4"/>
  <c r="AN170" i="4" s="1"/>
  <c r="AT170" i="4" s="1"/>
  <c r="AA170" i="4"/>
  <c r="AM170" i="4" s="1"/>
  <c r="AS170" i="4" s="1"/>
  <c r="AB8" i="4"/>
  <c r="AN8" i="4" s="1"/>
  <c r="AT8" i="4" s="1"/>
  <c r="AE8" i="4"/>
  <c r="AQ8" i="4" s="1"/>
  <c r="AW8" i="4" s="1"/>
  <c r="AD8" i="4"/>
  <c r="AP8" i="4" s="1"/>
  <c r="AV8" i="4" s="1"/>
  <c r="Z8" i="4"/>
  <c r="AL8" i="4" s="1"/>
  <c r="AR8" i="4" s="1"/>
  <c r="AA8" i="4"/>
  <c r="AM8" i="4" s="1"/>
  <c r="AS8" i="4" s="1"/>
  <c r="AC8" i="4"/>
  <c r="AO8" i="4" s="1"/>
  <c r="AU8" i="4" s="1"/>
  <c r="AB27" i="4"/>
  <c r="AN27" i="4" s="1"/>
  <c r="AT27" i="4" s="1"/>
  <c r="AA27" i="4"/>
  <c r="AM27" i="4" s="1"/>
  <c r="AS27" i="4" s="1"/>
  <c r="AE27" i="4"/>
  <c r="AQ27" i="4" s="1"/>
  <c r="AW27" i="4" s="1"/>
  <c r="Z27" i="4"/>
  <c r="AL27" i="4" s="1"/>
  <c r="AR27" i="4" s="1"/>
  <c r="AC27" i="4"/>
  <c r="AO27" i="4" s="1"/>
  <c r="AU27" i="4" s="1"/>
  <c r="AD27" i="4"/>
  <c r="AP27" i="4" s="1"/>
  <c r="AV27" i="4" s="1"/>
  <c r="X42" i="4"/>
  <c r="X46" i="4"/>
  <c r="Y46" i="4" s="1"/>
  <c r="AJ46" i="4" s="1"/>
  <c r="AE66" i="4"/>
  <c r="AQ66" i="4" s="1"/>
  <c r="AW66" i="4" s="1"/>
  <c r="AD66" i="4"/>
  <c r="AP66" i="4" s="1"/>
  <c r="AV66" i="4" s="1"/>
  <c r="AB66" i="4"/>
  <c r="AN66" i="4" s="1"/>
  <c r="AT66" i="4" s="1"/>
  <c r="Z66" i="4"/>
  <c r="AL66" i="4" s="1"/>
  <c r="AR66" i="4" s="1"/>
  <c r="AA66" i="4"/>
  <c r="AM66" i="4" s="1"/>
  <c r="AS66" i="4" s="1"/>
  <c r="AC66" i="4"/>
  <c r="AO66" i="4" s="1"/>
  <c r="AU66" i="4" s="1"/>
  <c r="Y71" i="4"/>
  <c r="AA71" i="4" s="1"/>
  <c r="W95" i="4"/>
  <c r="W98" i="4"/>
  <c r="AK113" i="4"/>
  <c r="AF113" i="4"/>
  <c r="Y168" i="4"/>
  <c r="AE168" i="4" s="1"/>
  <c r="Y176" i="4"/>
  <c r="AG515" i="4"/>
  <c r="AJ515" i="4"/>
  <c r="AK515" i="4"/>
  <c r="AB641" i="4"/>
  <c r="AN641" i="4" s="1"/>
  <c r="AT641" i="4" s="1"/>
  <c r="AA641" i="4"/>
  <c r="AD641" i="4"/>
  <c r="AE641" i="4"/>
  <c r="AQ641" i="4" s="1"/>
  <c r="AW641" i="4" s="1"/>
  <c r="AC641" i="4"/>
  <c r="AO641" i="4" s="1"/>
  <c r="AU641" i="4" s="1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N782" i="4" s="1"/>
  <c r="AT782" i="4" s="1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I100" i="4"/>
  <c r="AJ100" i="4"/>
  <c r="AH100" i="4"/>
  <c r="AC92" i="4"/>
  <c r="AO92" i="4" s="1"/>
  <c r="AU92" i="4" s="1"/>
  <c r="AA92" i="4"/>
  <c r="AM92" i="4" s="1"/>
  <c r="AS92" i="4" s="1"/>
  <c r="AE92" i="4"/>
  <c r="AQ92" i="4" s="1"/>
  <c r="AW92" i="4" s="1"/>
  <c r="AD92" i="4"/>
  <c r="AP92" i="4" s="1"/>
  <c r="AV92" i="4" s="1"/>
  <c r="AB92" i="4"/>
  <c r="AN92" i="4" s="1"/>
  <c r="AT92" i="4" s="1"/>
  <c r="Z92" i="4"/>
  <c r="AL92" i="4" s="1"/>
  <c r="AR92" i="4" s="1"/>
  <c r="AG7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L582" i="4" s="1"/>
  <c r="AR582" i="4" s="1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I795" i="4"/>
  <c r="AK795" i="4"/>
  <c r="AF795" i="4"/>
  <c r="X158" i="4"/>
  <c r="Y158" i="4" s="1"/>
  <c r="AF158" i="4" s="1"/>
  <c r="AF38" i="4"/>
  <c r="AJ38" i="4"/>
  <c r="AK38" i="4"/>
  <c r="X457" i="4"/>
  <c r="Y457" i="4" s="1"/>
  <c r="AA102" i="4"/>
  <c r="AM102" i="4" s="1"/>
  <c r="AS102" i="4" s="1"/>
  <c r="Z102" i="4"/>
  <c r="AL102" i="4" s="1"/>
  <c r="AB102" i="4"/>
  <c r="AN102" i="4" s="1"/>
  <c r="AD102" i="4"/>
  <c r="AP102" i="4" s="1"/>
  <c r="AV102" i="4" s="1"/>
  <c r="AE102" i="4"/>
  <c r="AQ102" i="4" s="1"/>
  <c r="AR102" i="4"/>
  <c r="AT102" i="4"/>
  <c r="AC102" i="4"/>
  <c r="AO102" i="4" s="1"/>
  <c r="AU102" i="4" s="1"/>
  <c r="AW102" i="4"/>
  <c r="X603" i="4"/>
  <c r="Y603" i="4" s="1"/>
  <c r="AJ603" i="4" s="1"/>
  <c r="W618" i="4"/>
  <c r="AF646" i="4"/>
  <c r="AL646" i="4" s="1"/>
  <c r="AR646" i="4" s="1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M643" i="4"/>
  <c r="AS643" i="4" s="1"/>
  <c r="AC643" i="4"/>
  <c r="AO643" i="4" s="1"/>
  <c r="AU643" i="4" s="1"/>
  <c r="AE643" i="4"/>
  <c r="AQ643" i="4" s="1"/>
  <c r="AW643" i="4" s="1"/>
  <c r="AN711" i="4"/>
  <c r="AT711" i="4" s="1"/>
  <c r="AP711" i="4"/>
  <c r="AV711" i="4" s="1"/>
  <c r="AF775" i="4"/>
  <c r="AK775" i="4"/>
  <c r="AI775" i="4"/>
  <c r="AH775" i="4"/>
  <c r="AJ775" i="4"/>
  <c r="AG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AM120" i="4" s="1"/>
  <c r="AS120" i="4" s="1"/>
  <c r="Z120" i="4"/>
  <c r="AL120" i="4" s="1"/>
  <c r="AR120" i="4" s="1"/>
  <c r="AC120" i="4"/>
  <c r="AO120" i="4" s="1"/>
  <c r="AU120" i="4" s="1"/>
  <c r="AE120" i="4"/>
  <c r="AQ120" i="4" s="1"/>
  <c r="AW120" i="4" s="1"/>
  <c r="AB120" i="4"/>
  <c r="AN120" i="4" s="1"/>
  <c r="AT120" i="4" s="1"/>
  <c r="AD120" i="4"/>
  <c r="AP120" i="4" s="1"/>
  <c r="AV120" i="4" s="1"/>
  <c r="Z908" i="4"/>
  <c r="AB908" i="4"/>
  <c r="AE908" i="4"/>
  <c r="AS908" i="4"/>
  <c r="AW908" i="4"/>
  <c r="AD908" i="4"/>
  <c r="AV908" i="4"/>
  <c r="AT908" i="4"/>
  <c r="AA908" i="4"/>
  <c r="AC908" i="4"/>
  <c r="AU908" i="4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Q844" i="4" s="1"/>
  <c r="AW844" i="4" s="1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Q160" i="4" s="1"/>
  <c r="AW160" i="4" s="1"/>
  <c r="AC160" i="4"/>
  <c r="AO160" i="4" s="1"/>
  <c r="AU160" i="4" s="1"/>
  <c r="Z160" i="4"/>
  <c r="AL160" i="4" s="1"/>
  <c r="AR160" i="4" s="1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Z919" i="4"/>
  <c r="AD919" i="4"/>
  <c r="AE919" i="4"/>
  <c r="AB919" i="4"/>
  <c r="AC919" i="4"/>
  <c r="AS919" i="4"/>
  <c r="AU919" i="4"/>
  <c r="AV919" i="4"/>
  <c r="AA919" i="4"/>
  <c r="AT919" i="4"/>
  <c r="AW919" i="4"/>
  <c r="AF919" i="4"/>
  <c r="AI919" i="4"/>
  <c r="AJ919" i="4"/>
  <c r="AK919" i="4"/>
  <c r="AH919" i="4"/>
  <c r="AG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L151" i="4" s="1"/>
  <c r="AD151" i="4"/>
  <c r="AP151" i="4" s="1"/>
  <c r="AV151" i="4" s="1"/>
  <c r="AA151" i="4"/>
  <c r="AM151" i="4" s="1"/>
  <c r="AS151" i="4" s="1"/>
  <c r="AE151" i="4"/>
  <c r="AQ151" i="4" s="1"/>
  <c r="AW151" i="4" s="1"/>
  <c r="AR151" i="4"/>
  <c r="AB151" i="4"/>
  <c r="AN151" i="4" s="1"/>
  <c r="AT151" i="4" s="1"/>
  <c r="AC151" i="4"/>
  <c r="AO151" i="4" s="1"/>
  <c r="AU151" i="4" s="1"/>
  <c r="AN776" i="4"/>
  <c r="AT776" i="4" s="1"/>
  <c r="AB69" i="4"/>
  <c r="AN69" i="4" s="1"/>
  <c r="AT69" i="4" s="1"/>
  <c r="AA69" i="4"/>
  <c r="AM69" i="4" s="1"/>
  <c r="AS69" i="4" s="1"/>
  <c r="AE69" i="4"/>
  <c r="AQ69" i="4" s="1"/>
  <c r="AW69" i="4" s="1"/>
  <c r="AD69" i="4"/>
  <c r="AP69" i="4" s="1"/>
  <c r="AV69" i="4" s="1"/>
  <c r="Z69" i="4"/>
  <c r="AL69" i="4" s="1"/>
  <c r="AR69" i="4" s="1"/>
  <c r="AC69" i="4"/>
  <c r="AO69" i="4" s="1"/>
  <c r="AU69" i="4" s="1"/>
  <c r="Z89" i="4"/>
  <c r="AL89" i="4" s="1"/>
  <c r="AR89" i="4" s="1"/>
  <c r="AD89" i="4"/>
  <c r="AP89" i="4" s="1"/>
  <c r="AC89" i="4"/>
  <c r="AO89" i="4" s="1"/>
  <c r="AU89" i="4" s="1"/>
  <c r="AB89" i="4"/>
  <c r="AN89" i="4" s="1"/>
  <c r="AT89" i="4" s="1"/>
  <c r="AE89" i="4"/>
  <c r="AQ89" i="4" s="1"/>
  <c r="AW89" i="4" s="1"/>
  <c r="AV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N109" i="4" s="1"/>
  <c r="AT109" i="4" s="1"/>
  <c r="AC109" i="4"/>
  <c r="AO109" i="4" s="1"/>
  <c r="AU109" i="4" s="1"/>
  <c r="AE109" i="4"/>
  <c r="AQ109" i="4" s="1"/>
  <c r="AD109" i="4"/>
  <c r="AP109" i="4" s="1"/>
  <c r="AV109" i="4" s="1"/>
  <c r="Z109" i="4"/>
  <c r="AL109" i="4" s="1"/>
  <c r="AR109" i="4" s="1"/>
  <c r="AA109" i="4"/>
  <c r="AM109" i="4" s="1"/>
  <c r="AS109" i="4" s="1"/>
  <c r="AW109" i="4"/>
  <c r="AB47" i="4"/>
  <c r="AN47" i="4" s="1"/>
  <c r="AT47" i="4" s="1"/>
  <c r="AC47" i="4"/>
  <c r="AO47" i="4" s="1"/>
  <c r="AU47" i="4" s="1"/>
  <c r="AE47" i="4"/>
  <c r="AQ47" i="4" s="1"/>
  <c r="AW47" i="4" s="1"/>
  <c r="AD47" i="4"/>
  <c r="AP47" i="4" s="1"/>
  <c r="AV47" i="4" s="1"/>
  <c r="Z47" i="4"/>
  <c r="AL47" i="4" s="1"/>
  <c r="AR47" i="4" s="1"/>
  <c r="AA47" i="4"/>
  <c r="AM47" i="4" s="1"/>
  <c r="AS47" i="4" s="1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O787" i="4" s="1"/>
  <c r="AU787" i="4" s="1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E769" i="4"/>
  <c r="I769" i="4" s="1"/>
  <c r="D769" i="4"/>
  <c r="H769" i="4" s="1"/>
  <c r="G769" i="4"/>
  <c r="F769" i="4"/>
  <c r="J769" i="4" s="1"/>
  <c r="Y825" i="4"/>
  <c r="Z825" i="4" s="1"/>
  <c r="AC793" i="4"/>
  <c r="AB793" i="4"/>
  <c r="AD793" i="4"/>
  <c r="AC833" i="4"/>
  <c r="AB833" i="4"/>
  <c r="AD833" i="4"/>
  <c r="AO797" i="4"/>
  <c r="AU797" i="4" s="1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F669" i="4"/>
  <c r="J669" i="4" s="1"/>
  <c r="G669" i="4"/>
  <c r="D669" i="4"/>
  <c r="H669" i="4" s="1"/>
  <c r="E669" i="4"/>
  <c r="I669" i="4" s="1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M669" i="4"/>
  <c r="AS669" i="4" s="1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A639" i="4"/>
  <c r="Z639" i="4"/>
  <c r="AE639" i="4"/>
  <c r="AB639" i="4"/>
  <c r="AC639" i="4"/>
  <c r="AD639" i="4"/>
  <c r="AK639" i="4"/>
  <c r="AG639" i="4"/>
  <c r="AJ639" i="4"/>
  <c r="AF639" i="4"/>
  <c r="AI639" i="4"/>
  <c r="AH639" i="4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F531" i="4"/>
  <c r="J531" i="4" s="1"/>
  <c r="E531" i="4"/>
  <c r="I531" i="4" s="1"/>
  <c r="D531" i="4"/>
  <c r="H531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X388" i="4"/>
  <c r="Y388" i="4" s="1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F262" i="4"/>
  <c r="AO223" i="4"/>
  <c r="AU223" i="4" s="1"/>
  <c r="AE262" i="4"/>
  <c r="AE191" i="4"/>
  <c r="AB191" i="4"/>
  <c r="AN191" i="4" s="1"/>
  <c r="AT191" i="4" s="1"/>
  <c r="AH308" i="4"/>
  <c r="AD253" i="4"/>
  <c r="AK308" i="4"/>
  <c r="AM250" i="4"/>
  <c r="AS250" i="4" s="1"/>
  <c r="AM258" i="4"/>
  <c r="AS258" i="4" s="1"/>
  <c r="AG191" i="4"/>
  <c r="AA191" i="4"/>
  <c r="AD191" i="4"/>
  <c r="AF308" i="4"/>
  <c r="AB253" i="4"/>
  <c r="AN253" i="4" s="1"/>
  <c r="AT253" i="4" s="1"/>
  <c r="AG253" i="4"/>
  <c r="AM253" i="4" s="1"/>
  <c r="AS253" i="4" s="1"/>
  <c r="AI308" i="4"/>
  <c r="AE276" i="4"/>
  <c r="AE253" i="4"/>
  <c r="AQ253" i="4" s="1"/>
  <c r="AW253" i="4" s="1"/>
  <c r="W267" i="4"/>
  <c r="X267" i="4" s="1"/>
  <c r="AI191" i="4"/>
  <c r="AO191" i="4" s="1"/>
  <c r="AU191" i="4" s="1"/>
  <c r="AJ262" i="4"/>
  <c r="AA262" i="4"/>
  <c r="AG308" i="4"/>
  <c r="AJ253" i="4"/>
  <c r="Z308" i="4"/>
  <c r="AL308" i="4" s="1"/>
  <c r="AR308" i="4" s="1"/>
  <c r="Y187" i="4"/>
  <c r="AC187" i="4" s="1"/>
  <c r="AF253" i="4"/>
  <c r="AI253" i="4"/>
  <c r="AO253" i="4" s="1"/>
  <c r="AU253" i="4" s="1"/>
  <c r="Z253" i="4"/>
  <c r="AP226" i="4"/>
  <c r="AV226" i="4" s="1"/>
  <c r="AA226" i="4"/>
  <c r="AM226" i="4" s="1"/>
  <c r="AS226" i="4" s="1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AG225" i="4"/>
  <c r="AE225" i="4"/>
  <c r="AB225" i="4"/>
  <c r="Z225" i="4"/>
  <c r="AA225" i="4"/>
  <c r="AM225" i="4" s="1"/>
  <c r="AS225" i="4" s="1"/>
  <c r="AD225" i="4"/>
  <c r="AF225" i="4"/>
  <c r="AK225" i="4"/>
  <c r="AI225" i="4"/>
  <c r="AH225" i="4"/>
  <c r="AJ225" i="4"/>
  <c r="AC225" i="4"/>
  <c r="W321" i="4"/>
  <c r="X321" i="4" s="1"/>
  <c r="Y321" i="4" s="1"/>
  <c r="H216" i="3"/>
  <c r="F216" i="3"/>
  <c r="Y269" i="4"/>
  <c r="AI269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L262" i="4" s="1"/>
  <c r="AR262" i="4" s="1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F311" i="4"/>
  <c r="Z311" i="4"/>
  <c r="AE311" i="4"/>
  <c r="AC311" i="4"/>
  <c r="AD311" i="4"/>
  <c r="AB311" i="4"/>
  <c r="AK290" i="4"/>
  <c r="AQ290" i="4" s="1"/>
  <c r="AW290" i="4" s="1"/>
  <c r="AO258" i="4"/>
  <c r="AU258" i="4" s="1"/>
  <c r="AL322" i="4"/>
  <c r="AR322" i="4" s="1"/>
  <c r="W230" i="4"/>
  <c r="X230" i="4" s="1"/>
  <c r="Y230" i="4" s="1"/>
  <c r="AD230" i="4" s="1"/>
  <c r="AN342" i="4"/>
  <c r="AT342" i="4" s="1"/>
  <c r="AM342" i="4"/>
  <c r="AS342" i="4" s="1"/>
  <c r="AK311" i="4"/>
  <c r="AG311" i="4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O250" i="4"/>
  <c r="AU250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AA252" i="4"/>
  <c r="W304" i="4"/>
  <c r="X304" i="4" s="1"/>
  <c r="W351" i="4"/>
  <c r="AH311" i="4"/>
  <c r="AJ31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P441" i="4"/>
  <c r="AV441" i="4" s="1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AQ418" i="4"/>
  <c r="AW418" i="4" s="1"/>
  <c r="W461" i="4"/>
  <c r="X461" i="4" s="1"/>
  <c r="Y461" i="4" s="1"/>
  <c r="W305" i="4"/>
  <c r="X227" i="4"/>
  <c r="Y227" i="4" s="1"/>
  <c r="W364" i="4"/>
  <c r="E342" i="4"/>
  <c r="I342" i="4" s="1"/>
  <c r="D342" i="4"/>
  <c r="H342" i="4" s="1"/>
  <c r="G342" i="4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AK187" i="4"/>
  <c r="W229" i="4"/>
  <c r="X229" i="4" s="1"/>
  <c r="W313" i="4"/>
  <c r="X313" i="4" s="1"/>
  <c r="Y313" i="4" s="1"/>
  <c r="AO418" i="4"/>
  <c r="AU418" i="4" s="1"/>
  <c r="AP342" i="4"/>
  <c r="AV342" i="4" s="1"/>
  <c r="W391" i="4"/>
  <c r="X391" i="4" s="1"/>
  <c r="W454" i="4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D475" i="4"/>
  <c r="H475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Q419" i="4"/>
  <c r="AW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L395" i="4" s="1"/>
  <c r="AR395" i="4" s="1"/>
  <c r="AE395" i="4"/>
  <c r="AD395" i="4"/>
  <c r="AP395" i="4" s="1"/>
  <c r="AV395" i="4" s="1"/>
  <c r="AC395" i="4"/>
  <c r="AT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N419" i="4"/>
  <c r="AT419" i="4" s="1"/>
  <c r="AJ451" i="4"/>
  <c r="AK451" i="4"/>
  <c r="AF451" i="4"/>
  <c r="AD447" i="4"/>
  <c r="AE447" i="4"/>
  <c r="AA447" i="4"/>
  <c r="Z447" i="4"/>
  <c r="AC447" i="4"/>
  <c r="AO447" i="4" s="1"/>
  <c r="AU447" i="4" s="1"/>
  <c r="F398" i="4"/>
  <c r="J398" i="4" s="1"/>
  <c r="D398" i="4"/>
  <c r="H398" i="4" s="1"/>
  <c r="G398" i="4"/>
  <c r="E398" i="4"/>
  <c r="I398" i="4" s="1"/>
  <c r="X396" i="4"/>
  <c r="Y396" i="4" s="1"/>
  <c r="AG443" i="4"/>
  <c r="AI443" i="4"/>
  <c r="AF443" i="4"/>
  <c r="AC386" i="4"/>
  <c r="AA386" i="4"/>
  <c r="AB386" i="4"/>
  <c r="AE386" i="4"/>
  <c r="AD386" i="4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E413" i="4"/>
  <c r="I413" i="4" s="1"/>
  <c r="D413" i="4"/>
  <c r="H413" i="4" s="1"/>
  <c r="G413" i="4"/>
  <c r="F413" i="4"/>
  <c r="J413" i="4" s="1"/>
  <c r="AM433" i="4"/>
  <c r="AS433" i="4" s="1"/>
  <c r="AL453" i="4"/>
  <c r="AR453" i="4" s="1"/>
  <c r="AB451" i="4"/>
  <c r="Z451" i="4"/>
  <c r="AQ465" i="4"/>
  <c r="AW465" i="4" s="1"/>
  <c r="X390" i="4"/>
  <c r="X397" i="4"/>
  <c r="X449" i="4"/>
  <c r="Y449" i="4" s="1"/>
  <c r="AE380" i="4"/>
  <c r="AQ380" i="4" s="1"/>
  <c r="AW380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J380" i="4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O308" i="4" s="1"/>
  <c r="AU308" i="4" s="1"/>
  <c r="AH192" i="4"/>
  <c r="X237" i="4"/>
  <c r="Y237" i="4" s="1"/>
  <c r="AG309" i="4"/>
  <c r="W287" i="4"/>
  <c r="W235" i="4"/>
  <c r="W243" i="4"/>
  <c r="AI260" i="4"/>
  <c r="AK260" i="4"/>
  <c r="AQ260" i="4" s="1"/>
  <c r="AW260" i="4" s="1"/>
  <c r="AG260" i="4"/>
  <c r="AM260" i="4" s="1"/>
  <c r="AS260" i="4" s="1"/>
  <c r="AJ260" i="4"/>
  <c r="AP260" i="4" s="1"/>
  <c r="AV260" i="4" s="1"/>
  <c r="AF260" i="4"/>
  <c r="AL260" i="4" s="1"/>
  <c r="AR260" i="4" s="1"/>
  <c r="AH260" i="4"/>
  <c r="AN260" i="4" s="1"/>
  <c r="AT260" i="4" s="1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X346" i="4"/>
  <c r="Y346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AN271" i="4" s="1"/>
  <c r="AT271" i="4" s="1"/>
  <c r="Z271" i="4"/>
  <c r="AA271" i="4"/>
  <c r="W210" i="4"/>
  <c r="X210" i="4" s="1"/>
  <c r="W186" i="4"/>
  <c r="X186" i="4" s="1"/>
  <c r="AJ187" i="4"/>
  <c r="AH187" i="4"/>
  <c r="AF187" i="4"/>
  <c r="AJ192" i="4"/>
  <c r="AE187" i="4"/>
  <c r="AD187" i="4"/>
  <c r="Z203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AQ213" i="4"/>
  <c r="AW213" i="4" s="1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AK203" i="4"/>
  <c r="X205" i="4"/>
  <c r="Z192" i="4"/>
  <c r="AK192" i="4"/>
  <c r="AF192" i="4"/>
  <c r="AC192" i="4"/>
  <c r="AO192" i="4" s="1"/>
  <c r="AU192" i="4" s="1"/>
  <c r="AG213" i="4"/>
  <c r="Y189" i="4"/>
  <c r="AH189" i="4" s="1"/>
  <c r="AD203" i="4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L333" i="4"/>
  <c r="AR333" i="4" s="1"/>
  <c r="AN378" i="4"/>
  <c r="AT378" i="4" s="1"/>
  <c r="AN382" i="4"/>
  <c r="AT382" i="4" s="1"/>
  <c r="AB376" i="4"/>
  <c r="AN376" i="4" s="1"/>
  <c r="AT376" i="4" s="1"/>
  <c r="AD376" i="4"/>
  <c r="Z376" i="4"/>
  <c r="AL376" i="4" s="1"/>
  <c r="AR376" i="4" s="1"/>
  <c r="AA376" i="4"/>
  <c r="AC376" i="4"/>
  <c r="AN276" i="4"/>
  <c r="AT276" i="4" s="1"/>
  <c r="AM308" i="4"/>
  <c r="AS308" i="4" s="1"/>
  <c r="AP308" i="4"/>
  <c r="AV308" i="4" s="1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O378" i="4"/>
  <c r="AU378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P276" i="4" s="1"/>
  <c r="AV276" i="4" s="1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E321" i="4"/>
  <c r="AD321" i="4"/>
  <c r="AJ321" i="4"/>
  <c r="W216" i="4"/>
  <c r="AB202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L338" i="4"/>
  <c r="AR338" i="4" s="1"/>
  <c r="AQ338" i="4"/>
  <c r="AW338" i="4" s="1"/>
  <c r="AP228" i="4"/>
  <c r="AV228" i="4" s="1"/>
  <c r="AO228" i="4"/>
  <c r="AU228" i="4" s="1"/>
  <c r="AG222" i="4"/>
  <c r="Z330" i="4"/>
  <c r="AK330" i="4"/>
  <c r="AO358" i="4"/>
  <c r="AU358" i="4" s="1"/>
  <c r="AL358" i="4"/>
  <c r="AR358" i="4" s="1"/>
  <c r="Z355" i="4"/>
  <c r="AI355" i="4"/>
  <c r="AL190" i="4"/>
  <c r="AR190" i="4" s="1"/>
  <c r="AL336" i="4"/>
  <c r="AR336" i="4" s="1"/>
  <c r="AB278" i="4"/>
  <c r="AC278" i="4"/>
  <c r="Z278" i="4"/>
  <c r="AA278" i="4"/>
  <c r="AE278" i="4"/>
  <c r="AF278" i="4"/>
  <c r="AG278" i="4"/>
  <c r="AJ278" i="4"/>
  <c r="AH278" i="4"/>
  <c r="AI278" i="4"/>
  <c r="AK278" i="4"/>
  <c r="G334" i="4"/>
  <c r="F334" i="4"/>
  <c r="J334" i="4" s="1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A244" i="4"/>
  <c r="AD244" i="4"/>
  <c r="AP244" i="4" s="1"/>
  <c r="AV244" i="4" s="1"/>
  <c r="AB244" i="4"/>
  <c r="AC244" i="4"/>
  <c r="Z244" i="4"/>
  <c r="AE244" i="4"/>
  <c r="AF244" i="4"/>
  <c r="AK244" i="4"/>
  <c r="AG244" i="4"/>
  <c r="AH244" i="4"/>
  <c r="AI244" i="4"/>
  <c r="F250" i="4"/>
  <c r="J250" i="4" s="1"/>
  <c r="E250" i="4"/>
  <c r="I250" i="4" s="1"/>
  <c r="F258" i="4"/>
  <c r="J258" i="4" s="1"/>
  <c r="E258" i="4"/>
  <c r="I258" i="4" s="1"/>
  <c r="D258" i="4"/>
  <c r="H258" i="4" s="1"/>
  <c r="G258" i="4"/>
  <c r="G322" i="4"/>
  <c r="F322" i="4"/>
  <c r="J322" i="4" s="1"/>
  <c r="E322" i="4"/>
  <c r="I322" i="4" s="1"/>
  <c r="D322" i="4"/>
  <c r="H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Z314" i="4"/>
  <c r="AB314" i="4"/>
  <c r="AC314" i="4"/>
  <c r="AE314" i="4"/>
  <c r="AI314" i="4"/>
  <c r="AJ314" i="4"/>
  <c r="AP314" i="4" s="1"/>
  <c r="AV314" i="4" s="1"/>
  <c r="AH314" i="4"/>
  <c r="AG314" i="4"/>
  <c r="AK314" i="4"/>
  <c r="AF314" i="4"/>
  <c r="AG318" i="4"/>
  <c r="AA318" i="4"/>
  <c r="AJ318" i="4"/>
  <c r="AB318" i="4"/>
  <c r="AF318" i="4"/>
  <c r="AC318" i="4"/>
  <c r="AH318" i="4"/>
  <c r="AD318" i="4"/>
  <c r="AI318" i="4"/>
  <c r="AK318" i="4"/>
  <c r="Z318" i="4"/>
  <c r="AE318" i="4"/>
  <c r="AI381" i="4"/>
  <c r="AG381" i="4"/>
  <c r="E207" i="4"/>
  <c r="I207" i="4" s="1"/>
  <c r="F207" i="4"/>
  <c r="J207" i="4" s="1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G344" i="4"/>
  <c r="AO344" i="4"/>
  <c r="AU344" i="4" s="1"/>
  <c r="AP344" i="4"/>
  <c r="AV344" i="4" s="1"/>
  <c r="AN344" i="4"/>
  <c r="AT344" i="4" s="1"/>
  <c r="AN190" i="4"/>
  <c r="AT190" i="4" s="1"/>
  <c r="E255" i="4"/>
  <c r="I255" i="4" s="1"/>
  <c r="F255" i="4"/>
  <c r="J255" i="4" s="1"/>
  <c r="D255" i="4"/>
  <c r="H255" i="4" s="1"/>
  <c r="G255" i="4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Z310" i="4"/>
  <c r="AE310" i="4"/>
  <c r="AI310" i="4"/>
  <c r="F377" i="4"/>
  <c r="J377" i="4" s="1"/>
  <c r="D377" i="4"/>
  <c r="H377" i="4" s="1"/>
  <c r="E377" i="4"/>
  <c r="I377" i="4" s="1"/>
  <c r="G377" i="4"/>
  <c r="AQ358" i="4"/>
  <c r="AW358" i="4" s="1"/>
  <c r="AB355" i="4"/>
  <c r="AF230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E550" i="4"/>
  <c r="AC550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AB466" i="4"/>
  <c r="AD466" i="4"/>
  <c r="AA466" i="4"/>
  <c r="Z466" i="4"/>
  <c r="AE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W446" i="4" s="1"/>
  <c r="AA446" i="4"/>
  <c r="AM446" i="4" s="1"/>
  <c r="AS446" i="4" s="1"/>
  <c r="AT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D442" i="4"/>
  <c r="AB506" i="4"/>
  <c r="Z506" i="4"/>
  <c r="AC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S414" i="4" s="1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O554" i="4" s="1"/>
  <c r="AU554" i="4" s="1"/>
  <c r="AA410" i="4"/>
  <c r="AB410" i="4"/>
  <c r="AC410" i="4"/>
  <c r="AO410" i="4" s="1"/>
  <c r="AU410" i="4" s="1"/>
  <c r="AD410" i="4"/>
  <c r="AE410" i="4"/>
  <c r="Z410" i="4"/>
  <c r="AL410" i="4" s="1"/>
  <c r="AR410" i="4" s="1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AN469" i="4"/>
  <c r="AT469" i="4" s="1"/>
  <c r="X504" i="4"/>
  <c r="Y504" i="4" s="1"/>
  <c r="X456" i="4"/>
  <c r="Y456" i="4" s="1"/>
  <c r="X454" i="4"/>
  <c r="Y454" i="4" s="1"/>
  <c r="X496" i="4"/>
  <c r="AD381" i="4"/>
  <c r="AB381" i="4"/>
  <c r="AC381" i="4"/>
  <c r="AO381" i="4" s="1"/>
  <c r="AU381" i="4" s="1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L432" i="4" s="1"/>
  <c r="AR432" i="4" s="1"/>
  <c r="AA432" i="4"/>
  <c r="AM432" i="4" s="1"/>
  <c r="AS432" i="4" s="1"/>
  <c r="AB432" i="4"/>
  <c r="AN432" i="4" s="1"/>
  <c r="AT432" i="4" s="1"/>
  <c r="AC432" i="4"/>
  <c r="AD432" i="4"/>
  <c r="AP432" i="4" s="1"/>
  <c r="AV432" i="4" s="1"/>
  <c r="AE432" i="4"/>
  <c r="AQ432" i="4" s="1"/>
  <c r="AW432" i="4" s="1"/>
  <c r="Z460" i="4"/>
  <c r="AA460" i="4"/>
  <c r="AM460" i="4" s="1"/>
  <c r="AS460" i="4" s="1"/>
  <c r="AB460" i="4"/>
  <c r="AC460" i="4"/>
  <c r="AO460" i="4" s="1"/>
  <c r="AU460" i="4" s="1"/>
  <c r="AD460" i="4"/>
  <c r="AE460" i="4"/>
  <c r="AQ460" i="4" s="1"/>
  <c r="AW460" i="4" s="1"/>
  <c r="Z436" i="4"/>
  <c r="AA436" i="4"/>
  <c r="AB436" i="4"/>
  <c r="AC436" i="4"/>
  <c r="AD436" i="4"/>
  <c r="AE436" i="4"/>
  <c r="Z408" i="4"/>
  <c r="AL408" i="4" s="1"/>
  <c r="AR408" i="4" s="1"/>
  <c r="AC408" i="4"/>
  <c r="AD408" i="4"/>
  <c r="AP408" i="4" s="1"/>
  <c r="AV408" i="4" s="1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M465" i="4" l="1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F943" i="4"/>
  <c r="AH943" i="4"/>
  <c r="AG943" i="4"/>
  <c r="Y962" i="4"/>
  <c r="X962" i="4"/>
  <c r="AN343" i="4"/>
  <c r="AT343" i="4" s="1"/>
  <c r="AJ118" i="4"/>
  <c r="AF131" i="4"/>
  <c r="AL59" i="4"/>
  <c r="AR59" i="4" s="1"/>
  <c r="AO880" i="4"/>
  <c r="AJ949" i="4"/>
  <c r="Y721" i="4"/>
  <c r="G96" i="4"/>
  <c r="AF885" i="4"/>
  <c r="AK885" i="4"/>
  <c r="AH956" i="4"/>
  <c r="AO40" i="4"/>
  <c r="AU40" i="4" s="1"/>
  <c r="AJ343" i="4"/>
  <c r="AG365" i="4"/>
  <c r="AD365" i="4"/>
  <c r="AP365" i="4" s="1"/>
  <c r="AV365" i="4" s="1"/>
  <c r="AI885" i="4"/>
  <c r="AK365" i="4"/>
  <c r="AQ365" i="4" s="1"/>
  <c r="AW365" i="4" s="1"/>
  <c r="AG869" i="4"/>
  <c r="AL369" i="4"/>
  <c r="AR369" i="4" s="1"/>
  <c r="Z643" i="4"/>
  <c r="AL643" i="4" s="1"/>
  <c r="AR643" i="4" s="1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E505" i="4" s="1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H365" i="4"/>
  <c r="AN365" i="4" s="1"/>
  <c r="AT365" i="4" s="1"/>
  <c r="AL835" i="4"/>
  <c r="AR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L445" i="4" s="1"/>
  <c r="AR445" i="4" s="1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E350" i="4"/>
  <c r="I350" i="4" s="1"/>
  <c r="AP350" i="4"/>
  <c r="AV350" i="4" s="1"/>
  <c r="AN842" i="4"/>
  <c r="AT842" i="4" s="1"/>
  <c r="AH193" i="4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AD666" i="4"/>
  <c r="AG784" i="4"/>
  <c r="AQ656" i="4"/>
  <c r="AW656" i="4" s="1"/>
  <c r="AF97" i="4"/>
  <c r="AL665" i="4"/>
  <c r="AR665" i="4" s="1"/>
  <c r="AF10" i="4"/>
  <c r="AL10" i="4" s="1"/>
  <c r="AR10" i="4" s="1"/>
  <c r="AF790" i="4"/>
  <c r="AJ956" i="4"/>
  <c r="AF956" i="4"/>
  <c r="AM271" i="4"/>
  <c r="AS271" i="4" s="1"/>
  <c r="AP386" i="4"/>
  <c r="AV386" i="4" s="1"/>
  <c r="AM311" i="4"/>
  <c r="AS311" i="4" s="1"/>
  <c r="AJ10" i="4"/>
  <c r="AP10" i="4" s="1"/>
  <c r="AV10" i="4" s="1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M245" i="4" s="1"/>
  <c r="AS245" i="4" s="1"/>
  <c r="AE245" i="4"/>
  <c r="Z245" i="4"/>
  <c r="AJ245" i="4"/>
  <c r="AP245" i="4" s="1"/>
  <c r="AV245" i="4" s="1"/>
  <c r="AI245" i="4"/>
  <c r="AO245" i="4" s="1"/>
  <c r="AU245" i="4" s="1"/>
  <c r="AH245" i="4"/>
  <c r="AN245" i="4" s="1"/>
  <c r="AT245" i="4" s="1"/>
  <c r="AO413" i="4"/>
  <c r="AU413" i="4" s="1"/>
  <c r="AA842" i="4"/>
  <c r="AM842" i="4" s="1"/>
  <c r="AS842" i="4" s="1"/>
  <c r="AD842" i="4"/>
  <c r="AP842" i="4" s="1"/>
  <c r="AV842" i="4" s="1"/>
  <c r="AK842" i="4"/>
  <c r="AE842" i="4"/>
  <c r="AF842" i="4"/>
  <c r="AL842" i="4" s="1"/>
  <c r="AR842" i="4" s="1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X87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L996" i="4"/>
  <c r="AL245" i="4"/>
  <c r="AR245" i="4" s="1"/>
  <c r="D245" i="4" s="1"/>
  <c r="H245" i="4" s="1"/>
  <c r="AK876" i="4"/>
  <c r="AD835" i="4"/>
  <c r="AP835" i="4" s="1"/>
  <c r="AV835" i="4" s="1"/>
  <c r="AG835" i="4"/>
  <c r="AM835" i="4" s="1"/>
  <c r="AS835" i="4" s="1"/>
  <c r="AC842" i="4"/>
  <c r="X892" i="4"/>
  <c r="Y892" i="4"/>
  <c r="AJ908" i="4"/>
  <c r="AP908" i="4" s="1"/>
  <c r="AO908" i="4"/>
  <c r="AL140" i="4"/>
  <c r="AR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F908" i="4"/>
  <c r="AL908" i="4" s="1"/>
  <c r="AG908" i="4"/>
  <c r="AM908" i="4" s="1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K908" i="4"/>
  <c r="AQ908" i="4" s="1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AE203" i="4"/>
  <c r="AB203" i="4"/>
  <c r="F270" i="4"/>
  <c r="J270" i="4" s="1"/>
  <c r="G356" i="4"/>
  <c r="AF252" i="4"/>
  <c r="AL252" i="4" s="1"/>
  <c r="AR252" i="4" s="1"/>
  <c r="AH203" i="4"/>
  <c r="AG252" i="4"/>
  <c r="AM252" i="4" s="1"/>
  <c r="AS252" i="4" s="1"/>
  <c r="AA230" i="4"/>
  <c r="AH310" i="4"/>
  <c r="AF310" i="4"/>
  <c r="AB310" i="4"/>
  <c r="AC355" i="4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G192" i="4"/>
  <c r="AG203" i="4"/>
  <c r="AA203" i="4"/>
  <c r="AP343" i="4"/>
  <c r="AV343" i="4" s="1"/>
  <c r="AJ252" i="4"/>
  <c r="AB252" i="4"/>
  <c r="AD252" i="4"/>
  <c r="Y302" i="4"/>
  <c r="AF302" i="4" s="1"/>
  <c r="AP333" i="4"/>
  <c r="AV333" i="4" s="1"/>
  <c r="AK310" i="4"/>
  <c r="AC310" i="4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D192" i="4"/>
  <c r="AI203" i="4"/>
  <c r="AO203" i="4" s="1"/>
  <c r="AU203" i="4" s="1"/>
  <c r="AQ187" i="4"/>
  <c r="AW187" i="4" s="1"/>
  <c r="AQ251" i="4"/>
  <c r="AW251" i="4" s="1"/>
  <c r="AC252" i="4"/>
  <c r="AK252" i="4"/>
  <c r="AI252" i="4"/>
  <c r="AE252" i="4"/>
  <c r="AA192" i="4"/>
  <c r="AF203" i="4"/>
  <c r="AL203" i="4" s="1"/>
  <c r="AR203" i="4" s="1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M617" i="4" s="1"/>
  <c r="AS617" i="4" s="1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O613" i="4" s="1"/>
  <c r="AU613" i="4" s="1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E245" i="4"/>
  <c r="I245" i="4" s="1"/>
  <c r="F245" i="4"/>
  <c r="J245" i="4" s="1"/>
  <c r="D660" i="4"/>
  <c r="H660" i="4" s="1"/>
  <c r="F660" i="4"/>
  <c r="J660" i="4" s="1"/>
  <c r="G660" i="4"/>
  <c r="E660" i="4"/>
  <c r="I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W906" i="4"/>
  <c r="AB962" i="4"/>
  <c r="AW962" i="4"/>
  <c r="AD962" i="4"/>
  <c r="AG962" i="4"/>
  <c r="AE962" i="4"/>
  <c r="AT962" i="4"/>
  <c r="AJ962" i="4"/>
  <c r="AH962" i="4"/>
  <c r="AC962" i="4"/>
  <c r="AI962" i="4"/>
  <c r="AU962" i="4"/>
  <c r="AS962" i="4"/>
  <c r="AF962" i="4"/>
  <c r="Z962" i="4"/>
  <c r="AK962" i="4"/>
  <c r="AA962" i="4"/>
  <c r="AM962" i="4" s="1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Q94" i="4"/>
  <c r="AW94" i="4" s="1"/>
  <c r="AO677" i="4"/>
  <c r="AU677" i="4" s="1"/>
  <c r="AC485" i="4"/>
  <c r="AB507" i="4"/>
  <c r="AN507" i="4" s="1"/>
  <c r="AT507" i="4" s="1"/>
  <c r="AB664" i="4"/>
  <c r="AN664" i="4" s="1"/>
  <c r="AT664" i="4" s="1"/>
  <c r="AO412" i="4"/>
  <c r="AU412" i="4" s="1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X909" i="4"/>
  <c r="Y909" i="4"/>
  <c r="AG597" i="4"/>
  <c r="AB674" i="4"/>
  <c r="AG507" i="4"/>
  <c r="AM507" i="4" s="1"/>
  <c r="AS507" i="4" s="1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N877" i="4" s="1"/>
  <c r="AT877" i="4"/>
  <c r="AD877" i="4"/>
  <c r="AA877" i="4"/>
  <c r="AU877" i="4"/>
  <c r="Y906" i="4"/>
  <c r="X906" i="4"/>
  <c r="AJ906" i="4" s="1"/>
  <c r="AI507" i="4"/>
  <c r="X785" i="4"/>
  <c r="Y785" i="4" s="1"/>
  <c r="Z785" i="4" s="1"/>
  <c r="AI906" i="4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P507" i="4" s="1"/>
  <c r="AV507" i="4" s="1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M187" i="4"/>
  <c r="AS187" i="4" s="1"/>
  <c r="AO252" i="4"/>
  <c r="AU252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AB380" i="4"/>
  <c r="AA365" i="4"/>
  <c r="AM365" i="4" s="1"/>
  <c r="AS365" i="4" s="1"/>
  <c r="AC380" i="4"/>
  <c r="AD380" i="4"/>
  <c r="AI389" i="4"/>
  <c r="AO365" i="4"/>
  <c r="AU365" i="4" s="1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O674" i="4" s="1"/>
  <c r="AU674" i="4" s="1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AO485" i="4" s="1"/>
  <c r="AU485" i="4" s="1"/>
  <c r="Z485" i="4"/>
  <c r="AF485" i="4"/>
  <c r="AA485" i="4"/>
  <c r="AM485" i="4" s="1"/>
  <c r="AS485" i="4" s="1"/>
  <c r="AF507" i="4"/>
  <c r="AB234" i="4"/>
  <c r="Z578" i="4"/>
  <c r="Z412" i="4"/>
  <c r="AA412" i="4"/>
  <c r="AM412" i="4" s="1"/>
  <c r="AS412" i="4" s="1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L422" i="4" s="1"/>
  <c r="AR422" i="4" s="1"/>
  <c r="AB597" i="4"/>
  <c r="AK597" i="4"/>
  <c r="AP562" i="4"/>
  <c r="AV562" i="4" s="1"/>
  <c r="AF674" i="4"/>
  <c r="AJ674" i="4"/>
  <c r="AP674" i="4" s="1"/>
  <c r="AV674" i="4" s="1"/>
  <c r="Z674" i="4"/>
  <c r="AC217" i="4"/>
  <c r="AD217" i="4"/>
  <c r="AC455" i="4"/>
  <c r="Z455" i="4"/>
  <c r="AL455" i="4" s="1"/>
  <c r="AR455" i="4" s="1"/>
  <c r="G455" i="4" s="1"/>
  <c r="AD455" i="4"/>
  <c r="AA491" i="4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O234" i="4" s="1"/>
  <c r="AU234" i="4" s="1"/>
  <c r="AE578" i="4"/>
  <c r="AA578" i="4"/>
  <c r="AK455" i="4"/>
  <c r="AI380" i="4"/>
  <c r="AN573" i="4"/>
  <c r="AT573" i="4" s="1"/>
  <c r="AN513" i="4"/>
  <c r="AT513" i="4" s="1"/>
  <c r="AD422" i="4"/>
  <c r="AI411" i="4"/>
  <c r="AA597" i="4"/>
  <c r="AF597" i="4"/>
  <c r="AI597" i="4"/>
  <c r="AL412" i="4"/>
  <c r="AR412" i="4" s="1"/>
  <c r="AI455" i="4"/>
  <c r="AJ455" i="4"/>
  <c r="AJ411" i="4"/>
  <c r="AH674" i="4"/>
  <c r="AN674" i="4" s="1"/>
  <c r="AT674" i="4" s="1"/>
  <c r="AM491" i="4"/>
  <c r="AS491" i="4" s="1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AH411" i="4"/>
  <c r="Z507" i="4"/>
  <c r="AC507" i="4"/>
  <c r="AO507" i="4" s="1"/>
  <c r="AU507" i="4" s="1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AP703" i="4" s="1"/>
  <c r="AV703" i="4" s="1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G842" i="4"/>
  <c r="F842" i="4"/>
  <c r="J842" i="4" s="1"/>
  <c r="D842" i="4"/>
  <c r="H842" i="4" s="1"/>
  <c r="E842" i="4"/>
  <c r="I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Q581" i="4" s="1"/>
  <c r="AW581" i="4" s="1"/>
  <c r="AP513" i="4"/>
  <c r="AV513" i="4" s="1"/>
  <c r="AD777" i="4"/>
  <c r="AP777" i="4" s="1"/>
  <c r="AV777" i="4" s="1"/>
  <c r="Z777" i="4"/>
  <c r="AE777" i="4"/>
  <c r="AQ777" i="4" s="1"/>
  <c r="AW777" i="4" s="1"/>
  <c r="AA803" i="4"/>
  <c r="AE721" i="4"/>
  <c r="AB840" i="4"/>
  <c r="AP804" i="4"/>
  <c r="AV804" i="4" s="1"/>
  <c r="AD683" i="4"/>
  <c r="AP596" i="4"/>
  <c r="AV596" i="4" s="1"/>
  <c r="G835" i="4"/>
  <c r="F835" i="4"/>
  <c r="J835" i="4" s="1"/>
  <c r="E835" i="4"/>
  <c r="I835" i="4" s="1"/>
  <c r="D835" i="4"/>
  <c r="H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M777" i="4" s="1"/>
  <c r="AS777" i="4" s="1"/>
  <c r="AB777" i="4"/>
  <c r="G581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Z302" i="4"/>
  <c r="AP501" i="4"/>
  <c r="AV501" i="4" s="1"/>
  <c r="AQ483" i="4"/>
  <c r="AW483" i="4" s="1"/>
  <c r="AC794" i="4"/>
  <c r="AD431" i="4"/>
  <c r="AP431" i="4" s="1"/>
  <c r="AV431" i="4" s="1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AM230" i="4" s="1"/>
  <c r="AS230" i="4" s="1"/>
  <c r="Z230" i="4"/>
  <c r="D252" i="4"/>
  <c r="H252" i="4" s="1"/>
  <c r="AF330" i="4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L187" i="4"/>
  <c r="AR187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F422" i="4"/>
  <c r="J422" i="4" s="1"/>
  <c r="G475" i="4"/>
  <c r="AL251" i="4"/>
  <c r="AR251" i="4" s="1"/>
  <c r="AG590" i="4"/>
  <c r="AL639" i="4"/>
  <c r="AR639" i="4" s="1"/>
  <c r="AI716" i="4"/>
  <c r="AD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AQ335" i="4" s="1"/>
  <c r="AW335" i="4" s="1"/>
  <c r="W901" i="4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G678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148" i="4"/>
  <c r="AT148" i="4" s="1"/>
  <c r="AO958" i="4"/>
  <c r="AN958" i="4"/>
  <c r="AQ917" i="4"/>
  <c r="AL917" i="4"/>
  <c r="AL113" i="4"/>
  <c r="AR113" i="4" s="1"/>
  <c r="AQ59" i="4"/>
  <c r="AW59" i="4" s="1"/>
  <c r="AP118" i="4"/>
  <c r="AV118" i="4" s="1"/>
  <c r="AN525" i="4"/>
  <c r="AT525" i="4" s="1"/>
  <c r="AN15" i="4"/>
  <c r="AT15" i="4" s="1"/>
  <c r="AP11" i="4"/>
  <c r="AV11" i="4" s="1"/>
  <c r="AM11" i="4"/>
  <c r="AS11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AL97" i="4"/>
  <c r="AR97" i="4" s="1"/>
  <c r="AQ770" i="4"/>
  <c r="AW770" i="4" s="1"/>
  <c r="AO44" i="4"/>
  <c r="AU44" i="4" s="1"/>
  <c r="AE756" i="4"/>
  <c r="AC79" i="4"/>
  <c r="AB79" i="4"/>
  <c r="AC752" i="4"/>
  <c r="Z752" i="4"/>
  <c r="AK779" i="4"/>
  <c r="AC779" i="4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C743" i="4"/>
  <c r="AA515" i="4"/>
  <c r="AB515" i="4"/>
  <c r="AD594" i="4"/>
  <c r="AP594" i="4" s="1"/>
  <c r="AV594" i="4" s="1"/>
  <c r="AE594" i="4"/>
  <c r="AQ710" i="4"/>
  <c r="AW710" i="4" s="1"/>
  <c r="AL726" i="4"/>
  <c r="AR726" i="4" s="1"/>
  <c r="AB118" i="4"/>
  <c r="AB17" i="4"/>
  <c r="AE17" i="4"/>
  <c r="AE131" i="4"/>
  <c r="AD784" i="4"/>
  <c r="AP784" i="4" s="1"/>
  <c r="AV784" i="4" s="1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M947" i="4" s="1"/>
  <c r="AD947" i="4"/>
  <c r="AP947" i="4" s="1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M902" i="4" s="1"/>
  <c r="AU902" i="4"/>
  <c r="AD902" i="4"/>
  <c r="AP902" i="4" s="1"/>
  <c r="AE902" i="4"/>
  <c r="AQ902" i="4" s="1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O924" i="4" s="1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AQ890" i="4" s="1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A269" i="4"/>
  <c r="AB302" i="4"/>
  <c r="AQ276" i="4"/>
  <c r="AW276" i="4" s="1"/>
  <c r="AP191" i="4"/>
  <c r="AV191" i="4" s="1"/>
  <c r="AE471" i="4"/>
  <c r="AB471" i="4"/>
  <c r="AE394" i="4"/>
  <c r="AL587" i="4"/>
  <c r="AR587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P100" i="4"/>
  <c r="AV10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64" i="4"/>
  <c r="AR664" i="4" s="1"/>
  <c r="AL656" i="4"/>
  <c r="AR656" i="4" s="1"/>
  <c r="AG107" i="4"/>
  <c r="AI97" i="4"/>
  <c r="AA50" i="4"/>
  <c r="AN24" i="4"/>
  <c r="AT24" i="4" s="1"/>
  <c r="AL431" i="4"/>
  <c r="AR431" i="4" s="1"/>
  <c r="F431" i="4" s="1"/>
  <c r="J431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N335" i="4" s="1"/>
  <c r="AT335" i="4" s="1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AP956" i="4" s="1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I809" i="4"/>
  <c r="AE587" i="4"/>
  <c r="AQ587" i="4" s="1"/>
  <c r="AW587" i="4" s="1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M885" i="4" s="1"/>
  <c r="AB885" i="4"/>
  <c r="AN885" i="4" s="1"/>
  <c r="AT885" i="4"/>
  <c r="AW885" i="4"/>
  <c r="Z885" i="4"/>
  <c r="AL885" i="4" s="1"/>
  <c r="AC885" i="4"/>
  <c r="AO885" i="4" s="1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M48" i="2" s="1"/>
  <c r="E47" i="4"/>
  <c r="I47" i="4" s="1"/>
  <c r="L48" i="2" s="1"/>
  <c r="G47" i="4"/>
  <c r="D47" i="4"/>
  <c r="H47" i="4" s="1"/>
  <c r="K48" i="2" s="1"/>
  <c r="G109" i="4"/>
  <c r="F109" i="4"/>
  <c r="J109" i="4" s="1"/>
  <c r="M110" i="2" s="1"/>
  <c r="D109" i="4"/>
  <c r="H109" i="4" s="1"/>
  <c r="K110" i="2" s="1"/>
  <c r="E109" i="4"/>
  <c r="I109" i="4" s="1"/>
  <c r="L110" i="2" s="1"/>
  <c r="E160" i="4"/>
  <c r="I160" i="4" s="1"/>
  <c r="L161" i="2" s="1"/>
  <c r="G160" i="4"/>
  <c r="F160" i="4"/>
  <c r="J160" i="4" s="1"/>
  <c r="M161" i="2" s="1"/>
  <c r="D160" i="4"/>
  <c r="H160" i="4" s="1"/>
  <c r="K161" i="2" s="1"/>
  <c r="E641" i="4"/>
  <c r="I641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D115" i="4"/>
  <c r="H115" i="4" s="1"/>
  <c r="K116" i="2" s="1"/>
  <c r="F115" i="4"/>
  <c r="J115" i="4" s="1"/>
  <c r="M116" i="2" s="1"/>
  <c r="E115" i="4"/>
  <c r="I115" i="4" s="1"/>
  <c r="L116" i="2" s="1"/>
  <c r="G115" i="4"/>
  <c r="G164" i="4"/>
  <c r="F164" i="4"/>
  <c r="J164" i="4" s="1"/>
  <c r="M165" i="2" s="1"/>
  <c r="E164" i="4"/>
  <c r="I164" i="4" s="1"/>
  <c r="L165" i="2" s="1"/>
  <c r="D164" i="4"/>
  <c r="H164" i="4" s="1"/>
  <c r="K165" i="2" s="1"/>
  <c r="G179" i="4"/>
  <c r="F179" i="4"/>
  <c r="J179" i="4" s="1"/>
  <c r="M180" i="2" s="1"/>
  <c r="D179" i="4"/>
  <c r="H179" i="4" s="1"/>
  <c r="K180" i="2" s="1"/>
  <c r="E179" i="4"/>
  <c r="I179" i="4" s="1"/>
  <c r="L180" i="2" s="1"/>
  <c r="E100" i="4"/>
  <c r="I100" i="4" s="1"/>
  <c r="L101" i="2" s="1"/>
  <c r="F100" i="4"/>
  <c r="J100" i="4" s="1"/>
  <c r="M101" i="2" s="1"/>
  <c r="D100" i="4"/>
  <c r="H100" i="4" s="1"/>
  <c r="K101" i="2" s="1"/>
  <c r="G100" i="4"/>
  <c r="E113" i="4"/>
  <c r="I113" i="4" s="1"/>
  <c r="L114" i="2" s="1"/>
  <c r="D113" i="4"/>
  <c r="H113" i="4" s="1"/>
  <c r="K114" i="2" s="1"/>
  <c r="F113" i="4"/>
  <c r="J113" i="4" s="1"/>
  <c r="M114" i="2" s="1"/>
  <c r="G113" i="4"/>
  <c r="F22" i="4"/>
  <c r="J22" i="4" s="1"/>
  <c r="M23" i="2" s="1"/>
  <c r="D22" i="4"/>
  <c r="H22" i="4" s="1"/>
  <c r="K23" i="2" s="1"/>
  <c r="G22" i="4"/>
  <c r="E22" i="4"/>
  <c r="I22" i="4" s="1"/>
  <c r="L23" i="2" s="1"/>
  <c r="D572" i="4"/>
  <c r="H572" i="4" s="1"/>
  <c r="E572" i="4"/>
  <c r="I572" i="4" s="1"/>
  <c r="G572" i="4"/>
  <c r="F572" i="4"/>
  <c r="J572" i="4" s="1"/>
  <c r="G136" i="4"/>
  <c r="E136" i="4"/>
  <c r="I136" i="4" s="1"/>
  <c r="L137" i="2" s="1"/>
  <c r="F136" i="4"/>
  <c r="J136" i="4" s="1"/>
  <c r="M137" i="2" s="1"/>
  <c r="D136" i="4"/>
  <c r="H136" i="4" s="1"/>
  <c r="K137" i="2" s="1"/>
  <c r="G107" i="4"/>
  <c r="F107" i="4"/>
  <c r="J107" i="4" s="1"/>
  <c r="M108" i="2" s="1"/>
  <c r="E107" i="4"/>
  <c r="I107" i="4" s="1"/>
  <c r="L108" i="2" s="1"/>
  <c r="D107" i="4"/>
  <c r="H107" i="4" s="1"/>
  <c r="K108" i="2" s="1"/>
  <c r="E97" i="4"/>
  <c r="I97" i="4" s="1"/>
  <c r="L98" i="2" s="1"/>
  <c r="G97" i="4"/>
  <c r="F97" i="4"/>
  <c r="J97" i="4" s="1"/>
  <c r="M98" i="2" s="1"/>
  <c r="D97" i="4"/>
  <c r="H97" i="4" s="1"/>
  <c r="K98" i="2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G48" i="4"/>
  <c r="F48" i="4"/>
  <c r="J48" i="4" s="1"/>
  <c r="M49" i="2" s="1"/>
  <c r="D48" i="4"/>
  <c r="H48" i="4" s="1"/>
  <c r="K49" i="2" s="1"/>
  <c r="E48" i="4"/>
  <c r="I48" i="4" s="1"/>
  <c r="L49" i="2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K90" i="2" s="1"/>
  <c r="E89" i="4"/>
  <c r="I89" i="4" s="1"/>
  <c r="L90" i="2" s="1"/>
  <c r="G89" i="4"/>
  <c r="F89" i="4"/>
  <c r="J89" i="4" s="1"/>
  <c r="M90" i="2" s="1"/>
  <c r="D69" i="4"/>
  <c r="H69" i="4" s="1"/>
  <c r="K70" i="2" s="1"/>
  <c r="F69" i="4"/>
  <c r="J69" i="4" s="1"/>
  <c r="M70" i="2" s="1"/>
  <c r="E69" i="4"/>
  <c r="I69" i="4" s="1"/>
  <c r="L70" i="2" s="1"/>
  <c r="G69" i="4"/>
  <c r="F764" i="4"/>
  <c r="J764" i="4" s="1"/>
  <c r="G764" i="4"/>
  <c r="D764" i="4"/>
  <c r="H764" i="4" s="1"/>
  <c r="E764" i="4"/>
  <c r="I764" i="4" s="1"/>
  <c r="D92" i="4"/>
  <c r="H92" i="4" s="1"/>
  <c r="K93" i="2" s="1"/>
  <c r="E92" i="4"/>
  <c r="I92" i="4" s="1"/>
  <c r="L93" i="2" s="1"/>
  <c r="G92" i="4"/>
  <c r="F92" i="4"/>
  <c r="J92" i="4" s="1"/>
  <c r="M93" i="2" s="1"/>
  <c r="G66" i="4"/>
  <c r="D66" i="4"/>
  <c r="H66" i="4" s="1"/>
  <c r="K67" i="2" s="1"/>
  <c r="F66" i="4"/>
  <c r="J66" i="4" s="1"/>
  <c r="M67" i="2" s="1"/>
  <c r="E66" i="4"/>
  <c r="I66" i="4" s="1"/>
  <c r="L67" i="2" s="1"/>
  <c r="G170" i="4"/>
  <c r="E170" i="4"/>
  <c r="I170" i="4" s="1"/>
  <c r="L171" i="2" s="1"/>
  <c r="D170" i="4"/>
  <c r="H170" i="4" s="1"/>
  <c r="K171" i="2" s="1"/>
  <c r="F170" i="4"/>
  <c r="J170" i="4" s="1"/>
  <c r="M171" i="2" s="1"/>
  <c r="F828" i="4"/>
  <c r="J828" i="4" s="1"/>
  <c r="G59" i="4"/>
  <c r="E59" i="4"/>
  <c r="I59" i="4" s="1"/>
  <c r="L60" i="2" s="1"/>
  <c r="D59" i="4"/>
  <c r="H59" i="4" s="1"/>
  <c r="K60" i="2" s="1"/>
  <c r="F59" i="4"/>
  <c r="J59" i="4" s="1"/>
  <c r="M60" i="2" s="1"/>
  <c r="G180" i="4"/>
  <c r="D180" i="4"/>
  <c r="H180" i="4" s="1"/>
  <c r="K181" i="2" s="1"/>
  <c r="F180" i="4"/>
  <c r="J180" i="4" s="1"/>
  <c r="M181" i="2" s="1"/>
  <c r="E180" i="4"/>
  <c r="I180" i="4" s="1"/>
  <c r="L181" i="2" s="1"/>
  <c r="F783" i="4"/>
  <c r="J783" i="4" s="1"/>
  <c r="E783" i="4"/>
  <c r="I783" i="4" s="1"/>
  <c r="D783" i="4"/>
  <c r="H783" i="4" s="1"/>
  <c r="G783" i="4"/>
  <c r="AO311" i="4"/>
  <c r="AU311" i="4" s="1"/>
  <c r="AD267" i="4"/>
  <c r="AH302" i="4"/>
  <c r="AN302" i="4" s="1"/>
  <c r="AT302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M152" i="2" s="1"/>
  <c r="G151" i="4"/>
  <c r="E151" i="4"/>
  <c r="I151" i="4" s="1"/>
  <c r="L152" i="2" s="1"/>
  <c r="D151" i="4"/>
  <c r="H151" i="4" s="1"/>
  <c r="K152" i="2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F646" i="4"/>
  <c r="J646" i="4" s="1"/>
  <c r="E646" i="4"/>
  <c r="I646" i="4" s="1"/>
  <c r="D102" i="4"/>
  <c r="H102" i="4" s="1"/>
  <c r="K103" i="2" s="1"/>
  <c r="F102" i="4"/>
  <c r="J102" i="4" s="1"/>
  <c r="M103" i="2" s="1"/>
  <c r="E102" i="4"/>
  <c r="I102" i="4" s="1"/>
  <c r="L103" i="2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L28" i="2" s="1"/>
  <c r="D27" i="4"/>
  <c r="H27" i="4" s="1"/>
  <c r="K28" i="2" s="1"/>
  <c r="G27" i="4"/>
  <c r="F27" i="4"/>
  <c r="J27" i="4" s="1"/>
  <c r="M28" i="2" s="1"/>
  <c r="D8" i="4"/>
  <c r="H8" i="4" s="1"/>
  <c r="K9" i="2" s="1"/>
  <c r="F8" i="4"/>
  <c r="J8" i="4" s="1"/>
  <c r="M9" i="2" s="1"/>
  <c r="G8" i="4"/>
  <c r="E8" i="4"/>
  <c r="I8" i="4" s="1"/>
  <c r="L9" i="2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M92" i="2" s="1"/>
  <c r="E91" i="4"/>
  <c r="I91" i="4" s="1"/>
  <c r="L92" i="2" s="1"/>
  <c r="D91" i="4"/>
  <c r="H91" i="4" s="1"/>
  <c r="K92" i="2" s="1"/>
  <c r="G91" i="4"/>
  <c r="E31" i="4"/>
  <c r="I31" i="4" s="1"/>
  <c r="L32" i="2" s="1"/>
  <c r="D31" i="4"/>
  <c r="H31" i="4" s="1"/>
  <c r="K32" i="2" s="1"/>
  <c r="F31" i="4"/>
  <c r="J31" i="4" s="1"/>
  <c r="M32" i="2" s="1"/>
  <c r="G31" i="4"/>
  <c r="G163" i="4"/>
  <c r="D163" i="4"/>
  <c r="H163" i="4" s="1"/>
  <c r="K164" i="2" s="1"/>
  <c r="E163" i="4"/>
  <c r="I163" i="4" s="1"/>
  <c r="L164" i="2" s="1"/>
  <c r="F163" i="4"/>
  <c r="J163" i="4" s="1"/>
  <c r="M164" i="2" s="1"/>
  <c r="AL632" i="4"/>
  <c r="AR632" i="4" s="1"/>
  <c r="AN632" i="4"/>
  <c r="AT632" i="4" s="1"/>
  <c r="G20" i="4"/>
  <c r="F20" i="4"/>
  <c r="J20" i="4" s="1"/>
  <c r="M21" i="2" s="1"/>
  <c r="D20" i="4"/>
  <c r="H20" i="4" s="1"/>
  <c r="K21" i="2" s="1"/>
  <c r="E20" i="4"/>
  <c r="I20" i="4" s="1"/>
  <c r="L21" i="2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AO495" i="4"/>
  <c r="AU495" i="4" s="1"/>
  <c r="F147" i="4"/>
  <c r="J147" i="4" s="1"/>
  <c r="M148" i="2" s="1"/>
  <c r="G147" i="4"/>
  <c r="E147" i="4"/>
  <c r="I147" i="4" s="1"/>
  <c r="L148" i="2" s="1"/>
  <c r="D147" i="4"/>
  <c r="H147" i="4" s="1"/>
  <c r="K148" i="2" s="1"/>
  <c r="F123" i="4"/>
  <c r="J123" i="4" s="1"/>
  <c r="M124" i="2" s="1"/>
  <c r="G123" i="4"/>
  <c r="E123" i="4"/>
  <c r="I123" i="4" s="1"/>
  <c r="L124" i="2" s="1"/>
  <c r="D123" i="4"/>
  <c r="H123" i="4" s="1"/>
  <c r="K124" i="2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P958" i="4"/>
  <c r="AO917" i="4"/>
  <c r="AN917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AN174" i="4"/>
  <c r="AT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D18" i="4"/>
  <c r="H18" i="4" s="1"/>
  <c r="K19" i="2" s="1"/>
  <c r="G18" i="4"/>
  <c r="E18" i="4"/>
  <c r="I18" i="4" s="1"/>
  <c r="L19" i="2" s="1"/>
  <c r="F18" i="4"/>
  <c r="J18" i="4" s="1"/>
  <c r="M19" i="2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11" i="4"/>
  <c r="AW11" i="4" s="1"/>
  <c r="AM10" i="4"/>
  <c r="AS10" i="4" s="1"/>
  <c r="AQ10" i="4"/>
  <c r="AW10" i="4" s="1"/>
  <c r="AQ830" i="4"/>
  <c r="AW830" i="4" s="1"/>
  <c r="G543" i="4"/>
  <c r="F543" i="4"/>
  <c r="J543" i="4" s="1"/>
  <c r="E543" i="4"/>
  <c r="I543" i="4" s="1"/>
  <c r="D543" i="4"/>
  <c r="H543" i="4" s="1"/>
  <c r="AN872" i="4"/>
  <c r="AL880" i="4"/>
  <c r="AL904" i="4"/>
  <c r="AM136" i="4"/>
  <c r="AS136" i="4" s="1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N44" i="4"/>
  <c r="AT44" i="4" s="1"/>
  <c r="AE166" i="4"/>
  <c r="AA166" i="4"/>
  <c r="AB166" i="4"/>
  <c r="AO779" i="4"/>
  <c r="AU779" i="4" s="1"/>
  <c r="AQ779" i="4"/>
  <c r="AW779" i="4" s="1"/>
  <c r="Z155" i="4"/>
  <c r="AL155" i="4" s="1"/>
  <c r="AR155" i="4" s="1"/>
  <c r="AC155" i="4"/>
  <c r="AO155" i="4" s="1"/>
  <c r="AU155" i="4" s="1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N766" i="4" s="1"/>
  <c r="AT766" i="4" s="1"/>
  <c r="AA766" i="4"/>
  <c r="AL775" i="4"/>
  <c r="AR775" i="4" s="1"/>
  <c r="F711" i="4"/>
  <c r="J711" i="4" s="1"/>
  <c r="D711" i="4"/>
  <c r="H711" i="4" s="1"/>
  <c r="G711" i="4"/>
  <c r="E711" i="4"/>
  <c r="I711" i="4" s="1"/>
  <c r="D36" i="4"/>
  <c r="H36" i="4" s="1"/>
  <c r="K37" i="2" s="1"/>
  <c r="G36" i="4"/>
  <c r="F36" i="4"/>
  <c r="J36" i="4" s="1"/>
  <c r="M37" i="2" s="1"/>
  <c r="E36" i="4"/>
  <c r="I36" i="4" s="1"/>
  <c r="L37" i="2" s="1"/>
  <c r="AD849" i="4"/>
  <c r="AK849" i="4"/>
  <c r="AJ849" i="4"/>
  <c r="AI158" i="4"/>
  <c r="AH158" i="4"/>
  <c r="AO740" i="4"/>
  <c r="AU740" i="4" s="1"/>
  <c r="AB778" i="4"/>
  <c r="AN778" i="4" s="1"/>
  <c r="AT778" i="4" s="1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O699" i="4" s="1"/>
  <c r="AU699" i="4" s="1"/>
  <c r="AJ699" i="4"/>
  <c r="G576" i="4"/>
  <c r="F576" i="4"/>
  <c r="J576" i="4" s="1"/>
  <c r="D576" i="4"/>
  <c r="H576" i="4" s="1"/>
  <c r="E576" i="4"/>
  <c r="I576" i="4" s="1"/>
  <c r="Z176" i="4"/>
  <c r="AL176" i="4" s="1"/>
  <c r="AR176" i="4" s="1"/>
  <c r="AE176" i="4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N145" i="4" s="1"/>
  <c r="AT145" i="4" s="1"/>
  <c r="AD145" i="4"/>
  <c r="AP145" i="4" s="1"/>
  <c r="AV145" i="4" s="1"/>
  <c r="AC145" i="4"/>
  <c r="AO145" i="4" s="1"/>
  <c r="AU145" i="4" s="1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F664" i="4"/>
  <c r="J664" i="4" s="1"/>
  <c r="G664" i="4"/>
  <c r="E664" i="4"/>
  <c r="I664" i="4" s="1"/>
  <c r="D664" i="4"/>
  <c r="H664" i="4" s="1"/>
  <c r="G656" i="4"/>
  <c r="E656" i="4"/>
  <c r="I656" i="4" s="1"/>
  <c r="F656" i="4"/>
  <c r="J656" i="4" s="1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M140" i="2" s="1"/>
  <c r="E139" i="4"/>
  <c r="I139" i="4" s="1"/>
  <c r="L140" i="2" s="1"/>
  <c r="G139" i="4"/>
  <c r="D139" i="4"/>
  <c r="H139" i="4" s="1"/>
  <c r="K140" i="2" s="1"/>
  <c r="AO770" i="4"/>
  <c r="AU770" i="4" s="1"/>
  <c r="AO180" i="4"/>
  <c r="AU180" i="4" s="1"/>
  <c r="Z12" i="4"/>
  <c r="AL12" i="4" s="1"/>
  <c r="AR12" i="4" s="1"/>
  <c r="AC12" i="4"/>
  <c r="AO12" i="4" s="1"/>
  <c r="AU12" i="4" s="1"/>
  <c r="AB12" i="4"/>
  <c r="AN12" i="4" s="1"/>
  <c r="AT12" i="4" s="1"/>
  <c r="E24" i="4"/>
  <c r="I24" i="4" s="1"/>
  <c r="L25" i="2" s="1"/>
  <c r="F24" i="4"/>
  <c r="J24" i="4" s="1"/>
  <c r="M25" i="2" s="1"/>
  <c r="G24" i="4"/>
  <c r="D24" i="4"/>
  <c r="H24" i="4" s="1"/>
  <c r="K25" i="2" s="1"/>
  <c r="AQ24" i="4"/>
  <c r="AW24" i="4" s="1"/>
  <c r="G431" i="4"/>
  <c r="AL836" i="4"/>
  <c r="AR836" i="4" s="1"/>
  <c r="AP808" i="4"/>
  <c r="AV808" i="4" s="1"/>
  <c r="AQ549" i="4"/>
  <c r="AW549" i="4" s="1"/>
  <c r="AM549" i="4"/>
  <c r="AS549" i="4" s="1"/>
  <c r="AP783" i="4"/>
  <c r="AV783" i="4" s="1"/>
  <c r="AO826" i="4"/>
  <c r="AU826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L803" i="4"/>
  <c r="AR803" i="4" s="1"/>
  <c r="AK991" i="4"/>
  <c r="AF991" i="4"/>
  <c r="AG991" i="4"/>
  <c r="AH82" i="4"/>
  <c r="AF82" i="4"/>
  <c r="X738" i="4"/>
  <c r="AE72" i="4"/>
  <c r="AC72" i="4"/>
  <c r="Z72" i="4"/>
  <c r="AL72" i="4" s="1"/>
  <c r="AR72" i="4" s="1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AM939" i="4" s="1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M515" i="4"/>
  <c r="AS515" i="4" s="1"/>
  <c r="AQ515" i="4"/>
  <c r="AW515" i="4" s="1"/>
  <c r="AN515" i="4"/>
  <c r="AT515" i="4" s="1"/>
  <c r="AB113" i="4"/>
  <c r="AD113" i="4"/>
  <c r="AC113" i="4"/>
  <c r="AO113" i="4" s="1"/>
  <c r="AU113" i="4" s="1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E726" i="4"/>
  <c r="I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118" i="4"/>
  <c r="AR118" i="4" s="1"/>
  <c r="AN118" i="4"/>
  <c r="AT118" i="4" s="1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N129" i="4" s="1"/>
  <c r="AT129" i="4" s="1"/>
  <c r="AD129" i="4"/>
  <c r="AC129" i="4"/>
  <c r="AO129" i="4" s="1"/>
  <c r="AU129" i="4" s="1"/>
  <c r="AN17" i="4"/>
  <c r="AT17" i="4" s="1"/>
  <c r="AP17" i="4"/>
  <c r="AV17" i="4" s="1"/>
  <c r="AM17" i="4"/>
  <c r="AS17" i="4" s="1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Q131" i="4"/>
  <c r="AW131" i="4" s="1"/>
  <c r="AO131" i="4"/>
  <c r="AU131" i="4" s="1"/>
  <c r="AB101" i="4"/>
  <c r="AA101" i="4"/>
  <c r="AM101" i="4" s="1"/>
  <c r="AS101" i="4" s="1"/>
  <c r="AD101" i="4"/>
  <c r="AO879" i="4"/>
  <c r="AQ879" i="4"/>
  <c r="AL879" i="4"/>
  <c r="AM61" i="4"/>
  <c r="AS61" i="4" s="1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M153" i="2" s="1"/>
  <c r="E152" i="4"/>
  <c r="I152" i="4" s="1"/>
  <c r="L153" i="2" s="1"/>
  <c r="G152" i="4"/>
  <c r="D152" i="4"/>
  <c r="H152" i="4" s="1"/>
  <c r="K153" i="2" s="1"/>
  <c r="AQ107" i="4"/>
  <c r="AW107" i="4" s="1"/>
  <c r="AP107" i="4"/>
  <c r="AV107" i="4" s="1"/>
  <c r="AO107" i="4"/>
  <c r="AU107" i="4" s="1"/>
  <c r="AJ52" i="4"/>
  <c r="AI52" i="4"/>
  <c r="AM48" i="4"/>
  <c r="AS48" i="4" s="1"/>
  <c r="AJ127" i="4"/>
  <c r="AI127" i="4"/>
  <c r="AN97" i="4"/>
  <c r="AT97" i="4" s="1"/>
  <c r="D39" i="4"/>
  <c r="H39" i="4" s="1"/>
  <c r="K40" i="2" s="1"/>
  <c r="F39" i="4"/>
  <c r="J39" i="4" s="1"/>
  <c r="M40" i="2" s="1"/>
  <c r="G39" i="4"/>
  <c r="E39" i="4"/>
  <c r="I39" i="4" s="1"/>
  <c r="L40" i="2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L335" i="4"/>
  <c r="AR335" i="4" s="1"/>
  <c r="AD335" i="4"/>
  <c r="AJ335" i="4"/>
  <c r="AG335" i="4"/>
  <c r="AM335" i="4" s="1"/>
  <c r="AS335" i="4" s="1"/>
  <c r="AL814" i="4"/>
  <c r="AR814" i="4" s="1"/>
  <c r="AM814" i="4"/>
  <c r="AS814" i="4" s="1"/>
  <c r="AK100" i="4"/>
  <c r="AQ100" i="4" s="1"/>
  <c r="AW100" i="4" s="1"/>
  <c r="AB949" i="4"/>
  <c r="AN949" i="4" s="1"/>
  <c r="AC949" i="4"/>
  <c r="AO949" i="4" s="1"/>
  <c r="AE949" i="4"/>
  <c r="AQ949" i="4" s="1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O355" i="4"/>
  <c r="AU355" i="4" s="1"/>
  <c r="E252" i="4"/>
  <c r="I252" i="4" s="1"/>
  <c r="AJ222" i="4"/>
  <c r="AK222" i="4"/>
  <c r="AI222" i="4"/>
  <c r="AE222" i="4"/>
  <c r="AC222" i="4"/>
  <c r="Z222" i="4"/>
  <c r="D365" i="4"/>
  <c r="H365" i="4" s="1"/>
  <c r="AE202" i="4"/>
  <c r="AF321" i="4"/>
  <c r="AG321" i="4"/>
  <c r="AI321" i="4"/>
  <c r="Z321" i="4"/>
  <c r="AB321" i="4"/>
  <c r="AA321" i="4"/>
  <c r="AM321" i="4" s="1"/>
  <c r="AS321" i="4" s="1"/>
  <c r="AP357" i="4"/>
  <c r="AV357" i="4" s="1"/>
  <c r="AB329" i="4"/>
  <c r="AB384" i="4"/>
  <c r="AG299" i="4"/>
  <c r="AK299" i="4"/>
  <c r="AD300" i="4"/>
  <c r="AP278" i="4"/>
  <c r="AV278" i="4" s="1"/>
  <c r="AN341" i="4"/>
  <c r="AT341" i="4" s="1"/>
  <c r="AP376" i="4"/>
  <c r="AV376" i="4" s="1"/>
  <c r="E378" i="4"/>
  <c r="I378" i="4" s="1"/>
  <c r="AP203" i="4"/>
  <c r="AV203" i="4" s="1"/>
  <c r="AM192" i="4"/>
  <c r="AS192" i="4" s="1"/>
  <c r="AL271" i="4"/>
  <c r="AR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AO380" i="4"/>
  <c r="AU380" i="4" s="1"/>
  <c r="Z415" i="4"/>
  <c r="AD415" i="4"/>
  <c r="AC415" i="4"/>
  <c r="AJ403" i="4"/>
  <c r="AP403" i="4" s="1"/>
  <c r="AV403" i="4" s="1"/>
  <c r="AG415" i="4"/>
  <c r="AP385" i="4"/>
  <c r="AV385" i="4" s="1"/>
  <c r="AN386" i="4"/>
  <c r="AT386" i="4" s="1"/>
  <c r="AB403" i="4"/>
  <c r="AN403" i="4" s="1"/>
  <c r="AT403" i="4" s="1"/>
  <c r="AC403" i="4"/>
  <c r="AQ447" i="4"/>
  <c r="AW447" i="4" s="1"/>
  <c r="AP447" i="4"/>
  <c r="AV447" i="4" s="1"/>
  <c r="D422" i="4"/>
  <c r="H422" i="4" s="1"/>
  <c r="F475" i="4"/>
  <c r="J475" i="4" s="1"/>
  <c r="E418" i="4"/>
  <c r="I418" i="4" s="1"/>
  <c r="AN447" i="4"/>
  <c r="AT447" i="4" s="1"/>
  <c r="AG389" i="4"/>
  <c r="AQ357" i="4"/>
  <c r="AW357" i="4" s="1"/>
  <c r="AD329" i="4"/>
  <c r="AP329" i="4" s="1"/>
  <c r="AV329" i="4" s="1"/>
  <c r="AA389" i="4"/>
  <c r="AN251" i="4"/>
  <c r="AT251" i="4" s="1"/>
  <c r="AG267" i="4"/>
  <c r="AD302" i="4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P639" i="4"/>
  <c r="AV639" i="4" s="1"/>
  <c r="AM668" i="4"/>
  <c r="AS668" i="4" s="1"/>
  <c r="D649" i="4"/>
  <c r="H649" i="4" s="1"/>
  <c r="AK716" i="4"/>
  <c r="AF716" i="4"/>
  <c r="AG716" i="4"/>
  <c r="AC716" i="4"/>
  <c r="AB716" i="4"/>
  <c r="AN716" i="4" s="1"/>
  <c r="AT716" i="4" s="1"/>
  <c r="Z716" i="4"/>
  <c r="D604" i="4"/>
  <c r="H604" i="4" s="1"/>
  <c r="AL684" i="4"/>
  <c r="AR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O79" i="4" s="1"/>
  <c r="AU79" i="4" s="1"/>
  <c r="AK79" i="4"/>
  <c r="AQ79" i="4" s="1"/>
  <c r="AW79" i="4" s="1"/>
  <c r="AJ79" i="4"/>
  <c r="AF79" i="4"/>
  <c r="AH79" i="4"/>
  <c r="AN79" i="4" s="1"/>
  <c r="AT79" i="4" s="1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L934" i="4" s="1"/>
  <c r="AB934" i="4"/>
  <c r="AN934" i="4" s="1"/>
  <c r="AE934" i="4"/>
  <c r="AQ934" i="4" s="1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Q855" i="4" s="1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E120" i="4"/>
  <c r="I120" i="4" s="1"/>
  <c r="L121" i="2" s="1"/>
  <c r="G120" i="4"/>
  <c r="F120" i="4"/>
  <c r="J120" i="4" s="1"/>
  <c r="M121" i="2" s="1"/>
  <c r="D120" i="4"/>
  <c r="H120" i="4" s="1"/>
  <c r="K121" i="2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M843" i="4" s="1"/>
  <c r="AS843" i="4" s="1"/>
  <c r="AD841" i="4"/>
  <c r="AB841" i="4"/>
  <c r="AC841" i="4"/>
  <c r="Z841" i="4"/>
  <c r="AE841" i="4"/>
  <c r="AQ841" i="4" s="1"/>
  <c r="AW841" i="4" s="1"/>
  <c r="AA841" i="4"/>
  <c r="AM841" i="4" s="1"/>
  <c r="AS841" i="4" s="1"/>
  <c r="Y758" i="4"/>
  <c r="AE758" i="4" s="1"/>
  <c r="AC744" i="4"/>
  <c r="AE744" i="4"/>
  <c r="AQ744" i="4" s="1"/>
  <c r="AW744" i="4" s="1"/>
  <c r="AD744" i="4"/>
  <c r="Z744" i="4"/>
  <c r="AL744" i="4" s="1"/>
  <c r="AR744" i="4" s="1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L71" i="4" s="1"/>
  <c r="AR71" i="4" s="1"/>
  <c r="AI71" i="4"/>
  <c r="AG71" i="4"/>
  <c r="AM71" i="4" s="1"/>
  <c r="AS71" i="4" s="1"/>
  <c r="AH71" i="4"/>
  <c r="AK71" i="4"/>
  <c r="AJ55" i="4"/>
  <c r="AK55" i="4"/>
  <c r="AA46" i="4"/>
  <c r="AM46" i="4" s="1"/>
  <c r="AS46" i="4" s="1"/>
  <c r="AE46" i="4"/>
  <c r="AB46" i="4"/>
  <c r="AN46" i="4" s="1"/>
  <c r="AC46" i="4"/>
  <c r="AD46" i="4"/>
  <c r="AP46" i="4" s="1"/>
  <c r="AV46" i="4" s="1"/>
  <c r="Z46" i="4"/>
  <c r="AT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L172" i="2" s="1"/>
  <c r="D171" i="4"/>
  <c r="H171" i="4" s="1"/>
  <c r="K172" i="2" s="1"/>
  <c r="F171" i="4"/>
  <c r="J171" i="4" s="1"/>
  <c r="M172" i="2" s="1"/>
  <c r="G171" i="4"/>
  <c r="AH101" i="4"/>
  <c r="X93" i="4"/>
  <c r="Y93" i="4" s="1"/>
  <c r="Z85" i="4"/>
  <c r="AL85" i="4" s="1"/>
  <c r="AR85" i="4" s="1"/>
  <c r="AD85" i="4"/>
  <c r="AP85" i="4" s="1"/>
  <c r="AV85" i="4" s="1"/>
  <c r="AC85" i="4"/>
  <c r="AO85" i="4" s="1"/>
  <c r="AA85" i="4"/>
  <c r="AB85" i="4"/>
  <c r="AE85" i="4"/>
  <c r="AU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D140" i="4"/>
  <c r="H140" i="4" s="1"/>
  <c r="K141" i="2" s="1"/>
  <c r="G140" i="4"/>
  <c r="F140" i="4"/>
  <c r="J140" i="4" s="1"/>
  <c r="M141" i="2" s="1"/>
  <c r="E140" i="4"/>
  <c r="I140" i="4" s="1"/>
  <c r="L141" i="2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L788" i="4" s="1"/>
  <c r="AR788" i="4" s="1"/>
  <c r="AD788" i="4"/>
  <c r="AB788" i="4"/>
  <c r="AA788" i="4"/>
  <c r="AM788" i="4" s="1"/>
  <c r="AS788" i="4" s="1"/>
  <c r="AC751" i="4"/>
  <c r="AE751" i="4"/>
  <c r="AQ751" i="4" s="1"/>
  <c r="AW751" i="4" s="1"/>
  <c r="Z751" i="4"/>
  <c r="AL751" i="4" s="1"/>
  <c r="AR751" i="4" s="1"/>
  <c r="AP656" i="4"/>
  <c r="AV656" i="4" s="1"/>
  <c r="AE37" i="4"/>
  <c r="AC37" i="4"/>
  <c r="AO37" i="4" s="1"/>
  <c r="AU37" i="4" s="1"/>
  <c r="AA37" i="4"/>
  <c r="AM37" i="4" s="1"/>
  <c r="AS37" i="4" s="1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Q183" i="4" s="1"/>
  <c r="AW183" i="4" s="1"/>
  <c r="AD183" i="4"/>
  <c r="Z143" i="4"/>
  <c r="AL143" i="4" s="1"/>
  <c r="AR143" i="4" s="1"/>
  <c r="AE143" i="4"/>
  <c r="AD143" i="4"/>
  <c r="AC143" i="4"/>
  <c r="AO143" i="4" s="1"/>
  <c r="AU143" i="4" s="1"/>
  <c r="AB143" i="4"/>
  <c r="AN143" i="4" s="1"/>
  <c r="AT143" i="4" s="1"/>
  <c r="AA143" i="4"/>
  <c r="AF50" i="4"/>
  <c r="AL50" i="4" s="1"/>
  <c r="AR50" i="4" s="1"/>
  <c r="AH50" i="4"/>
  <c r="AK50" i="4"/>
  <c r="AQ50" i="4" s="1"/>
  <c r="AW50" i="4" s="1"/>
  <c r="AG50" i="4"/>
  <c r="AM50" i="4" s="1"/>
  <c r="AS50" i="4" s="1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P917" i="4"/>
  <c r="AM917" i="4"/>
  <c r="AG783" i="4"/>
  <c r="AM783" i="4" s="1"/>
  <c r="AS783" i="4" s="1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C82" i="4"/>
  <c r="Z82" i="4"/>
  <c r="AL82" i="4" s="1"/>
  <c r="AR82" i="4" s="1"/>
  <c r="AB82" i="4"/>
  <c r="AN82" i="4" s="1"/>
  <c r="AT82" i="4" s="1"/>
  <c r="AS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L111" i="2" s="1"/>
  <c r="D110" i="4"/>
  <c r="H110" i="4" s="1"/>
  <c r="K111" i="2" s="1"/>
  <c r="G110" i="4"/>
  <c r="F110" i="4"/>
  <c r="J110" i="4" s="1"/>
  <c r="M111" i="2" s="1"/>
  <c r="X103" i="4"/>
  <c r="Y103" i="4" s="1"/>
  <c r="W83" i="4"/>
  <c r="AC75" i="4"/>
  <c r="AE75" i="4"/>
  <c r="AQ75" i="4" s="1"/>
  <c r="AW75" i="4" s="1"/>
  <c r="AB75" i="4"/>
  <c r="AA75" i="4"/>
  <c r="AD75" i="4"/>
  <c r="AP75" i="4" s="1"/>
  <c r="AV75" i="4" s="1"/>
  <c r="Z75" i="4"/>
  <c r="AL75" i="4" s="1"/>
  <c r="AR75" i="4" s="1"/>
  <c r="Z67" i="4"/>
  <c r="AL67" i="4" s="1"/>
  <c r="AR67" i="4" s="1"/>
  <c r="AD67" i="4"/>
  <c r="AP67" i="4" s="1"/>
  <c r="AC67" i="4"/>
  <c r="AO67" i="4" s="1"/>
  <c r="AA67" i="4"/>
  <c r="AB67" i="4"/>
  <c r="AE67" i="4"/>
  <c r="AU67" i="4"/>
  <c r="AV67" i="4"/>
  <c r="Y62" i="4"/>
  <c r="AA62" i="4" s="1"/>
  <c r="Z49" i="4"/>
  <c r="AL49" i="4" s="1"/>
  <c r="AC49" i="4"/>
  <c r="AB49" i="4"/>
  <c r="AN49" i="4" s="1"/>
  <c r="AT49" i="4" s="1"/>
  <c r="AR49" i="4"/>
  <c r="AE49" i="4"/>
  <c r="AD49" i="4"/>
  <c r="AP49" i="4" s="1"/>
  <c r="AV49" i="4" s="1"/>
  <c r="AA49" i="4"/>
  <c r="AE32" i="4"/>
  <c r="AD32" i="4"/>
  <c r="AP32" i="4" s="1"/>
  <c r="AV32" i="4" s="1"/>
  <c r="AB32" i="4"/>
  <c r="AN32" i="4" s="1"/>
  <c r="AT32" i="4" s="1"/>
  <c r="AA32" i="4"/>
  <c r="AM32" i="4" s="1"/>
  <c r="AS32" i="4" s="1"/>
  <c r="AC32" i="4"/>
  <c r="Z32" i="4"/>
  <c r="AP174" i="4"/>
  <c r="AV174" i="4" s="1"/>
  <c r="AL174" i="4"/>
  <c r="AR174" i="4" s="1"/>
  <c r="AO174" i="4"/>
  <c r="AU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L11" i="4"/>
  <c r="AR11" i="4" s="1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N10" i="4"/>
  <c r="AT10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872" i="4"/>
  <c r="AL872" i="4"/>
  <c r="AM872" i="4"/>
  <c r="AM880" i="4"/>
  <c r="AN880" i="4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Q156" i="4" s="1"/>
  <c r="AW156" i="4" s="1"/>
  <c r="AA535" i="4"/>
  <c r="AM535" i="4" s="1"/>
  <c r="AS535" i="4" s="1"/>
  <c r="Z535" i="4"/>
  <c r="AB535" i="4"/>
  <c r="AN535" i="4" s="1"/>
  <c r="AT535" i="4" s="1"/>
  <c r="AC535" i="4"/>
  <c r="AO535" i="4" s="1"/>
  <c r="AU535" i="4" s="1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AO52" i="4" s="1"/>
  <c r="Z52" i="4"/>
  <c r="AD52" i="4"/>
  <c r="AP52" i="4" s="1"/>
  <c r="AV52" i="4" s="1"/>
  <c r="AE52" i="4"/>
  <c r="AU52" i="4"/>
  <c r="AA52" i="4"/>
  <c r="AM52" i="4" s="1"/>
  <c r="AS52" i="4" s="1"/>
  <c r="AB52" i="4"/>
  <c r="AC127" i="4"/>
  <c r="AO127" i="4" s="1"/>
  <c r="AU127" i="4" s="1"/>
  <c r="AE127" i="4"/>
  <c r="AA127" i="4"/>
  <c r="AM127" i="4" s="1"/>
  <c r="AB127" i="4"/>
  <c r="Z127" i="4"/>
  <c r="AD127" i="4"/>
  <c r="AP127" i="4" s="1"/>
  <c r="AV127" i="4" s="1"/>
  <c r="AS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C756" i="4"/>
  <c r="AO756" i="4" s="1"/>
  <c r="AU756" i="4" s="1"/>
  <c r="AD756" i="4"/>
  <c r="AD166" i="4"/>
  <c r="AP166" i="4" s="1"/>
  <c r="AV166" i="4" s="1"/>
  <c r="AC166" i="4"/>
  <c r="AO166" i="4" s="1"/>
  <c r="AU166" i="4" s="1"/>
  <c r="Z79" i="4"/>
  <c r="AL79" i="4" s="1"/>
  <c r="AR79" i="4" s="1"/>
  <c r="AD79" i="4"/>
  <c r="AP79" i="4" s="1"/>
  <c r="AV79" i="4" s="1"/>
  <c r="AA79" i="4"/>
  <c r="AM79" i="4" s="1"/>
  <c r="AS79" i="4" s="1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P155" i="4" s="1"/>
  <c r="AV155" i="4" s="1"/>
  <c r="AA155" i="4"/>
  <c r="AM155" i="4" s="1"/>
  <c r="AS155" i="4" s="1"/>
  <c r="AE155" i="4"/>
  <c r="AQ155" i="4" s="1"/>
  <c r="AW155" i="4" s="1"/>
  <c r="AB155" i="4"/>
  <c r="AN155" i="4" s="1"/>
  <c r="AT155" i="4" s="1"/>
  <c r="AE635" i="4"/>
  <c r="AQ635" i="4" s="1"/>
  <c r="AW635" i="4" s="1"/>
  <c r="AH635" i="4"/>
  <c r="AN635" i="4" s="1"/>
  <c r="AT635" i="4" s="1"/>
  <c r="AI635" i="4"/>
  <c r="AO635" i="4" s="1"/>
  <c r="AU635" i="4" s="1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O766" i="4" s="1"/>
  <c r="AU766" i="4" s="1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N178" i="4"/>
  <c r="AT178" i="4" s="1"/>
  <c r="AO178" i="4"/>
  <c r="AU178" i="4" s="1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AM795" i="4" s="1"/>
  <c r="AS795" i="4" s="1"/>
  <c r="Z740" i="4"/>
  <c r="AL740" i="4" s="1"/>
  <c r="AR740" i="4" s="1"/>
  <c r="AA740" i="4"/>
  <c r="AM740" i="4" s="1"/>
  <c r="AS740" i="4" s="1"/>
  <c r="AD740" i="4"/>
  <c r="AP740" i="4" s="1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J758" i="4"/>
  <c r="AI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O176" i="4" s="1"/>
  <c r="AU176" i="4" s="1"/>
  <c r="AA176" i="4"/>
  <c r="AM176" i="4" s="1"/>
  <c r="AS176" i="4" s="1"/>
  <c r="AB176" i="4"/>
  <c r="AN176" i="4" s="1"/>
  <c r="AT176" i="4" s="1"/>
  <c r="Y175" i="4"/>
  <c r="AC175" i="4" s="1"/>
  <c r="AC168" i="4"/>
  <c r="AO168" i="4" s="1"/>
  <c r="AU168" i="4" s="1"/>
  <c r="AA168" i="4"/>
  <c r="AM168" i="4" s="1"/>
  <c r="AS168" i="4" s="1"/>
  <c r="AB168" i="4"/>
  <c r="AN168" i="4" s="1"/>
  <c r="AT168" i="4" s="1"/>
  <c r="Y146" i="4"/>
  <c r="AC146" i="4" s="1"/>
  <c r="Y137" i="4"/>
  <c r="Y130" i="4"/>
  <c r="AA130" i="4" s="1"/>
  <c r="Z122" i="4"/>
  <c r="AL122" i="4" s="1"/>
  <c r="AR122" i="4" s="1"/>
  <c r="AC122" i="4"/>
  <c r="AO122" i="4" s="1"/>
  <c r="AU122" i="4" s="1"/>
  <c r="AB122" i="4"/>
  <c r="AN122" i="4" s="1"/>
  <c r="AT122" i="4" s="1"/>
  <c r="AE122" i="4"/>
  <c r="AQ122" i="4" s="1"/>
  <c r="AW122" i="4" s="1"/>
  <c r="AD122" i="4"/>
  <c r="AP122" i="4" s="1"/>
  <c r="AV122" i="4" s="1"/>
  <c r="AA122" i="4"/>
  <c r="AM122" i="4" s="1"/>
  <c r="AS122" i="4" s="1"/>
  <c r="AD114" i="4"/>
  <c r="AP114" i="4" s="1"/>
  <c r="AV114" i="4" s="1"/>
  <c r="AB114" i="4"/>
  <c r="AN114" i="4" s="1"/>
  <c r="AT114" i="4" s="1"/>
  <c r="AC114" i="4"/>
  <c r="AO114" i="4" s="1"/>
  <c r="AU114" i="4" s="1"/>
  <c r="AA114" i="4"/>
  <c r="AM114" i="4" s="1"/>
  <c r="AS114" i="4" s="1"/>
  <c r="AE114" i="4"/>
  <c r="AQ114" i="4" s="1"/>
  <c r="AW114" i="4" s="1"/>
  <c r="Z114" i="4"/>
  <c r="AL114" i="4" s="1"/>
  <c r="AR114" i="4" s="1"/>
  <c r="AG113" i="4"/>
  <c r="AJ113" i="4"/>
  <c r="AD71" i="4"/>
  <c r="AP71" i="4" s="1"/>
  <c r="AV71" i="4" s="1"/>
  <c r="AC71" i="4"/>
  <c r="AO71" i="4" s="1"/>
  <c r="AU71" i="4" s="1"/>
  <c r="AE71" i="4"/>
  <c r="AQ71" i="4" s="1"/>
  <c r="AW71" i="4" s="1"/>
  <c r="AB71" i="4"/>
  <c r="AN71" i="4" s="1"/>
  <c r="AT71" i="4" s="1"/>
  <c r="AE55" i="4"/>
  <c r="AQ55" i="4" s="1"/>
  <c r="AW55" i="4" s="1"/>
  <c r="AA55" i="4"/>
  <c r="AM55" i="4" s="1"/>
  <c r="AS55" i="4" s="1"/>
  <c r="AD55" i="4"/>
  <c r="AP55" i="4" s="1"/>
  <c r="AV55" i="4" s="1"/>
  <c r="AC55" i="4"/>
  <c r="AO55" i="4" s="1"/>
  <c r="AU55" i="4" s="1"/>
  <c r="Z55" i="4"/>
  <c r="AL55" i="4" s="1"/>
  <c r="AR55" i="4" s="1"/>
  <c r="AB55" i="4"/>
  <c r="AN55" i="4" s="1"/>
  <c r="AT55" i="4" s="1"/>
  <c r="AF46" i="4"/>
  <c r="AK46" i="4"/>
  <c r="AI46" i="4"/>
  <c r="AJ42" i="4"/>
  <c r="AH42" i="4"/>
  <c r="AG42" i="4"/>
  <c r="AF7" i="4"/>
  <c r="AJ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B847" i="4"/>
  <c r="AC847" i="4"/>
  <c r="AA847" i="4"/>
  <c r="AM847" i="4" s="1"/>
  <c r="AS847" i="4" s="1"/>
  <c r="AB149" i="4"/>
  <c r="AN149" i="4" s="1"/>
  <c r="AC149" i="4"/>
  <c r="AO149" i="4" s="1"/>
  <c r="AE149" i="4"/>
  <c r="AQ149" i="4" s="1"/>
  <c r="AW149" i="4" s="1"/>
  <c r="Z149" i="4"/>
  <c r="AL149" i="4" s="1"/>
  <c r="AA149" i="4"/>
  <c r="AM149" i="4" s="1"/>
  <c r="AS149" i="4" s="1"/>
  <c r="AU149" i="4"/>
  <c r="AD149" i="4"/>
  <c r="AP149" i="4" s="1"/>
  <c r="AV149" i="4" s="1"/>
  <c r="AR149" i="4"/>
  <c r="AT149" i="4"/>
  <c r="X28" i="4"/>
  <c r="Y28" i="4" s="1"/>
  <c r="AG118" i="4"/>
  <c r="AM118" i="4" s="1"/>
  <c r="AS118" i="4" s="1"/>
  <c r="Z25" i="4"/>
  <c r="AL25" i="4" s="1"/>
  <c r="AR25" i="4" s="1"/>
  <c r="AD25" i="4"/>
  <c r="AP25" i="4" s="1"/>
  <c r="AV25" i="4" s="1"/>
  <c r="AC25" i="4"/>
  <c r="AO25" i="4" s="1"/>
  <c r="AU25" i="4" s="1"/>
  <c r="AB25" i="4"/>
  <c r="AN25" i="4" s="1"/>
  <c r="AT25" i="4" s="1"/>
  <c r="AE25" i="4"/>
  <c r="AQ25" i="4" s="1"/>
  <c r="AW25" i="4" s="1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AO70" i="4" s="1"/>
  <c r="AU70" i="4" s="1"/>
  <c r="Z70" i="4"/>
  <c r="AL70" i="4" s="1"/>
  <c r="AE70" i="4"/>
  <c r="AQ70" i="4" s="1"/>
  <c r="AW70" i="4" s="1"/>
  <c r="AB70" i="4"/>
  <c r="AN70" i="4" s="1"/>
  <c r="AT70" i="4" s="1"/>
  <c r="AA70" i="4"/>
  <c r="AM70" i="4" s="1"/>
  <c r="AS70" i="4" s="1"/>
  <c r="AR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AH58" i="4"/>
  <c r="AI58" i="4"/>
  <c r="AF58" i="4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O664" i="4"/>
  <c r="AU664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Q180" i="4"/>
  <c r="AW180" i="4" s="1"/>
  <c r="AB50" i="4"/>
  <c r="AN50" i="4" s="1"/>
  <c r="AT50" i="4" s="1"/>
  <c r="AD50" i="4"/>
  <c r="AP50" i="4" s="1"/>
  <c r="AV50" i="4" s="1"/>
  <c r="AC50" i="4"/>
  <c r="AO50" i="4" s="1"/>
  <c r="AU50" i="4" s="1"/>
  <c r="AA12" i="4"/>
  <c r="AM12" i="4" s="1"/>
  <c r="AS12" i="4" s="1"/>
  <c r="AE12" i="4"/>
  <c r="AQ12" i="4" s="1"/>
  <c r="AW12" i="4" s="1"/>
  <c r="AD12" i="4"/>
  <c r="AP12" i="4" s="1"/>
  <c r="AV12" i="4" s="1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560" i="4"/>
  <c r="AS560" i="4" s="1"/>
  <c r="AJ44" i="4"/>
  <c r="AO24" i="4"/>
  <c r="AU24" i="4" s="1"/>
  <c r="AO431" i="4"/>
  <c r="AU431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AQ783" i="4" s="1"/>
  <c r="AW783" i="4" s="1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N826" i="4" s="1"/>
  <c r="AT826" i="4" s="1"/>
  <c r="AC182" i="4"/>
  <c r="AO182" i="4" s="1"/>
  <c r="AU182" i="4" s="1"/>
  <c r="AB182" i="4"/>
  <c r="AN182" i="4" s="1"/>
  <c r="AT182" i="4" s="1"/>
  <c r="AD182" i="4"/>
  <c r="AP182" i="4" s="1"/>
  <c r="AV182" i="4" s="1"/>
  <c r="Z182" i="4"/>
  <c r="AL182" i="4" s="1"/>
  <c r="AR182" i="4" s="1"/>
  <c r="AA182" i="4"/>
  <c r="AM182" i="4" s="1"/>
  <c r="AS182" i="4" s="1"/>
  <c r="AE182" i="4"/>
  <c r="AQ182" i="4" s="1"/>
  <c r="AW182" i="4" s="1"/>
  <c r="AB762" i="4"/>
  <c r="AN762" i="4" s="1"/>
  <c r="AT762" i="4" s="1"/>
  <c r="AC762" i="4"/>
  <c r="AO762" i="4" s="1"/>
  <c r="AU762" i="4" s="1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AK551" i="4"/>
  <c r="Y771" i="4"/>
  <c r="AE771" i="4" s="1"/>
  <c r="AM803" i="4"/>
  <c r="AS803" i="4" s="1"/>
  <c r="AN803" i="4"/>
  <c r="AT803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AP72" i="4" s="1"/>
  <c r="AV72" i="4" s="1"/>
  <c r="Z142" i="4"/>
  <c r="AL142" i="4" s="1"/>
  <c r="AC142" i="4"/>
  <c r="AO142" i="4" s="1"/>
  <c r="AU142" i="4" s="1"/>
  <c r="AB142" i="4"/>
  <c r="AN142" i="4" s="1"/>
  <c r="AT142" i="4" s="1"/>
  <c r="AE142" i="4"/>
  <c r="AQ142" i="4" s="1"/>
  <c r="AW142" i="4" s="1"/>
  <c r="AR142" i="4"/>
  <c r="AD142" i="4"/>
  <c r="AP142" i="4" s="1"/>
  <c r="AV142" i="4" s="1"/>
  <c r="AA142" i="4"/>
  <c r="AM142" i="4" s="1"/>
  <c r="AS142" i="4" s="1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E747" i="4"/>
  <c r="AQ747" i="4" s="1"/>
  <c r="AW747" i="4" s="1"/>
  <c r="AC747" i="4"/>
  <c r="AO747" i="4" s="1"/>
  <c r="AU747" i="4" s="1"/>
  <c r="Z747" i="4"/>
  <c r="AL747" i="4" s="1"/>
  <c r="AR747" i="4" s="1"/>
  <c r="Z731" i="4"/>
  <c r="AL731" i="4" s="1"/>
  <c r="AR731" i="4" s="1"/>
  <c r="AD731" i="4"/>
  <c r="AP731" i="4" s="1"/>
  <c r="AV731" i="4" s="1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O717" i="4" s="1"/>
  <c r="AU717" i="4" s="1"/>
  <c r="AC705" i="4"/>
  <c r="AO705" i="4" s="1"/>
  <c r="AD705" i="4"/>
  <c r="AE705" i="4"/>
  <c r="AQ705" i="4" s="1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M113" i="4" s="1"/>
  <c r="AS113" i="4" s="1"/>
  <c r="AE113" i="4"/>
  <c r="AQ113" i="4" s="1"/>
  <c r="AW113" i="4" s="1"/>
  <c r="W99" i="4"/>
  <c r="AI75" i="4"/>
  <c r="AH75" i="4"/>
  <c r="AG75" i="4"/>
  <c r="AK67" i="4"/>
  <c r="AH67" i="4"/>
  <c r="AG67" i="4"/>
  <c r="AF62" i="4"/>
  <c r="AH62" i="4"/>
  <c r="AK62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AO104" i="4" s="1"/>
  <c r="AU104" i="4" s="1"/>
  <c r="Z104" i="4"/>
  <c r="AL104" i="4" s="1"/>
  <c r="AR104" i="4" s="1"/>
  <c r="AB104" i="4"/>
  <c r="AN104" i="4" s="1"/>
  <c r="AT104" i="4" s="1"/>
  <c r="AA104" i="4"/>
  <c r="AM104" i="4" s="1"/>
  <c r="AS104" i="4" s="1"/>
  <c r="AD104" i="4"/>
  <c r="AP104" i="4" s="1"/>
  <c r="AV104" i="4" s="1"/>
  <c r="AE104" i="4"/>
  <c r="AQ104" i="4" s="1"/>
  <c r="AW104" i="4" s="1"/>
  <c r="F144" i="4"/>
  <c r="J144" i="4" s="1"/>
  <c r="M145" i="2" s="1"/>
  <c r="E144" i="4"/>
  <c r="I144" i="4" s="1"/>
  <c r="L145" i="2" s="1"/>
  <c r="G144" i="4"/>
  <c r="D144" i="4"/>
  <c r="H144" i="4" s="1"/>
  <c r="K145" i="2" s="1"/>
  <c r="AB942" i="4"/>
  <c r="AN942" i="4" s="1"/>
  <c r="AE942" i="4"/>
  <c r="AQ942" i="4" s="1"/>
  <c r="AU942" i="4"/>
  <c r="AT942" i="4"/>
  <c r="AS942" i="4"/>
  <c r="AV942" i="4"/>
  <c r="AC942" i="4"/>
  <c r="AO942" i="4" s="1"/>
  <c r="Z942" i="4"/>
  <c r="AL942" i="4" s="1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G112" i="4"/>
  <c r="F112" i="4"/>
  <c r="J112" i="4" s="1"/>
  <c r="M113" i="2" s="1"/>
  <c r="E112" i="4"/>
  <c r="I112" i="4" s="1"/>
  <c r="L113" i="2" s="1"/>
  <c r="D112" i="4"/>
  <c r="H112" i="4" s="1"/>
  <c r="K113" i="2" s="1"/>
  <c r="AN922" i="4"/>
  <c r="AO922" i="4"/>
  <c r="AM922" i="4"/>
  <c r="AC88" i="4"/>
  <c r="AO88" i="4" s="1"/>
  <c r="AU88" i="4" s="1"/>
  <c r="AE88" i="4"/>
  <c r="AD88" i="4"/>
  <c r="AP88" i="4" s="1"/>
  <c r="AV88" i="4" s="1"/>
  <c r="AB967" i="4"/>
  <c r="AN967" i="4" s="1"/>
  <c r="AD967" i="4"/>
  <c r="AP967" i="4" s="1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C720" i="4"/>
  <c r="AO720" i="4" s="1"/>
  <c r="AU720" i="4" s="1"/>
  <c r="Z720" i="4"/>
  <c r="AL720" i="4" s="1"/>
  <c r="AR720" i="4" s="1"/>
  <c r="AA720" i="4"/>
  <c r="AM720" i="4" s="1"/>
  <c r="AS720" i="4" s="1"/>
  <c r="AE720" i="4"/>
  <c r="AQ720" i="4" s="1"/>
  <c r="AW720" i="4" s="1"/>
  <c r="AD720" i="4"/>
  <c r="AP720" i="4" s="1"/>
  <c r="AV720" i="4" s="1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Q185" i="4" s="1"/>
  <c r="AW185" i="4" s="1"/>
  <c r="AA185" i="4"/>
  <c r="AM185" i="4" s="1"/>
  <c r="AD185" i="4"/>
  <c r="AP185" i="4" s="1"/>
  <c r="AV185" i="4" s="1"/>
  <c r="AC185" i="4"/>
  <c r="AO185" i="4" s="1"/>
  <c r="AU185" i="4" s="1"/>
  <c r="Z185" i="4"/>
  <c r="AL185" i="4" s="1"/>
  <c r="AR185" i="4" s="1"/>
  <c r="AS185" i="4"/>
  <c r="AB185" i="4"/>
  <c r="AN185" i="4" s="1"/>
  <c r="AT185" i="4" s="1"/>
  <c r="Y173" i="4"/>
  <c r="AD173" i="4" s="1"/>
  <c r="Y141" i="4"/>
  <c r="AA129" i="4"/>
  <c r="AM129" i="4" s="1"/>
  <c r="AS129" i="4" s="1"/>
  <c r="AE129" i="4"/>
  <c r="AQ129" i="4" s="1"/>
  <c r="AW129" i="4" s="1"/>
  <c r="Y125" i="4"/>
  <c r="AD125" i="4" s="1"/>
  <c r="Y87" i="4"/>
  <c r="Y86" i="4"/>
  <c r="AD86" i="4" s="1"/>
  <c r="Y78" i="4"/>
  <c r="Z21" i="4"/>
  <c r="AL21" i="4" s="1"/>
  <c r="AR21" i="4" s="1"/>
  <c r="AD21" i="4"/>
  <c r="AP21" i="4" s="1"/>
  <c r="AV21" i="4" s="1"/>
  <c r="AC21" i="4"/>
  <c r="AO21" i="4" s="1"/>
  <c r="AU21" i="4" s="1"/>
  <c r="AA21" i="4"/>
  <c r="AM21" i="4" s="1"/>
  <c r="AS21" i="4" s="1"/>
  <c r="AB21" i="4"/>
  <c r="AN21" i="4" s="1"/>
  <c r="AT21" i="4" s="1"/>
  <c r="AE21" i="4"/>
  <c r="AQ21" i="4" s="1"/>
  <c r="AW21" i="4" s="1"/>
  <c r="AC17" i="4"/>
  <c r="AO17" i="4" s="1"/>
  <c r="AU17" i="4" s="1"/>
  <c r="AA13" i="4"/>
  <c r="AM13" i="4" s="1"/>
  <c r="AS13" i="4" s="1"/>
  <c r="AB13" i="4"/>
  <c r="AN13" i="4" s="1"/>
  <c r="AT13" i="4" s="1"/>
  <c r="Z13" i="4"/>
  <c r="AL13" i="4" s="1"/>
  <c r="AR13" i="4" s="1"/>
  <c r="AC13" i="4"/>
  <c r="AO13" i="4" s="1"/>
  <c r="AU13" i="4" s="1"/>
  <c r="AE13" i="4"/>
  <c r="AQ13" i="4" s="1"/>
  <c r="AW13" i="4" s="1"/>
  <c r="AD13" i="4"/>
  <c r="AP13" i="4" s="1"/>
  <c r="AV13" i="4" s="1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P131" i="4" s="1"/>
  <c r="AV131" i="4" s="1"/>
  <c r="AE101" i="4"/>
  <c r="AQ101" i="4" s="1"/>
  <c r="AW101" i="4" s="1"/>
  <c r="AC101" i="4"/>
  <c r="AO101" i="4" s="1"/>
  <c r="AU101" i="4" s="1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AN61" i="4" s="1"/>
  <c r="AT61" i="4" s="1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M107" i="4" s="1"/>
  <c r="AS107" i="4" s="1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M97" i="4" s="1"/>
  <c r="AS97" i="4" s="1"/>
  <c r="AE97" i="4"/>
  <c r="AQ97" i="4" s="1"/>
  <c r="AW97" i="4" s="1"/>
  <c r="AC97" i="4"/>
  <c r="AO97" i="4" s="1"/>
  <c r="AU97" i="4" s="1"/>
  <c r="AG73" i="4"/>
  <c r="AI73" i="4"/>
  <c r="AK73" i="4"/>
  <c r="AB35" i="4"/>
  <c r="AN35" i="4" s="1"/>
  <c r="AT35" i="4" s="1"/>
  <c r="AA35" i="4"/>
  <c r="AM35" i="4" s="1"/>
  <c r="AS35" i="4" s="1"/>
  <c r="AE35" i="4"/>
  <c r="AQ35" i="4" s="1"/>
  <c r="AW35" i="4" s="1"/>
  <c r="Z35" i="4"/>
  <c r="AL35" i="4" s="1"/>
  <c r="AR35" i="4" s="1"/>
  <c r="AC35" i="4"/>
  <c r="AO35" i="4" s="1"/>
  <c r="AU35" i="4" s="1"/>
  <c r="AD35" i="4"/>
  <c r="AP35" i="4" s="1"/>
  <c r="AV35" i="4" s="1"/>
  <c r="Y33" i="4"/>
  <c r="Z33" i="4" s="1"/>
  <c r="Z23" i="4"/>
  <c r="AL23" i="4" s="1"/>
  <c r="AR23" i="4" s="1"/>
  <c r="AD23" i="4"/>
  <c r="AP23" i="4" s="1"/>
  <c r="AV23" i="4" s="1"/>
  <c r="AC23" i="4"/>
  <c r="AO23" i="4" s="1"/>
  <c r="AU23" i="4" s="1"/>
  <c r="AB23" i="4"/>
  <c r="AN23" i="4" s="1"/>
  <c r="AT23" i="4" s="1"/>
  <c r="AE23" i="4"/>
  <c r="AQ23" i="4" s="1"/>
  <c r="AW23" i="4" s="1"/>
  <c r="AA23" i="4"/>
  <c r="AM23" i="4" s="1"/>
  <c r="AS23" i="4" s="1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M43" i="4" s="1"/>
  <c r="AC43" i="4"/>
  <c r="AO43" i="4" s="1"/>
  <c r="Z43" i="4"/>
  <c r="AL43" i="4" s="1"/>
  <c r="AR43" i="4" s="1"/>
  <c r="AE43" i="4"/>
  <c r="AQ43" i="4" s="1"/>
  <c r="AW43" i="4" s="1"/>
  <c r="AS43" i="4"/>
  <c r="AU43" i="4"/>
  <c r="AD43" i="4"/>
  <c r="AP43" i="4" s="1"/>
  <c r="AV43" i="4" s="1"/>
  <c r="AB105" i="4"/>
  <c r="AN105" i="4" s="1"/>
  <c r="AT105" i="4" s="1"/>
  <c r="AC105" i="4"/>
  <c r="AO105" i="4" s="1"/>
  <c r="AU105" i="4" s="1"/>
  <c r="AE105" i="4"/>
  <c r="AQ105" i="4" s="1"/>
  <c r="AW105" i="4" s="1"/>
  <c r="AD105" i="4"/>
  <c r="AP105" i="4" s="1"/>
  <c r="AV105" i="4" s="1"/>
  <c r="Z105" i="4"/>
  <c r="AL105" i="4" s="1"/>
  <c r="AR105" i="4" s="1"/>
  <c r="AA105" i="4"/>
  <c r="AM105" i="4" s="1"/>
  <c r="AS105" i="4" s="1"/>
  <c r="AL610" i="4"/>
  <c r="AR610" i="4" s="1"/>
  <c r="AA891" i="4"/>
  <c r="AM891" i="4" s="1"/>
  <c r="AT891" i="4"/>
  <c r="AD891" i="4"/>
  <c r="AP891" i="4" s="1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E833" i="4"/>
  <c r="I833" i="4" s="1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F587" i="4"/>
  <c r="J587" i="4" s="1"/>
  <c r="D587" i="4"/>
  <c r="H587" i="4" s="1"/>
  <c r="G587" i="4"/>
  <c r="E587" i="4"/>
  <c r="I587" i="4" s="1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F639" i="4"/>
  <c r="J639" i="4" s="1"/>
  <c r="E639" i="4"/>
  <c r="I639" i="4" s="1"/>
  <c r="D639" i="4"/>
  <c r="H639" i="4" s="1"/>
  <c r="G639" i="4"/>
  <c r="AM639" i="4"/>
  <c r="AS639" i="4" s="1"/>
  <c r="E585" i="4"/>
  <c r="I585" i="4" s="1"/>
  <c r="D585" i="4"/>
  <c r="H585" i="4" s="1"/>
  <c r="F585" i="4"/>
  <c r="J585" i="4" s="1"/>
  <c r="G585" i="4"/>
  <c r="AQ716" i="4"/>
  <c r="AW716" i="4" s="1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O639" i="4"/>
  <c r="AU639" i="4" s="1"/>
  <c r="AQ639" i="4"/>
  <c r="AW639" i="4" s="1"/>
  <c r="AQ668" i="4"/>
  <c r="AW668" i="4" s="1"/>
  <c r="AN668" i="4"/>
  <c r="AT668" i="4" s="1"/>
  <c r="X640" i="4"/>
  <c r="Y640" i="4" s="1"/>
  <c r="AP716" i="4"/>
  <c r="AV716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G684" i="4"/>
  <c r="F684" i="4"/>
  <c r="J684" i="4" s="1"/>
  <c r="E684" i="4"/>
  <c r="I684" i="4" s="1"/>
  <c r="D684" i="4"/>
  <c r="H684" i="4" s="1"/>
  <c r="AD645" i="4"/>
  <c r="AC645" i="4"/>
  <c r="AO645" i="4" s="1"/>
  <c r="AU645" i="4" s="1"/>
  <c r="Z645" i="4"/>
  <c r="AE645" i="4"/>
  <c r="AB645" i="4"/>
  <c r="AA645" i="4"/>
  <c r="AP626" i="4"/>
  <c r="AV626" i="4" s="1"/>
  <c r="AQ707" i="4"/>
  <c r="AW707" i="4" s="1"/>
  <c r="AQ666" i="4"/>
  <c r="AW666" i="4" s="1"/>
  <c r="AN666" i="4"/>
  <c r="AT666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Q532" i="4" s="1"/>
  <c r="AW532" i="4" s="1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E559" i="4"/>
  <c r="I559" i="4" s="1"/>
  <c r="D559" i="4"/>
  <c r="H559" i="4" s="1"/>
  <c r="G559" i="4"/>
  <c r="E575" i="4"/>
  <c r="I575" i="4" s="1"/>
  <c r="F575" i="4"/>
  <c r="J575" i="4" s="1"/>
  <c r="D575" i="4"/>
  <c r="H575" i="4" s="1"/>
  <c r="G575" i="4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E483" i="4"/>
  <c r="I483" i="4" s="1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N491" i="4"/>
  <c r="AT491" i="4" s="1"/>
  <c r="AJ471" i="4"/>
  <c r="AP471" i="4" s="1"/>
  <c r="AV471" i="4" s="1"/>
  <c r="AH471" i="4"/>
  <c r="AJ394" i="4"/>
  <c r="AP394" i="4" s="1"/>
  <c r="AV394" i="4" s="1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Q491" i="4"/>
  <c r="AW491" i="4" s="1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L302" i="4"/>
  <c r="AR302" i="4" s="1"/>
  <c r="AI198" i="4"/>
  <c r="AE198" i="4"/>
  <c r="AN203" i="4"/>
  <c r="AT203" i="4" s="1"/>
  <c r="Y283" i="4"/>
  <c r="AF283" i="4" s="1"/>
  <c r="Y295" i="4"/>
  <c r="AI295" i="4" s="1"/>
  <c r="D253" i="4"/>
  <c r="H253" i="4" s="1"/>
  <c r="AK267" i="4"/>
  <c r="Z198" i="4"/>
  <c r="AK198" i="4"/>
  <c r="AL284" i="4"/>
  <c r="AR284" i="4" s="1"/>
  <c r="AN187" i="4"/>
  <c r="AT187" i="4" s="1"/>
  <c r="AO271" i="4"/>
  <c r="AU271" i="4" s="1"/>
  <c r="AO315" i="4"/>
  <c r="AU315" i="4" s="1"/>
  <c r="AD293" i="4"/>
  <c r="E253" i="4"/>
  <c r="I253" i="4" s="1"/>
  <c r="AO251" i="4"/>
  <c r="AU251" i="4" s="1"/>
  <c r="AJ267" i="4"/>
  <c r="AP267" i="4" s="1"/>
  <c r="AV267" i="4" s="1"/>
  <c r="AI267" i="4"/>
  <c r="AO267" i="4" s="1"/>
  <c r="AU267" i="4" s="1"/>
  <c r="AE267" i="4"/>
  <c r="AQ267" i="4" s="1"/>
  <c r="AW267" i="4" s="1"/>
  <c r="AC269" i="4"/>
  <c r="AO269" i="4" s="1"/>
  <c r="AU269" i="4" s="1"/>
  <c r="AJ302" i="4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F267" i="4"/>
  <c r="AH267" i="4"/>
  <c r="AP213" i="4"/>
  <c r="AV213" i="4" s="1"/>
  <c r="AK302" i="4"/>
  <c r="AG302" i="4"/>
  <c r="AE302" i="4"/>
  <c r="AC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P300" i="4" s="1"/>
  <c r="AV300" i="4" s="1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A267" i="4"/>
  <c r="AM267" i="4" s="1"/>
  <c r="AS267" i="4" s="1"/>
  <c r="AQ311" i="4"/>
  <c r="AW311" i="4" s="1"/>
  <c r="AG269" i="4"/>
  <c r="AM269" i="4" s="1"/>
  <c r="AS269" i="4" s="1"/>
  <c r="AE269" i="4"/>
  <c r="AH269" i="4"/>
  <c r="AN269" i="4" s="1"/>
  <c r="AT269" i="4" s="1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E251" i="4"/>
  <c r="I251" i="4" s="1"/>
  <c r="F251" i="4"/>
  <c r="J251" i="4" s="1"/>
  <c r="D251" i="4"/>
  <c r="H251" i="4" s="1"/>
  <c r="G251" i="4"/>
  <c r="AN252" i="4"/>
  <c r="AT252" i="4" s="1"/>
  <c r="F365" i="4"/>
  <c r="J365" i="4" s="1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F268" i="4"/>
  <c r="Y229" i="4"/>
  <c r="AD229" i="4" s="1"/>
  <c r="AN316" i="4"/>
  <c r="AT316" i="4" s="1"/>
  <c r="F349" i="4"/>
  <c r="J349" i="4" s="1"/>
  <c r="AB267" i="4"/>
  <c r="AN267" i="4" s="1"/>
  <c r="AT267" i="4" s="1"/>
  <c r="AI329" i="4"/>
  <c r="AN311" i="4"/>
  <c r="AT311" i="4" s="1"/>
  <c r="AL311" i="4"/>
  <c r="AR311" i="4" s="1"/>
  <c r="AF329" i="4"/>
  <c r="AL329" i="4" s="1"/>
  <c r="AR329" i="4" s="1"/>
  <c r="AF269" i="4"/>
  <c r="AD269" i="4"/>
  <c r="Z269" i="4"/>
  <c r="AM306" i="4"/>
  <c r="AS306" i="4" s="1"/>
  <c r="Z202" i="4"/>
  <c r="AL202" i="4" s="1"/>
  <c r="AR202" i="4" s="1"/>
  <c r="G202" i="4" s="1"/>
  <c r="AH280" i="4"/>
  <c r="AP341" i="4"/>
  <c r="AV341" i="4" s="1"/>
  <c r="AM203" i="4"/>
  <c r="AS203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AL267" i="4"/>
  <c r="AR267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J269" i="4"/>
  <c r="AQ314" i="4"/>
  <c r="AW314" i="4" s="1"/>
  <c r="AF280" i="4"/>
  <c r="AL341" i="4"/>
  <c r="AR341" i="4" s="1"/>
  <c r="G341" i="4" s="1"/>
  <c r="AO213" i="4"/>
  <c r="AU213" i="4" s="1"/>
  <c r="AN192" i="4"/>
  <c r="AT192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H299" i="4"/>
  <c r="AJ299" i="4"/>
  <c r="AG280" i="4"/>
  <c r="Z300" i="4"/>
  <c r="AC300" i="4"/>
  <c r="AD299" i="4"/>
  <c r="AQ284" i="4"/>
  <c r="AW284" i="4" s="1"/>
  <c r="AC193" i="4"/>
  <c r="AB291" i="4"/>
  <c r="AL268" i="4"/>
  <c r="AR268" i="4" s="1"/>
  <c r="G268" i="4" s="1"/>
  <c r="AJ208" i="4"/>
  <c r="AN473" i="4"/>
  <c r="AT473" i="4" s="1"/>
  <c r="AI403" i="4"/>
  <c r="AO403" i="4" s="1"/>
  <c r="AU403" i="4" s="1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Q203" i="4"/>
  <c r="AW203" i="4" s="1"/>
  <c r="AJ193" i="4"/>
  <c r="AD195" i="4"/>
  <c r="AN209" i="4"/>
  <c r="AT209" i="4" s="1"/>
  <c r="AP187" i="4"/>
  <c r="AV187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D295" i="4"/>
  <c r="AP271" i="4"/>
  <c r="AV271" i="4" s="1"/>
  <c r="AI415" i="4"/>
  <c r="Y391" i="4"/>
  <c r="AB391" i="4" s="1"/>
  <c r="Y232" i="4"/>
  <c r="AD232" i="4" s="1"/>
  <c r="AH239" i="4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D283" i="4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O472" i="4" s="1"/>
  <c r="AU472" i="4" s="1"/>
  <c r="AQ473" i="4"/>
  <c r="AW473" i="4" s="1"/>
  <c r="F455" i="4"/>
  <c r="J455" i="4" s="1"/>
  <c r="E455" i="4"/>
  <c r="I455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M415" i="4"/>
  <c r="AS415" i="4" s="1"/>
  <c r="AO385" i="4"/>
  <c r="AU385" i="4" s="1"/>
  <c r="AL385" i="4"/>
  <c r="AR385" i="4" s="1"/>
  <c r="AF420" i="4"/>
  <c r="AH420" i="4"/>
  <c r="AC420" i="4"/>
  <c r="AE401" i="4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P380" i="4"/>
  <c r="AV380" i="4" s="1"/>
  <c r="F451" i="4"/>
  <c r="J451" i="4" s="1"/>
  <c r="D451" i="4"/>
  <c r="H451" i="4" s="1"/>
  <c r="G451" i="4"/>
  <c r="E451" i="4"/>
  <c r="I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E268" i="4"/>
  <c r="I268" i="4" s="1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C299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O293" i="4" s="1"/>
  <c r="AU293" i="4" s="1"/>
  <c r="AF293" i="4"/>
  <c r="AL293" i="4" s="1"/>
  <c r="AR293" i="4" s="1"/>
  <c r="AF285" i="4"/>
  <c r="AG291" i="4"/>
  <c r="AK291" i="4"/>
  <c r="AH295" i="4"/>
  <c r="AN309" i="4"/>
  <c r="AT309" i="4" s="1"/>
  <c r="X287" i="4"/>
  <c r="AG283" i="4"/>
  <c r="AN323" i="4"/>
  <c r="AT323" i="4" s="1"/>
  <c r="AE265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AO291" i="4" s="1"/>
  <c r="AU291" i="4" s="1"/>
  <c r="Y361" i="4"/>
  <c r="AA361" i="4" s="1"/>
  <c r="AF295" i="4"/>
  <c r="AJ283" i="4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A233" i="4"/>
  <c r="AI268" i="4"/>
  <c r="AG268" i="4"/>
  <c r="AE268" i="4"/>
  <c r="AC208" i="4"/>
  <c r="AE208" i="4"/>
  <c r="AB285" i="4"/>
  <c r="Y277" i="4"/>
  <c r="AF277" i="4" s="1"/>
  <c r="AH313" i="4"/>
  <c r="AG313" i="4"/>
  <c r="AE295" i="4"/>
  <c r="AL316" i="4"/>
  <c r="AR316" i="4" s="1"/>
  <c r="AJ293" i="4"/>
  <c r="AP293" i="4" s="1"/>
  <c r="AV293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AN291" i="4" s="1"/>
  <c r="AT291" i="4" s="1"/>
  <c r="AG295" i="4"/>
  <c r="AK295" i="4"/>
  <c r="X243" i="4"/>
  <c r="AK283" i="4"/>
  <c r="AH283" i="4"/>
  <c r="AC297" i="4"/>
  <c r="AA297" i="4"/>
  <c r="AD297" i="4"/>
  <c r="Z297" i="4"/>
  <c r="AB297" i="4"/>
  <c r="AE297" i="4"/>
  <c r="AL318" i="4"/>
  <c r="AR318" i="4" s="1"/>
  <c r="D318" i="4" s="1"/>
  <c r="H318" i="4" s="1"/>
  <c r="D308" i="4"/>
  <c r="H308" i="4" s="1"/>
  <c r="G308" i="4"/>
  <c r="E308" i="4"/>
  <c r="I308" i="4" s="1"/>
  <c r="F308" i="4"/>
  <c r="J308" i="4" s="1"/>
  <c r="D333" i="4"/>
  <c r="H333" i="4" s="1"/>
  <c r="G333" i="4"/>
  <c r="F333" i="4"/>
  <c r="J333" i="4" s="1"/>
  <c r="E333" i="4"/>
  <c r="I333" i="4" s="1"/>
  <c r="E271" i="4"/>
  <c r="I271" i="4" s="1"/>
  <c r="G271" i="4"/>
  <c r="D271" i="4"/>
  <c r="H271" i="4" s="1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Q231" i="4" s="1"/>
  <c r="AW231" i="4" s="1"/>
  <c r="AA231" i="4"/>
  <c r="AH265" i="4"/>
  <c r="AN293" i="4"/>
  <c r="AT293" i="4" s="1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AJ295" i="4"/>
  <c r="AP295" i="4" s="1"/>
  <c r="AV295" i="4" s="1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I283" i="4"/>
  <c r="AH202" i="4"/>
  <c r="AN202" i="4" s="1"/>
  <c r="AT202" i="4" s="1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Q192" i="4"/>
  <c r="AW192" i="4" s="1"/>
  <c r="AL209" i="4"/>
  <c r="AR209" i="4" s="1"/>
  <c r="AF188" i="4"/>
  <c r="AH188" i="4"/>
  <c r="AJ188" i="4"/>
  <c r="D213" i="4"/>
  <c r="H213" i="4" s="1"/>
  <c r="AL192" i="4"/>
  <c r="AR192" i="4" s="1"/>
  <c r="AN193" i="4"/>
  <c r="AT193" i="4" s="1"/>
  <c r="AG193" i="4"/>
  <c r="AK193" i="4"/>
  <c r="AF193" i="4"/>
  <c r="AL193" i="4" s="1"/>
  <c r="AR193" i="4" s="1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G187" i="4"/>
  <c r="E187" i="4"/>
  <c r="I187" i="4" s="1"/>
  <c r="F187" i="4"/>
  <c r="J187" i="4" s="1"/>
  <c r="D187" i="4"/>
  <c r="H187" i="4" s="1"/>
  <c r="AI193" i="4"/>
  <c r="AO193" i="4" s="1"/>
  <c r="AU193" i="4" s="1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P195" i="4" s="1"/>
  <c r="AV195" i="4" s="1"/>
  <c r="AD193" i="4"/>
  <c r="AP193" i="4" s="1"/>
  <c r="AV193" i="4" s="1"/>
  <c r="AA193" i="4"/>
  <c r="AE193" i="4"/>
  <c r="AA202" i="4"/>
  <c r="AJ202" i="4"/>
  <c r="AK202" i="4"/>
  <c r="AQ202" i="4" s="1"/>
  <c r="AW202" i="4" s="1"/>
  <c r="AG202" i="4"/>
  <c r="AI202" i="4"/>
  <c r="AO202" i="4" s="1"/>
  <c r="AU202" i="4" s="1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O198" i="4"/>
  <c r="AU198" i="4" s="1"/>
  <c r="AL300" i="4"/>
  <c r="AR300" i="4" s="1"/>
  <c r="AO300" i="4"/>
  <c r="AU300" i="4" s="1"/>
  <c r="X204" i="4"/>
  <c r="Y204" i="4" s="1"/>
  <c r="AI220" i="4"/>
  <c r="AH220" i="4"/>
  <c r="Z220" i="4"/>
  <c r="AG220" i="4"/>
  <c r="AC220" i="4"/>
  <c r="AO220" i="4" s="1"/>
  <c r="AU220" i="4" s="1"/>
  <c r="AK220" i="4"/>
  <c r="AB220" i="4"/>
  <c r="AA220" i="4"/>
  <c r="AF220" i="4"/>
  <c r="AE220" i="4"/>
  <c r="AJ220" i="4"/>
  <c r="AD220" i="4"/>
  <c r="F341" i="4"/>
  <c r="J341" i="4" s="1"/>
  <c r="Z345" i="4"/>
  <c r="AB345" i="4"/>
  <c r="AC345" i="4"/>
  <c r="AE345" i="4"/>
  <c r="AA345" i="4"/>
  <c r="AM345" i="4" s="1"/>
  <c r="AS345" i="4" s="1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299" i="4"/>
  <c r="AV299" i="4" s="1"/>
  <c r="AQ299" i="4"/>
  <c r="AW299" i="4" s="1"/>
  <c r="AE280" i="4"/>
  <c r="AB280" i="4"/>
  <c r="AN280" i="4" s="1"/>
  <c r="AT280" i="4" s="1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P318" i="4"/>
  <c r="AV318" i="4" s="1"/>
  <c r="AL321" i="4"/>
  <c r="AR321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AA210" i="4"/>
  <c r="AC210" i="4"/>
  <c r="Z210" i="4"/>
  <c r="Z323" i="4"/>
  <c r="AL323" i="4" s="1"/>
  <c r="AR323" i="4" s="1"/>
  <c r="AE323" i="4"/>
  <c r="AQ323" i="4" s="1"/>
  <c r="AW323" i="4" s="1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F327" i="4"/>
  <c r="Z299" i="4"/>
  <c r="AB299" i="4"/>
  <c r="AI280" i="4"/>
  <c r="AP284" i="4"/>
  <c r="AV284" i="4" s="1"/>
  <c r="AC320" i="4"/>
  <c r="AO320" i="4" s="1"/>
  <c r="AU320" i="4" s="1"/>
  <c r="Z320" i="4"/>
  <c r="AL320" i="4" s="1"/>
  <c r="AR320" i="4" s="1"/>
  <c r="AE320" i="4"/>
  <c r="AQ320" i="4" s="1"/>
  <c r="AW320" i="4" s="1"/>
  <c r="AA320" i="4"/>
  <c r="AM320" i="4" s="1"/>
  <c r="AS320" i="4" s="1"/>
  <c r="AB320" i="4"/>
  <c r="AN320" i="4" s="1"/>
  <c r="AT320" i="4" s="1"/>
  <c r="AD320" i="4"/>
  <c r="AP320" i="4" s="1"/>
  <c r="AV320" i="4" s="1"/>
  <c r="AF328" i="4"/>
  <c r="AD188" i="4"/>
  <c r="AA188" i="4"/>
  <c r="AE188" i="4"/>
  <c r="AB188" i="4"/>
  <c r="AC188" i="4"/>
  <c r="Z188" i="4"/>
  <c r="AB196" i="4"/>
  <c r="AE196" i="4"/>
  <c r="F381" i="4"/>
  <c r="J381" i="4" s="1"/>
  <c r="E381" i="4"/>
  <c r="I381" i="4" s="1"/>
  <c r="D381" i="4"/>
  <c r="H381" i="4" s="1"/>
  <c r="G381" i="4"/>
  <c r="AQ236" i="4"/>
  <c r="AW236" i="4" s="1"/>
  <c r="AO310" i="4"/>
  <c r="AU310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M244" i="4"/>
  <c r="AS244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AP222" i="4"/>
  <c r="AV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30" i="4"/>
  <c r="AU230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O244" i="4"/>
  <c r="AU244" i="4" s="1"/>
  <c r="AL278" i="4"/>
  <c r="AR278" i="4" s="1"/>
  <c r="AM355" i="4"/>
  <c r="AS355" i="4" s="1"/>
  <c r="AL330" i="4"/>
  <c r="AR330" i="4" s="1"/>
  <c r="AP330" i="4"/>
  <c r="AV330" i="4" s="1"/>
  <c r="AO222" i="4"/>
  <c r="AU222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44" i="4"/>
  <c r="AT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22" i="4"/>
  <c r="AT222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L222" i="4"/>
  <c r="AR222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D496" i="4"/>
  <c r="AE496" i="4"/>
  <c r="Z454" i="4"/>
  <c r="AA454" i="4"/>
  <c r="AB454" i="4"/>
  <c r="AC454" i="4"/>
  <c r="AD454" i="4"/>
  <c r="AE454" i="4"/>
  <c r="AD504" i="4"/>
  <c r="AA504" i="4"/>
  <c r="AB504" i="4"/>
  <c r="AN504" i="4" s="1"/>
  <c r="AT504" i="4" s="1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Q424" i="4" s="1"/>
  <c r="AW424" i="4" s="1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L522" i="4" s="1"/>
  <c r="AR522" i="4" s="1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P313" i="4" l="1"/>
  <c r="AV313" i="4" s="1"/>
  <c r="Z283" i="4"/>
  <c r="AL283" i="4" s="1"/>
  <c r="AR283" i="4" s="1"/>
  <c r="AE239" i="4"/>
  <c r="AA283" i="4"/>
  <c r="AP302" i="4"/>
  <c r="AV302" i="4" s="1"/>
  <c r="G245" i="4"/>
  <c r="AP217" i="4"/>
  <c r="AV217" i="4" s="1"/>
  <c r="AP384" i="4"/>
  <c r="AV384" i="4" s="1"/>
  <c r="AJ239" i="4"/>
  <c r="AC283" i="4"/>
  <c r="AO283" i="4" s="1"/>
  <c r="AU283" i="4" s="1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F643" i="4"/>
  <c r="J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N505" i="4" s="1"/>
  <c r="AT505" i="4" s="1"/>
  <c r="AI505" i="4"/>
  <c r="AH505" i="4"/>
  <c r="AA505" i="4"/>
  <c r="AM505" i="4" s="1"/>
  <c r="AS505" i="4" s="1"/>
  <c r="AG505" i="4"/>
  <c r="Z505" i="4"/>
  <c r="AL505" i="4" s="1"/>
  <c r="AR505" i="4" s="1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N863" i="4" s="1"/>
  <c r="AT863" i="4" s="1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L11" i="2" s="1"/>
  <c r="D10" i="4"/>
  <c r="H10" i="4" s="1"/>
  <c r="K11" i="2" s="1"/>
  <c r="F10" i="4"/>
  <c r="J10" i="4" s="1"/>
  <c r="M11" i="2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P876" i="4" s="1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D203" i="4"/>
  <c r="H203" i="4" s="1"/>
  <c r="F203" i="4"/>
  <c r="J203" i="4" s="1"/>
  <c r="G203" i="4"/>
  <c r="E203" i="4"/>
  <c r="I203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N578" i="4" s="1"/>
  <c r="AT578" i="4" s="1"/>
  <c r="AK578" i="4"/>
  <c r="AJ578" i="4"/>
  <c r="AP578" i="4" s="1"/>
  <c r="AV578" i="4" s="1"/>
  <c r="AF578" i="4"/>
  <c r="AL578" i="4" s="1"/>
  <c r="AR578" i="4" s="1"/>
  <c r="AQ613" i="4"/>
  <c r="AW613" i="4" s="1"/>
  <c r="AQ631" i="4"/>
  <c r="AW631" i="4" s="1"/>
  <c r="AQ578" i="4"/>
  <c r="AW578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AN295" i="4" s="1"/>
  <c r="AT295" i="4" s="1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G233" i="4"/>
  <c r="AM233" i="4" s="1"/>
  <c r="AS233" i="4" s="1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L41" i="2" s="1"/>
  <c r="D40" i="4"/>
  <c r="H40" i="4" s="1"/>
  <c r="K41" i="2" s="1"/>
  <c r="F40" i="4"/>
  <c r="J40" i="4" s="1"/>
  <c r="M41" i="2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L1001" i="4" s="1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Q411" i="4" s="1"/>
  <c r="AW411" i="4" s="1"/>
  <c r="AC411" i="4"/>
  <c r="AE224" i="4"/>
  <c r="AM357" i="4"/>
  <c r="AS357" i="4" s="1"/>
  <c r="F217" i="4"/>
  <c r="J21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AN734" i="4"/>
  <c r="AT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Q724" i="4" s="1"/>
  <c r="AW724" i="4" s="1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O539" i="4" s="1"/>
  <c r="AU539" i="4" s="1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M317" i="4" s="1"/>
  <c r="AS317" i="4" s="1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K18" i="2" s="1"/>
  <c r="E17" i="4"/>
  <c r="I17" i="4" s="1"/>
  <c r="L18" i="2" s="1"/>
  <c r="F17" i="4"/>
  <c r="J17" i="4" s="1"/>
  <c r="M18" i="2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O58" i="4"/>
  <c r="AU58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M162" i="4" s="1"/>
  <c r="AS162" i="4" s="1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E76" i="4"/>
  <c r="I76" i="4" s="1"/>
  <c r="L77" i="2" s="1"/>
  <c r="F76" i="4"/>
  <c r="J76" i="4" s="1"/>
  <c r="M77" i="2" s="1"/>
  <c r="D76" i="4"/>
  <c r="H76" i="4" s="1"/>
  <c r="K77" i="2" s="1"/>
  <c r="G76" i="4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L130" i="2" s="1"/>
  <c r="D129" i="4"/>
  <c r="H129" i="4" s="1"/>
  <c r="K130" i="2" s="1"/>
  <c r="G129" i="4"/>
  <c r="F129" i="4"/>
  <c r="J129" i="4" s="1"/>
  <c r="M130" i="2" s="1"/>
  <c r="E25" i="4"/>
  <c r="I25" i="4" s="1"/>
  <c r="L26" i="2" s="1"/>
  <c r="G25" i="4"/>
  <c r="D25" i="4"/>
  <c r="H25" i="4" s="1"/>
  <c r="K26" i="2" s="1"/>
  <c r="F25" i="4"/>
  <c r="J25" i="4" s="1"/>
  <c r="M26" i="2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M72" i="2" s="1"/>
  <c r="E71" i="4"/>
  <c r="I71" i="4" s="1"/>
  <c r="L72" i="2" s="1"/>
  <c r="G71" i="4"/>
  <c r="D71" i="4"/>
  <c r="H71" i="4" s="1"/>
  <c r="K72" i="2" s="1"/>
  <c r="E168" i="4"/>
  <c r="I168" i="4" s="1"/>
  <c r="L169" i="2" s="1"/>
  <c r="D168" i="4"/>
  <c r="H168" i="4" s="1"/>
  <c r="K169" i="2" s="1"/>
  <c r="G168" i="4"/>
  <c r="F168" i="4"/>
  <c r="J168" i="4" s="1"/>
  <c r="M169" i="2" s="1"/>
  <c r="G166" i="4"/>
  <c r="F166" i="4"/>
  <c r="J166" i="4" s="1"/>
  <c r="M167" i="2" s="1"/>
  <c r="D166" i="4"/>
  <c r="H166" i="4" s="1"/>
  <c r="K167" i="2" s="1"/>
  <c r="E166" i="4"/>
  <c r="I166" i="4" s="1"/>
  <c r="L167" i="2" s="1"/>
  <c r="D105" i="4"/>
  <c r="H105" i="4" s="1"/>
  <c r="K106" i="2" s="1"/>
  <c r="F105" i="4"/>
  <c r="J105" i="4" s="1"/>
  <c r="M106" i="2" s="1"/>
  <c r="G105" i="4"/>
  <c r="E105" i="4"/>
  <c r="I105" i="4" s="1"/>
  <c r="L106" i="2" s="1"/>
  <c r="G43" i="4"/>
  <c r="F43" i="4"/>
  <c r="J43" i="4" s="1"/>
  <c r="M44" i="2" s="1"/>
  <c r="D43" i="4"/>
  <c r="H43" i="4" s="1"/>
  <c r="K44" i="2" s="1"/>
  <c r="E43" i="4"/>
  <c r="I43" i="4" s="1"/>
  <c r="L44" i="2" s="1"/>
  <c r="E101" i="4"/>
  <c r="I101" i="4" s="1"/>
  <c r="L102" i="2" s="1"/>
  <c r="G101" i="4"/>
  <c r="F101" i="4"/>
  <c r="J101" i="4" s="1"/>
  <c r="M102" i="2" s="1"/>
  <c r="D101" i="4"/>
  <c r="H101" i="4" s="1"/>
  <c r="K102" i="2" s="1"/>
  <c r="G114" i="4"/>
  <c r="E114" i="4"/>
  <c r="I114" i="4" s="1"/>
  <c r="L115" i="2" s="1"/>
  <c r="D114" i="4"/>
  <c r="H114" i="4" s="1"/>
  <c r="K115" i="2" s="1"/>
  <c r="F114" i="4"/>
  <c r="J114" i="4" s="1"/>
  <c r="M115" i="2" s="1"/>
  <c r="E50" i="4"/>
  <c r="I50" i="4" s="1"/>
  <c r="L51" i="2" s="1"/>
  <c r="G50" i="4"/>
  <c r="D50" i="4"/>
  <c r="H50" i="4" s="1"/>
  <c r="K51" i="2" s="1"/>
  <c r="F50" i="4"/>
  <c r="J50" i="4" s="1"/>
  <c r="M51" i="2" s="1"/>
  <c r="G744" i="4"/>
  <c r="F744" i="4"/>
  <c r="J744" i="4" s="1"/>
  <c r="D744" i="4"/>
  <c r="H744" i="4" s="1"/>
  <c r="E744" i="4"/>
  <c r="I744" i="4" s="1"/>
  <c r="G158" i="4"/>
  <c r="F158" i="4"/>
  <c r="J158" i="4" s="1"/>
  <c r="M159" i="2" s="1"/>
  <c r="D158" i="4"/>
  <c r="H158" i="4" s="1"/>
  <c r="K159" i="2" s="1"/>
  <c r="E158" i="4"/>
  <c r="I158" i="4" s="1"/>
  <c r="L159" i="2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L24" i="2" s="1"/>
  <c r="D23" i="4"/>
  <c r="H23" i="4" s="1"/>
  <c r="K24" i="2" s="1"/>
  <c r="F23" i="4"/>
  <c r="J23" i="4" s="1"/>
  <c r="M24" i="2" s="1"/>
  <c r="G23" i="4"/>
  <c r="E35" i="4"/>
  <c r="I35" i="4" s="1"/>
  <c r="L36" i="2" s="1"/>
  <c r="D35" i="4"/>
  <c r="H35" i="4" s="1"/>
  <c r="K36" i="2" s="1"/>
  <c r="F35" i="4"/>
  <c r="J35" i="4" s="1"/>
  <c r="M36" i="2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L81" i="2" s="1"/>
  <c r="G80" i="4"/>
  <c r="D80" i="4"/>
  <c r="H80" i="4" s="1"/>
  <c r="K81" i="2" s="1"/>
  <c r="F80" i="4"/>
  <c r="J80" i="4" s="1"/>
  <c r="M81" i="2" s="1"/>
  <c r="AI135" i="4"/>
  <c r="AK135" i="4"/>
  <c r="AJ135" i="4"/>
  <c r="G13" i="4"/>
  <c r="D13" i="4"/>
  <c r="H13" i="4" s="1"/>
  <c r="K14" i="2" s="1"/>
  <c r="F13" i="4"/>
  <c r="J13" i="4" s="1"/>
  <c r="M14" i="2" s="1"/>
  <c r="E13" i="4"/>
  <c r="I13" i="4" s="1"/>
  <c r="L14" i="2" s="1"/>
  <c r="AK78" i="4"/>
  <c r="AI78" i="4"/>
  <c r="AF78" i="4"/>
  <c r="AG87" i="4"/>
  <c r="AK87" i="4"/>
  <c r="AH87" i="4"/>
  <c r="AK141" i="4"/>
  <c r="AJ141" i="4"/>
  <c r="AF141" i="4"/>
  <c r="F185" i="4"/>
  <c r="J185" i="4" s="1"/>
  <c r="M186" i="2" s="1"/>
  <c r="E185" i="4"/>
  <c r="I185" i="4" s="1"/>
  <c r="L186" i="2" s="1"/>
  <c r="G185" i="4"/>
  <c r="D185" i="4"/>
  <c r="H185" i="4" s="1"/>
  <c r="K186" i="2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L105" i="2" s="1"/>
  <c r="F104" i="4"/>
  <c r="J104" i="4" s="1"/>
  <c r="M105" i="2" s="1"/>
  <c r="D104" i="4"/>
  <c r="H104" i="4" s="1"/>
  <c r="K105" i="2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L143" i="2" s="1"/>
  <c r="G142" i="4"/>
  <c r="F142" i="4"/>
  <c r="J142" i="4" s="1"/>
  <c r="M143" i="2" s="1"/>
  <c r="D142" i="4"/>
  <c r="H142" i="4" s="1"/>
  <c r="K143" i="2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L146" i="2" s="1"/>
  <c r="D145" i="4"/>
  <c r="H145" i="4" s="1"/>
  <c r="K146" i="2" s="1"/>
  <c r="G145" i="4"/>
  <c r="F145" i="4"/>
  <c r="J145" i="4" s="1"/>
  <c r="M146" i="2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K80" i="2" s="1"/>
  <c r="F79" i="4"/>
  <c r="J79" i="4" s="1"/>
  <c r="M80" i="2" s="1"/>
  <c r="E79" i="4"/>
  <c r="I79" i="4" s="1"/>
  <c r="L80" i="2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L157" i="2" s="1"/>
  <c r="F156" i="4"/>
  <c r="J156" i="4" s="1"/>
  <c r="M157" i="2" s="1"/>
  <c r="D156" i="4"/>
  <c r="H156" i="4" s="1"/>
  <c r="K157" i="2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K16" i="2" s="1"/>
  <c r="E15" i="4"/>
  <c r="I15" i="4" s="1"/>
  <c r="L16" i="2" s="1"/>
  <c r="F15" i="4"/>
  <c r="J15" i="4" s="1"/>
  <c r="M16" i="2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L184" i="2" s="1"/>
  <c r="D183" i="4"/>
  <c r="H183" i="4" s="1"/>
  <c r="K184" i="2" s="1"/>
  <c r="F183" i="4"/>
  <c r="J183" i="4" s="1"/>
  <c r="M184" i="2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L86" i="2" s="1"/>
  <c r="G85" i="4"/>
  <c r="F85" i="4"/>
  <c r="J85" i="4" s="1"/>
  <c r="M86" i="2" s="1"/>
  <c r="D85" i="4"/>
  <c r="H85" i="4" s="1"/>
  <c r="K86" i="2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L95" i="2" s="1"/>
  <c r="D94" i="4"/>
  <c r="H94" i="4" s="1"/>
  <c r="K95" i="2" s="1"/>
  <c r="F94" i="4"/>
  <c r="J94" i="4" s="1"/>
  <c r="M95" i="2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M56" i="4" s="1"/>
  <c r="AS56" i="4" s="1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L54" i="2" s="1"/>
  <c r="F53" i="4"/>
  <c r="J53" i="4" s="1"/>
  <c r="M54" i="2" s="1"/>
  <c r="G53" i="4"/>
  <c r="D53" i="4"/>
  <c r="H53" i="4" s="1"/>
  <c r="K54" i="2" s="1"/>
  <c r="AQ955" i="4"/>
  <c r="AE135" i="4"/>
  <c r="AQ943" i="4"/>
  <c r="AD78" i="4"/>
  <c r="AB78" i="4"/>
  <c r="AC78" i="4"/>
  <c r="AO78" i="4" s="1"/>
  <c r="AU78" i="4" s="1"/>
  <c r="AB86" i="4"/>
  <c r="AA86" i="4"/>
  <c r="Z86" i="4"/>
  <c r="AL86" i="4" s="1"/>
  <c r="AR86" i="4" s="1"/>
  <c r="AD87" i="4"/>
  <c r="AC87" i="4"/>
  <c r="AO87" i="4" s="1"/>
  <c r="AU87" i="4" s="1"/>
  <c r="AE87" i="4"/>
  <c r="AQ87" i="4" s="1"/>
  <c r="AW87" i="4" s="1"/>
  <c r="AB87" i="4"/>
  <c r="AN87" i="4" s="1"/>
  <c r="AT87" i="4" s="1"/>
  <c r="AB125" i="4"/>
  <c r="Z125" i="4"/>
  <c r="AP129" i="4"/>
  <c r="AV129" i="4" s="1"/>
  <c r="AA141" i="4"/>
  <c r="AM141" i="4" s="1"/>
  <c r="AS141" i="4" s="1"/>
  <c r="AE141" i="4"/>
  <c r="Z141" i="4"/>
  <c r="AL141" i="4" s="1"/>
  <c r="AR141" i="4" s="1"/>
  <c r="AA173" i="4"/>
  <c r="AD584" i="4"/>
  <c r="AB584" i="4"/>
  <c r="AN979" i="4"/>
  <c r="AQ979" i="4"/>
  <c r="AL979" i="4"/>
  <c r="AB45" i="4"/>
  <c r="Z45" i="4"/>
  <c r="AL45" i="4" s="1"/>
  <c r="AR45" i="4" s="1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E72" i="4"/>
  <c r="I72" i="4" s="1"/>
  <c r="L73" i="2" s="1"/>
  <c r="G72" i="4"/>
  <c r="F72" i="4"/>
  <c r="J72" i="4" s="1"/>
  <c r="M73" i="2" s="1"/>
  <c r="D72" i="4"/>
  <c r="H72" i="4" s="1"/>
  <c r="K73" i="2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M13" i="2" s="1"/>
  <c r="G12" i="4"/>
  <c r="D12" i="4"/>
  <c r="H12" i="4" s="1"/>
  <c r="K13" i="2" s="1"/>
  <c r="E12" i="4"/>
  <c r="I12" i="4" s="1"/>
  <c r="L13" i="2" s="1"/>
  <c r="AA64" i="4"/>
  <c r="AC64" i="4"/>
  <c r="AO64" i="4" s="1"/>
  <c r="AU64" i="4" s="1"/>
  <c r="AC159" i="4"/>
  <c r="AA159" i="4"/>
  <c r="AM159" i="4" s="1"/>
  <c r="AS159" i="4" s="1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L111" i="4" s="1"/>
  <c r="AR111" i="4" s="1"/>
  <c r="AC111" i="4"/>
  <c r="AO111" i="4" s="1"/>
  <c r="AU111" i="4" s="1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M137" i="4" s="1"/>
  <c r="AS137" i="4" s="1"/>
  <c r="AC137" i="4"/>
  <c r="AO137" i="4" s="1"/>
  <c r="AU137" i="4" s="1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K149" i="2" s="1"/>
  <c r="E148" i="4"/>
  <c r="I148" i="4" s="1"/>
  <c r="L149" i="2" s="1"/>
  <c r="G148" i="4"/>
  <c r="F148" i="4"/>
  <c r="J148" i="4" s="1"/>
  <c r="M149" i="2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L42" i="4" s="1"/>
  <c r="AR42" i="4" s="1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M20" i="2" s="1"/>
  <c r="G19" i="4"/>
  <c r="E19" i="4"/>
  <c r="I19" i="4" s="1"/>
  <c r="L20" i="2" s="1"/>
  <c r="D19" i="4"/>
  <c r="H19" i="4" s="1"/>
  <c r="K20" i="2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L62" i="2" s="1"/>
  <c r="F61" i="4"/>
  <c r="J61" i="4" s="1"/>
  <c r="M62" i="2" s="1"/>
  <c r="D61" i="4"/>
  <c r="H61" i="4" s="1"/>
  <c r="K62" i="2" s="1"/>
  <c r="E131" i="4"/>
  <c r="I131" i="4" s="1"/>
  <c r="L132" i="2" s="1"/>
  <c r="F131" i="4"/>
  <c r="J131" i="4" s="1"/>
  <c r="M132" i="2" s="1"/>
  <c r="G131" i="4"/>
  <c r="D131" i="4"/>
  <c r="H131" i="4" s="1"/>
  <c r="K132" i="2" s="1"/>
  <c r="E21" i="4"/>
  <c r="I21" i="4" s="1"/>
  <c r="L22" i="2" s="1"/>
  <c r="G21" i="4"/>
  <c r="F21" i="4"/>
  <c r="J21" i="4" s="1"/>
  <c r="M22" i="2" s="1"/>
  <c r="D21" i="4"/>
  <c r="H21" i="4" s="1"/>
  <c r="K22" i="2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M183" i="2" s="1"/>
  <c r="D182" i="4"/>
  <c r="H182" i="4" s="1"/>
  <c r="K183" i="2" s="1"/>
  <c r="G182" i="4"/>
  <c r="E182" i="4"/>
  <c r="I182" i="4" s="1"/>
  <c r="L183" i="2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M71" i="2" s="1"/>
  <c r="E70" i="4"/>
  <c r="I70" i="4" s="1"/>
  <c r="L71" i="2" s="1"/>
  <c r="D70" i="4"/>
  <c r="H70" i="4" s="1"/>
  <c r="K71" i="2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K150" i="2" s="1"/>
  <c r="F149" i="4"/>
  <c r="J149" i="4" s="1"/>
  <c r="M150" i="2" s="1"/>
  <c r="E149" i="4"/>
  <c r="I149" i="4" s="1"/>
  <c r="L150" i="2" s="1"/>
  <c r="F598" i="4"/>
  <c r="J598" i="4" s="1"/>
  <c r="D598" i="4"/>
  <c r="H598" i="4" s="1"/>
  <c r="G598" i="4"/>
  <c r="E598" i="4"/>
  <c r="I598" i="4" s="1"/>
  <c r="F55" i="4"/>
  <c r="J55" i="4" s="1"/>
  <c r="M56" i="2" s="1"/>
  <c r="E55" i="4"/>
  <c r="I55" i="4" s="1"/>
  <c r="L56" i="2" s="1"/>
  <c r="G55" i="4"/>
  <c r="D55" i="4"/>
  <c r="H55" i="4" s="1"/>
  <c r="K56" i="2" s="1"/>
  <c r="D122" i="4"/>
  <c r="H122" i="4" s="1"/>
  <c r="K123" i="2" s="1"/>
  <c r="G122" i="4"/>
  <c r="F122" i="4"/>
  <c r="J122" i="4" s="1"/>
  <c r="M123" i="2" s="1"/>
  <c r="E122" i="4"/>
  <c r="I122" i="4" s="1"/>
  <c r="L123" i="2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L12" i="2" s="1"/>
  <c r="F11" i="4"/>
  <c r="J11" i="4" s="1"/>
  <c r="M12" i="2" s="1"/>
  <c r="D11" i="4"/>
  <c r="H11" i="4" s="1"/>
  <c r="K12" i="2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K175" i="2" s="1"/>
  <c r="F174" i="4"/>
  <c r="J174" i="4" s="1"/>
  <c r="M175" i="2" s="1"/>
  <c r="G174" i="4"/>
  <c r="E174" i="4"/>
  <c r="I174" i="4" s="1"/>
  <c r="L175" i="2" s="1"/>
  <c r="AL32" i="4"/>
  <c r="AR32" i="4" s="1"/>
  <c r="AM49" i="4"/>
  <c r="AS49" i="4" s="1"/>
  <c r="D49" i="4"/>
  <c r="H49" i="4" s="1"/>
  <c r="K50" i="2" s="1"/>
  <c r="G49" i="4"/>
  <c r="F49" i="4"/>
  <c r="J49" i="4" s="1"/>
  <c r="M50" i="2" s="1"/>
  <c r="E49" i="4"/>
  <c r="I49" i="4" s="1"/>
  <c r="L50" i="2" s="1"/>
  <c r="AO49" i="4"/>
  <c r="AU49" i="4" s="1"/>
  <c r="G67" i="4"/>
  <c r="D67" i="4"/>
  <c r="H67" i="4" s="1"/>
  <c r="K68" i="2" s="1"/>
  <c r="E67" i="4"/>
  <c r="I67" i="4" s="1"/>
  <c r="L68" i="2" s="1"/>
  <c r="F67" i="4"/>
  <c r="J67" i="4" s="1"/>
  <c r="M68" i="2" s="1"/>
  <c r="AQ67" i="4"/>
  <c r="AW67" i="4" s="1"/>
  <c r="G75" i="4"/>
  <c r="F75" i="4"/>
  <c r="J75" i="4" s="1"/>
  <c r="M76" i="2" s="1"/>
  <c r="E75" i="4"/>
  <c r="I75" i="4" s="1"/>
  <c r="L76" i="2" s="1"/>
  <c r="D75" i="4"/>
  <c r="H75" i="4" s="1"/>
  <c r="K76" i="2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P811" i="4" s="1"/>
  <c r="AV811" i="4" s="1"/>
  <c r="AF819" i="4"/>
  <c r="D82" i="4"/>
  <c r="H82" i="4" s="1"/>
  <c r="K83" i="2" s="1"/>
  <c r="E82" i="4"/>
  <c r="I82" i="4" s="1"/>
  <c r="L83" i="2" s="1"/>
  <c r="G82" i="4"/>
  <c r="F82" i="4"/>
  <c r="J82" i="4" s="1"/>
  <c r="M83" i="2" s="1"/>
  <c r="AO82" i="4"/>
  <c r="AU82" i="4" s="1"/>
  <c r="AP82" i="4"/>
  <c r="AV82" i="4" s="1"/>
  <c r="AQ82" i="4"/>
  <c r="AW82" i="4" s="1"/>
  <c r="AI771" i="4"/>
  <c r="G38" i="4"/>
  <c r="E38" i="4"/>
  <c r="I38" i="4" s="1"/>
  <c r="L39" i="2" s="1"/>
  <c r="F38" i="4"/>
  <c r="J38" i="4" s="1"/>
  <c r="M39" i="2" s="1"/>
  <c r="D38" i="4"/>
  <c r="H38" i="4" s="1"/>
  <c r="K39" i="2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L144" i="2" s="1"/>
  <c r="F143" i="4"/>
  <c r="J143" i="4" s="1"/>
  <c r="M144" i="2" s="1"/>
  <c r="G143" i="4"/>
  <c r="D143" i="4"/>
  <c r="H143" i="4" s="1"/>
  <c r="K144" i="2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N56" i="4" s="1"/>
  <c r="AT56" i="4" s="1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N33" i="4" s="1"/>
  <c r="AT33" i="4" s="1"/>
  <c r="AD33" i="4"/>
  <c r="AP33" i="4" s="1"/>
  <c r="AV33" i="4" s="1"/>
  <c r="AH73" i="4"/>
  <c r="AJ73" i="4"/>
  <c r="D108" i="4"/>
  <c r="H108" i="4" s="1"/>
  <c r="K109" i="2" s="1"/>
  <c r="E108" i="4"/>
  <c r="I108" i="4" s="1"/>
  <c r="L109" i="2" s="1"/>
  <c r="G108" i="4"/>
  <c r="F108" i="4"/>
  <c r="J108" i="4" s="1"/>
  <c r="M109" i="2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L135" i="4" s="1"/>
  <c r="AR135" i="4" s="1"/>
  <c r="AA135" i="4"/>
  <c r="AM135" i="4" s="1"/>
  <c r="AS135" i="4" s="1"/>
  <c r="AB135" i="4"/>
  <c r="AN135" i="4" s="1"/>
  <c r="AT135" i="4" s="1"/>
  <c r="AC135" i="4"/>
  <c r="AO135" i="4" s="1"/>
  <c r="AU135" i="4" s="1"/>
  <c r="AP943" i="4"/>
  <c r="AO943" i="4"/>
  <c r="Z78" i="4"/>
  <c r="AL78" i="4" s="1"/>
  <c r="AR78" i="4" s="1"/>
  <c r="AE78" i="4"/>
  <c r="AQ78" i="4" s="1"/>
  <c r="AW78" i="4" s="1"/>
  <c r="AA78" i="4"/>
  <c r="AC86" i="4"/>
  <c r="AO86" i="4" s="1"/>
  <c r="AU86" i="4" s="1"/>
  <c r="AE86" i="4"/>
  <c r="AQ86" i="4" s="1"/>
  <c r="AW86" i="4" s="1"/>
  <c r="Z87" i="4"/>
  <c r="AA87" i="4"/>
  <c r="AM87" i="4" s="1"/>
  <c r="AS87" i="4" s="1"/>
  <c r="AC125" i="4"/>
  <c r="AO125" i="4" s="1"/>
  <c r="AU125" i="4" s="1"/>
  <c r="AA125" i="4"/>
  <c r="AM125" i="4" s="1"/>
  <c r="AS125" i="4" s="1"/>
  <c r="AE125" i="4"/>
  <c r="AB141" i="4"/>
  <c r="AN141" i="4" s="1"/>
  <c r="AT141" i="4" s="1"/>
  <c r="AD141" i="4"/>
  <c r="AP141" i="4" s="1"/>
  <c r="AV141" i="4" s="1"/>
  <c r="AC141" i="4"/>
  <c r="AO141" i="4" s="1"/>
  <c r="AU141" i="4" s="1"/>
  <c r="Z173" i="4"/>
  <c r="AL173" i="4" s="1"/>
  <c r="AR173" i="4" s="1"/>
  <c r="AB173" i="4"/>
  <c r="AN173" i="4" s="1"/>
  <c r="AT173" i="4" s="1"/>
  <c r="AC173" i="4"/>
  <c r="AO173" i="4" s="1"/>
  <c r="AU173" i="4" s="1"/>
  <c r="AE173" i="4"/>
  <c r="AQ173" i="4" s="1"/>
  <c r="AW173" i="4" s="1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M119" i="2" s="1"/>
  <c r="G118" i="4"/>
  <c r="E118" i="4"/>
  <c r="I118" i="4" s="1"/>
  <c r="L119" i="2" s="1"/>
  <c r="D118" i="4"/>
  <c r="H118" i="4" s="1"/>
  <c r="K119" i="2" s="1"/>
  <c r="AE45" i="4"/>
  <c r="AQ45" i="4" s="1"/>
  <c r="AW45" i="4" s="1"/>
  <c r="AD45" i="4"/>
  <c r="AP45" i="4" s="1"/>
  <c r="AV45" i="4" s="1"/>
  <c r="AC45" i="4"/>
  <c r="AO45" i="4" s="1"/>
  <c r="AU45" i="4" s="1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L159" i="4" s="1"/>
  <c r="AR159" i="4" s="1"/>
  <c r="AD159" i="4"/>
  <c r="AP159" i="4" s="1"/>
  <c r="AV159" i="4" s="1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O134" i="4" s="1"/>
  <c r="AU134" i="4" s="1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P111" i="4" s="1"/>
  <c r="AV111" i="4" s="1"/>
  <c r="AB111" i="4"/>
  <c r="AN111" i="4" s="1"/>
  <c r="AT111" i="4" s="1"/>
  <c r="AD119" i="4"/>
  <c r="AP119" i="4" s="1"/>
  <c r="AV119" i="4" s="1"/>
  <c r="AB119" i="4"/>
  <c r="AN119" i="4" s="1"/>
  <c r="AT119" i="4" s="1"/>
  <c r="AA119" i="4"/>
  <c r="AM119" i="4" s="1"/>
  <c r="AS119" i="4" s="1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AN130" i="4" s="1"/>
  <c r="AT130" i="4" s="1"/>
  <c r="Z137" i="4"/>
  <c r="AL137" i="4" s="1"/>
  <c r="AR137" i="4" s="1"/>
  <c r="AE137" i="4"/>
  <c r="AQ137" i="4" s="1"/>
  <c r="AW137" i="4" s="1"/>
  <c r="AD137" i="4"/>
  <c r="AP137" i="4" s="1"/>
  <c r="AV137" i="4" s="1"/>
  <c r="AD146" i="4"/>
  <c r="AP146" i="4" s="1"/>
  <c r="AV146" i="4" s="1"/>
  <c r="AE146" i="4"/>
  <c r="AQ146" i="4" s="1"/>
  <c r="AW146" i="4" s="1"/>
  <c r="AB146" i="4"/>
  <c r="AN146" i="4" s="1"/>
  <c r="AT146" i="4" s="1"/>
  <c r="Z146" i="4"/>
  <c r="AL146" i="4" s="1"/>
  <c r="AR146" i="4" s="1"/>
  <c r="AA175" i="4"/>
  <c r="AM175" i="4" s="1"/>
  <c r="AS175" i="4" s="1"/>
  <c r="AE175" i="4"/>
  <c r="AQ175" i="4" s="1"/>
  <c r="AW175" i="4" s="1"/>
  <c r="Z175" i="4"/>
  <c r="AL175" i="4" s="1"/>
  <c r="AR175" i="4" s="1"/>
  <c r="E176" i="4"/>
  <c r="I176" i="4" s="1"/>
  <c r="L177" i="2" s="1"/>
  <c r="G176" i="4"/>
  <c r="D176" i="4"/>
  <c r="H176" i="4" s="1"/>
  <c r="K177" i="2" s="1"/>
  <c r="F176" i="4"/>
  <c r="J176" i="4" s="1"/>
  <c r="M177" i="2" s="1"/>
  <c r="AE685" i="4"/>
  <c r="AC685" i="4"/>
  <c r="AO685" i="4" s="1"/>
  <c r="AU685" i="4" s="1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AN126" i="4" s="1"/>
  <c r="AT126" i="4" s="1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L156" i="2" s="1"/>
  <c r="G155" i="4"/>
  <c r="F155" i="4"/>
  <c r="J155" i="4" s="1"/>
  <c r="M156" i="2" s="1"/>
  <c r="D155" i="4"/>
  <c r="H155" i="4" s="1"/>
  <c r="K156" i="2" s="1"/>
  <c r="AN166" i="4"/>
  <c r="AT166" i="4" s="1"/>
  <c r="AQ166" i="4"/>
  <c r="AW166" i="4" s="1"/>
  <c r="E44" i="4"/>
  <c r="I44" i="4" s="1"/>
  <c r="L45" i="2" s="1"/>
  <c r="G44" i="4"/>
  <c r="F44" i="4"/>
  <c r="J44" i="4" s="1"/>
  <c r="M45" i="2" s="1"/>
  <c r="D44" i="4"/>
  <c r="H44" i="4" s="1"/>
  <c r="K45" i="2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P62" i="4" s="1"/>
  <c r="AV62" i="4" s="1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P34" i="4" s="1"/>
  <c r="AV34" i="4" s="1"/>
  <c r="AE681" i="4"/>
  <c r="AQ681" i="4" s="1"/>
  <c r="AW681" i="4" s="1"/>
  <c r="AB681" i="4"/>
  <c r="AN681" i="4" s="1"/>
  <c r="AT681" i="4" s="1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M42" i="4" s="1"/>
  <c r="AS42" i="4" s="1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L52" i="2" s="1"/>
  <c r="G51" i="4"/>
  <c r="F51" i="4"/>
  <c r="J51" i="4" s="1"/>
  <c r="M52" i="2" s="1"/>
  <c r="D51" i="4"/>
  <c r="H51" i="4" s="1"/>
  <c r="K52" i="2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F315" i="4"/>
  <c r="J315" i="4" s="1"/>
  <c r="AM297" i="4"/>
  <c r="AS297" i="4" s="1"/>
  <c r="AG229" i="4"/>
  <c r="AD285" i="4"/>
  <c r="Z285" i="4"/>
  <c r="AL285" i="4" s="1"/>
  <c r="AR285" i="4" s="1"/>
  <c r="AF265" i="4"/>
  <c r="AB265" i="4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Z238" i="4"/>
  <c r="AI246" i="4"/>
  <c r="AQ210" i="4"/>
  <c r="AW210" i="4" s="1"/>
  <c r="AQ257" i="4"/>
  <c r="AW257" i="4" s="1"/>
  <c r="AD239" i="4"/>
  <c r="AP239" i="4" s="1"/>
  <c r="AV239" i="4" s="1"/>
  <c r="AD238" i="4"/>
  <c r="AB224" i="4"/>
  <c r="AF246" i="4"/>
  <c r="AD246" i="4"/>
  <c r="AO246" i="4"/>
  <c r="AU246" i="4" s="1"/>
  <c r="AH224" i="4"/>
  <c r="AF238" i="4"/>
  <c r="AB238" i="4"/>
  <c r="AN238" i="4" s="1"/>
  <c r="AT238" i="4" s="1"/>
  <c r="AE238" i="4"/>
  <c r="AJ238" i="4"/>
  <c r="AK238" i="4"/>
  <c r="AC238" i="4"/>
  <c r="AK224" i="4"/>
  <c r="AI224" i="4"/>
  <c r="AC224" i="4"/>
  <c r="Z224" i="4"/>
  <c r="AL224" i="4" s="1"/>
  <c r="AR224" i="4" s="1"/>
  <c r="D224" i="4" s="1"/>
  <c r="H224" i="4" s="1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O211" i="4"/>
  <c r="AU211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Q224" i="4"/>
  <c r="AW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Q211" i="4" s="1"/>
  <c r="AW211" i="4" s="1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K239" i="4"/>
  <c r="AQ239" i="4" s="1"/>
  <c r="AW239" i="4" s="1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AP211" i="4"/>
  <c r="AV211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O239" i="4"/>
  <c r="AU239" i="4" s="1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N303" i="4"/>
  <c r="AT303" i="4" s="1"/>
  <c r="AP227" i="4"/>
  <c r="AV227" i="4" s="1"/>
  <c r="AO227" i="4"/>
  <c r="AU227" i="4" s="1"/>
  <c r="AK232" i="4"/>
  <c r="AA232" i="4"/>
  <c r="AH288" i="4"/>
  <c r="AC288" i="4"/>
  <c r="AD288" i="4"/>
  <c r="D218" i="4"/>
  <c r="H218" i="4" s="1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P304" i="4" s="1"/>
  <c r="AV304" i="4" s="1"/>
  <c r="AI229" i="4"/>
  <c r="AO229" i="4" s="1"/>
  <c r="AU229" i="4" s="1"/>
  <c r="Z229" i="4"/>
  <c r="AL229" i="4" s="1"/>
  <c r="AR229" i="4" s="1"/>
  <c r="AA275" i="4"/>
  <c r="AJ345" i="4"/>
  <c r="AP345" i="4" s="1"/>
  <c r="AV345" i="4" s="1"/>
  <c r="AO218" i="4"/>
  <c r="AU218" i="4" s="1"/>
  <c r="AN300" i="4"/>
  <c r="AT300" i="4" s="1"/>
  <c r="AO233" i="4"/>
  <c r="AU233" i="4" s="1"/>
  <c r="AM303" i="4"/>
  <c r="AS303" i="4" s="1"/>
  <c r="F288" i="4"/>
  <c r="J288" i="4" s="1"/>
  <c r="D288" i="4"/>
  <c r="H288" i="4" s="1"/>
  <c r="E288" i="4"/>
  <c r="I288" i="4" s="1"/>
  <c r="AF312" i="4"/>
  <c r="AI312" i="4"/>
  <c r="AH312" i="4"/>
  <c r="E267" i="4"/>
  <c r="I267" i="4" s="1"/>
  <c r="D267" i="4"/>
  <c r="H267" i="4" s="1"/>
  <c r="F267" i="4"/>
  <c r="J267" i="4" s="1"/>
  <c r="G267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229" i="4"/>
  <c r="AS229" i="4" s="1"/>
  <c r="AQ233" i="4"/>
  <c r="AW233" i="4" s="1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L232" i="4" s="1"/>
  <c r="AR232" i="4" s="1"/>
  <c r="AC232" i="4"/>
  <c r="AH391" i="4"/>
  <c r="AN391" i="4" s="1"/>
  <c r="AT391" i="4" s="1"/>
  <c r="AI391" i="4"/>
  <c r="AO391" i="4" s="1"/>
  <c r="AU391" i="4" s="1"/>
  <c r="AK391" i="4"/>
  <c r="AQ391" i="4" s="1"/>
  <c r="AW391" i="4" s="1"/>
  <c r="AJ391" i="4"/>
  <c r="AP391" i="4" s="1"/>
  <c r="AV391" i="4" s="1"/>
  <c r="AF391" i="4"/>
  <c r="AG391" i="4"/>
  <c r="AM391" i="4" s="1"/>
  <c r="AS391" i="4" s="1"/>
  <c r="AN239" i="4"/>
  <c r="AT239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P296" i="4"/>
  <c r="AV296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N313" i="4"/>
  <c r="AT313" i="4" s="1"/>
  <c r="E371" i="4"/>
  <c r="I371" i="4" s="1"/>
  <c r="AJ277" i="4"/>
  <c r="AP265" i="4"/>
  <c r="AV265" i="4" s="1"/>
  <c r="AL281" i="4"/>
  <c r="AR281" i="4" s="1"/>
  <c r="AP229" i="4"/>
  <c r="AV229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F297" i="4"/>
  <c r="J297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M265" i="4"/>
  <c r="AS265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D285" i="4"/>
  <c r="H285" i="4" s="1"/>
  <c r="G285" i="4"/>
  <c r="E285" i="4"/>
  <c r="I285" i="4" s="1"/>
  <c r="AP233" i="4"/>
  <c r="AV233" i="4" s="1"/>
  <c r="AO313" i="4"/>
  <c r="AU313" i="4" s="1"/>
  <c r="AN371" i="4"/>
  <c r="AT371" i="4" s="1"/>
  <c r="AL361" i="4"/>
  <c r="AR361" i="4" s="1"/>
  <c r="AD277" i="4"/>
  <c r="AB277" i="4"/>
  <c r="AN277" i="4" s="1"/>
  <c r="AT277" i="4" s="1"/>
  <c r="AC277" i="4"/>
  <c r="AO277" i="4" s="1"/>
  <c r="AU277" i="4" s="1"/>
  <c r="AN265" i="4"/>
  <c r="AT265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L279" i="4" s="1"/>
  <c r="AR279" i="4" s="1"/>
  <c r="AN257" i="4"/>
  <c r="AT257" i="4" s="1"/>
  <c r="Y243" i="4"/>
  <c r="AD243" i="4" s="1"/>
  <c r="AQ295" i="4"/>
  <c r="AW295" i="4" s="1"/>
  <c r="AP285" i="4"/>
  <c r="AV28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F208" i="4"/>
  <c r="J208" i="4" s="1"/>
  <c r="D293" i="4"/>
  <c r="H293" i="4" s="1"/>
  <c r="G293" i="4"/>
  <c r="F293" i="4"/>
  <c r="J293" i="4" s="1"/>
  <c r="E293" i="4"/>
  <c r="I293" i="4" s="1"/>
  <c r="AQ265" i="4"/>
  <c r="AW265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D215" i="4"/>
  <c r="H215" i="4" s="1"/>
  <c r="D189" i="4"/>
  <c r="H189" i="4" s="1"/>
  <c r="F189" i="4"/>
  <c r="J189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L196" i="4" s="1"/>
  <c r="AR196" i="4" s="1"/>
  <c r="AK196" i="4"/>
  <c r="AQ196" i="4" s="1"/>
  <c r="AW196" i="4" s="1"/>
  <c r="AH186" i="4"/>
  <c r="AN186" i="4" s="1"/>
  <c r="AT186" i="4" s="1"/>
  <c r="AG186" i="4"/>
  <c r="AM186" i="4" s="1"/>
  <c r="AS186" i="4" s="1"/>
  <c r="AI186" i="4"/>
  <c r="AO186" i="4" s="1"/>
  <c r="AU186" i="4" s="1"/>
  <c r="AH196" i="4"/>
  <c r="AN196" i="4" s="1"/>
  <c r="AT196" i="4" s="1"/>
  <c r="AF186" i="4"/>
  <c r="AL186" i="4" s="1"/>
  <c r="AR186" i="4" s="1"/>
  <c r="AK186" i="4"/>
  <c r="AQ186" i="4" s="1"/>
  <c r="AW186" i="4" s="1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O196" i="4" s="1"/>
  <c r="AU196" i="4" s="1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I212" i="4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D366" i="4"/>
  <c r="H366" i="4" s="1"/>
  <c r="G366" i="4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Z240" i="4"/>
  <c r="AI240" i="4"/>
  <c r="D188" i="4"/>
  <c r="H188" i="4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F240" i="4" l="1"/>
  <c r="AA240" i="4"/>
  <c r="AC240" i="4"/>
  <c r="AG240" i="4"/>
  <c r="AB240" i="4"/>
  <c r="F201" i="4"/>
  <c r="J201" i="4" s="1"/>
  <c r="AJ240" i="4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O923" i="4" s="1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K179" i="2" s="1"/>
  <c r="E178" i="4"/>
  <c r="I178" i="4" s="1"/>
  <c r="L179" i="2" s="1"/>
  <c r="F178" i="4"/>
  <c r="J178" i="4" s="1"/>
  <c r="M179" i="2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AL238" i="4"/>
  <c r="AR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F673" i="4"/>
  <c r="J673" i="4" s="1"/>
  <c r="G30" i="4"/>
  <c r="E30" i="4"/>
  <c r="I30" i="4" s="1"/>
  <c r="L31" i="2" s="1"/>
  <c r="F30" i="4"/>
  <c r="J30" i="4" s="1"/>
  <c r="M31" i="2" s="1"/>
  <c r="D30" i="4"/>
  <c r="H30" i="4" s="1"/>
  <c r="K31" i="2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O68" i="4" s="1"/>
  <c r="AU68" i="4" s="1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M61" i="2" s="1"/>
  <c r="G60" i="4"/>
  <c r="D60" i="4"/>
  <c r="H60" i="4" s="1"/>
  <c r="K61" i="2" s="1"/>
  <c r="E60" i="4"/>
  <c r="I60" i="4" s="1"/>
  <c r="L61" i="2" s="1"/>
  <c r="E811" i="4"/>
  <c r="I811" i="4" s="1"/>
  <c r="D811" i="4"/>
  <c r="H811" i="4" s="1"/>
  <c r="F811" i="4"/>
  <c r="J811" i="4" s="1"/>
  <c r="G811" i="4"/>
  <c r="E33" i="4"/>
  <c r="I33" i="4" s="1"/>
  <c r="L34" i="2" s="1"/>
  <c r="G33" i="4"/>
  <c r="F33" i="4"/>
  <c r="J33" i="4" s="1"/>
  <c r="M34" i="2" s="1"/>
  <c r="D33" i="4"/>
  <c r="H33" i="4" s="1"/>
  <c r="K34" i="2" s="1"/>
  <c r="E73" i="4"/>
  <c r="I73" i="4" s="1"/>
  <c r="L74" i="2" s="1"/>
  <c r="G73" i="4"/>
  <c r="F73" i="4"/>
  <c r="J73" i="4" s="1"/>
  <c r="M74" i="2" s="1"/>
  <c r="D73" i="4"/>
  <c r="H73" i="4" s="1"/>
  <c r="K74" i="2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L35" i="2" s="1"/>
  <c r="G34" i="4"/>
  <c r="F34" i="4"/>
  <c r="J34" i="4" s="1"/>
  <c r="M35" i="2" s="1"/>
  <c r="D34" i="4"/>
  <c r="H34" i="4" s="1"/>
  <c r="K35" i="2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M127" i="2" s="1"/>
  <c r="E126" i="4"/>
  <c r="I126" i="4" s="1"/>
  <c r="L127" i="2" s="1"/>
  <c r="G126" i="4"/>
  <c r="D126" i="4"/>
  <c r="H126" i="4" s="1"/>
  <c r="K127" i="2" s="1"/>
  <c r="AO730" i="4"/>
  <c r="AU730" i="4" s="1"/>
  <c r="AN730" i="4"/>
  <c r="AT730" i="4" s="1"/>
  <c r="D175" i="4"/>
  <c r="H175" i="4" s="1"/>
  <c r="K176" i="2" s="1"/>
  <c r="F175" i="4"/>
  <c r="J175" i="4" s="1"/>
  <c r="M176" i="2" s="1"/>
  <c r="G175" i="4"/>
  <c r="E175" i="4"/>
  <c r="I175" i="4" s="1"/>
  <c r="L176" i="2" s="1"/>
  <c r="G84" i="4"/>
  <c r="F84" i="4"/>
  <c r="J84" i="4" s="1"/>
  <c r="M85" i="2" s="1"/>
  <c r="D84" i="4"/>
  <c r="H84" i="4" s="1"/>
  <c r="K85" i="2" s="1"/>
  <c r="E84" i="4"/>
  <c r="I84" i="4" s="1"/>
  <c r="L85" i="2" s="1"/>
  <c r="AM117" i="4"/>
  <c r="AS117" i="4" s="1"/>
  <c r="AM662" i="4"/>
  <c r="AS662" i="4" s="1"/>
  <c r="D159" i="4"/>
  <c r="H159" i="4" s="1"/>
  <c r="K160" i="2" s="1"/>
  <c r="E159" i="4"/>
  <c r="I159" i="4" s="1"/>
  <c r="L160" i="2" s="1"/>
  <c r="G159" i="4"/>
  <c r="F159" i="4"/>
  <c r="J159" i="4" s="1"/>
  <c r="M160" i="2" s="1"/>
  <c r="E64" i="4"/>
  <c r="I64" i="4" s="1"/>
  <c r="L65" i="2" s="1"/>
  <c r="G64" i="4"/>
  <c r="D64" i="4"/>
  <c r="H64" i="4" s="1"/>
  <c r="K65" i="2" s="1"/>
  <c r="F64" i="4"/>
  <c r="J64" i="4" s="1"/>
  <c r="M65" i="2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M185" i="2" s="1"/>
  <c r="G184" i="4"/>
  <c r="D184" i="4"/>
  <c r="H184" i="4" s="1"/>
  <c r="K185" i="2" s="1"/>
  <c r="E184" i="4"/>
  <c r="I184" i="4" s="1"/>
  <c r="L185" i="2" s="1"/>
  <c r="G173" i="4"/>
  <c r="E173" i="4"/>
  <c r="I173" i="4" s="1"/>
  <c r="L174" i="2" s="1"/>
  <c r="F173" i="4"/>
  <c r="J173" i="4" s="1"/>
  <c r="M174" i="2" s="1"/>
  <c r="D173" i="4"/>
  <c r="H173" i="4" s="1"/>
  <c r="K174" i="2" s="1"/>
  <c r="E87" i="4"/>
  <c r="I87" i="4" s="1"/>
  <c r="L88" i="2" s="1"/>
  <c r="G87" i="4"/>
  <c r="D87" i="4"/>
  <c r="H87" i="4" s="1"/>
  <c r="K88" i="2" s="1"/>
  <c r="F87" i="4"/>
  <c r="J87" i="4" s="1"/>
  <c r="M88" i="2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K33" i="2" s="1"/>
  <c r="F32" i="4"/>
  <c r="J32" i="4" s="1"/>
  <c r="M33" i="2" s="1"/>
  <c r="E32" i="4"/>
  <c r="I32" i="4" s="1"/>
  <c r="L33" i="2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L53" i="2" s="1"/>
  <c r="D52" i="4"/>
  <c r="H52" i="4" s="1"/>
  <c r="K53" i="2" s="1"/>
  <c r="F52" i="4"/>
  <c r="J52" i="4" s="1"/>
  <c r="M53" i="2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M43" i="2" s="1"/>
  <c r="E42" i="4"/>
  <c r="I42" i="4" s="1"/>
  <c r="L43" i="2" s="1"/>
  <c r="D42" i="4"/>
  <c r="H42" i="4" s="1"/>
  <c r="K43" i="2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M46" i="2" s="1"/>
  <c r="E45" i="4"/>
  <c r="I45" i="4" s="1"/>
  <c r="L46" i="2" s="1"/>
  <c r="D45" i="4"/>
  <c r="H45" i="4" s="1"/>
  <c r="K46" i="2" s="1"/>
  <c r="D141" i="4"/>
  <c r="H141" i="4" s="1"/>
  <c r="K142" i="2" s="1"/>
  <c r="E141" i="4"/>
  <c r="I141" i="4" s="1"/>
  <c r="L142" i="2" s="1"/>
  <c r="G141" i="4"/>
  <c r="F141" i="4"/>
  <c r="J141" i="4" s="1"/>
  <c r="M142" i="2" s="1"/>
  <c r="AL125" i="4"/>
  <c r="AR125" i="4" s="1"/>
  <c r="F86" i="4"/>
  <c r="J86" i="4" s="1"/>
  <c r="M87" i="2" s="1"/>
  <c r="D86" i="4"/>
  <c r="H86" i="4" s="1"/>
  <c r="K87" i="2" s="1"/>
  <c r="G86" i="4"/>
  <c r="E86" i="4"/>
  <c r="I86" i="4" s="1"/>
  <c r="L87" i="2" s="1"/>
  <c r="AN86" i="4"/>
  <c r="AT86" i="4" s="1"/>
  <c r="AN78" i="4"/>
  <c r="AT78" i="4" s="1"/>
  <c r="AO33" i="4"/>
  <c r="AU33" i="4" s="1"/>
  <c r="AP589" i="4"/>
  <c r="AV589" i="4" s="1"/>
  <c r="G56" i="4"/>
  <c r="F56" i="4"/>
  <c r="J56" i="4" s="1"/>
  <c r="M57" i="2" s="1"/>
  <c r="D56" i="4"/>
  <c r="H56" i="4" s="1"/>
  <c r="K57" i="2" s="1"/>
  <c r="E56" i="4"/>
  <c r="I56" i="4" s="1"/>
  <c r="L57" i="2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M90" i="4" s="1"/>
  <c r="AS90" i="4" s="1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L38" i="2" s="1"/>
  <c r="F37" i="4"/>
  <c r="J37" i="4" s="1"/>
  <c r="M38" i="2" s="1"/>
  <c r="D37" i="4"/>
  <c r="H37" i="4" s="1"/>
  <c r="K38" i="2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L63" i="2" s="1"/>
  <c r="D62" i="4"/>
  <c r="H62" i="4" s="1"/>
  <c r="K63" i="2" s="1"/>
  <c r="F62" i="4"/>
  <c r="J62" i="4" s="1"/>
  <c r="M63" i="2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L147" i="2" s="1"/>
  <c r="F146" i="4"/>
  <c r="J146" i="4" s="1"/>
  <c r="M147" i="2" s="1"/>
  <c r="G146" i="4"/>
  <c r="D146" i="4"/>
  <c r="H146" i="4" s="1"/>
  <c r="K147" i="2" s="1"/>
  <c r="E137" i="4"/>
  <c r="I137" i="4" s="1"/>
  <c r="L138" i="2" s="1"/>
  <c r="G137" i="4"/>
  <c r="D137" i="4"/>
  <c r="H137" i="4" s="1"/>
  <c r="K138" i="2" s="1"/>
  <c r="F137" i="4"/>
  <c r="J137" i="4" s="1"/>
  <c r="M138" i="2" s="1"/>
  <c r="E134" i="4"/>
  <c r="I134" i="4" s="1"/>
  <c r="L135" i="2" s="1"/>
  <c r="F134" i="4"/>
  <c r="J134" i="4" s="1"/>
  <c r="M135" i="2" s="1"/>
  <c r="G134" i="4"/>
  <c r="D134" i="4"/>
  <c r="H134" i="4" s="1"/>
  <c r="K135" i="2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M89" i="2" s="1"/>
  <c r="G88" i="4"/>
  <c r="E88" i="4"/>
  <c r="I88" i="4" s="1"/>
  <c r="L89" i="2" s="1"/>
  <c r="D88" i="4"/>
  <c r="H88" i="4" s="1"/>
  <c r="K89" i="2" s="1"/>
  <c r="D78" i="4"/>
  <c r="H78" i="4" s="1"/>
  <c r="K79" i="2" s="1"/>
  <c r="E78" i="4"/>
  <c r="I78" i="4" s="1"/>
  <c r="L79" i="2" s="1"/>
  <c r="G78" i="4"/>
  <c r="F78" i="4"/>
  <c r="J78" i="4" s="1"/>
  <c r="M79" i="2" s="1"/>
  <c r="D135" i="4"/>
  <c r="H135" i="4" s="1"/>
  <c r="K136" i="2" s="1"/>
  <c r="F135" i="4"/>
  <c r="J135" i="4" s="1"/>
  <c r="M136" i="2" s="1"/>
  <c r="E135" i="4"/>
  <c r="I135" i="4" s="1"/>
  <c r="L136" i="2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M47" i="2" s="1"/>
  <c r="G46" i="4"/>
  <c r="E46" i="4"/>
  <c r="I46" i="4" s="1"/>
  <c r="L47" i="2" s="1"/>
  <c r="D46" i="4"/>
  <c r="H46" i="4" s="1"/>
  <c r="K47" i="2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M27" i="2" s="1"/>
  <c r="D26" i="4"/>
  <c r="H26" i="4" s="1"/>
  <c r="K27" i="2" s="1"/>
  <c r="E26" i="4"/>
  <c r="I26" i="4" s="1"/>
  <c r="L27" i="2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K155" i="2" s="1"/>
  <c r="F154" i="4"/>
  <c r="J154" i="4" s="1"/>
  <c r="M155" i="2" s="1"/>
  <c r="E154" i="4"/>
  <c r="I154" i="4" s="1"/>
  <c r="L155" i="2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L8" i="2" s="1"/>
  <c r="G7" i="4"/>
  <c r="F7" i="4"/>
  <c r="J7" i="4" s="1"/>
  <c r="M8" i="2" s="1"/>
  <c r="D7" i="4"/>
  <c r="H7" i="4" s="1"/>
  <c r="K8" i="2" s="1"/>
  <c r="AQ697" i="4"/>
  <c r="AW697" i="4" s="1"/>
  <c r="AP696" i="4"/>
  <c r="AV696" i="4" s="1"/>
  <c r="E58" i="4"/>
  <c r="I58" i="4" s="1"/>
  <c r="L59" i="2" s="1"/>
  <c r="D58" i="4"/>
  <c r="H58" i="4" s="1"/>
  <c r="K59" i="2" s="1"/>
  <c r="F58" i="4"/>
  <c r="J58" i="4" s="1"/>
  <c r="M59" i="2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N81" i="4" s="1"/>
  <c r="AT81" i="4" s="1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M161" i="4" s="1"/>
  <c r="AS161" i="4" s="1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P4" i="4" s="1"/>
  <c r="AV4" i="4" s="1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M118" i="2" s="1"/>
  <c r="D117" i="4"/>
  <c r="H117" i="4" s="1"/>
  <c r="K118" i="2" s="1"/>
  <c r="E117" i="4"/>
  <c r="I117" i="4" s="1"/>
  <c r="L118" i="2" s="1"/>
  <c r="AN117" i="4"/>
  <c r="AT117" i="4" s="1"/>
  <c r="E6" i="4"/>
  <c r="I6" i="4" s="1"/>
  <c r="L7" i="2" s="1"/>
  <c r="F6" i="4"/>
  <c r="J6" i="4" s="1"/>
  <c r="M7" i="2" s="1"/>
  <c r="D6" i="4"/>
  <c r="H6" i="4" s="1"/>
  <c r="K7" i="2" s="1"/>
  <c r="G6" i="4"/>
  <c r="AO119" i="4"/>
  <c r="AU119" i="4" s="1"/>
  <c r="F111" i="4"/>
  <c r="J111" i="4" s="1"/>
  <c r="M112" i="2" s="1"/>
  <c r="E111" i="4"/>
  <c r="I111" i="4" s="1"/>
  <c r="L112" i="2" s="1"/>
  <c r="G111" i="4"/>
  <c r="D111" i="4"/>
  <c r="H111" i="4" s="1"/>
  <c r="K112" i="2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E41" i="4"/>
  <c r="I41" i="4" s="1"/>
  <c r="L42" i="2" s="1"/>
  <c r="D41" i="4"/>
  <c r="H41" i="4" s="1"/>
  <c r="K42" i="2" s="1"/>
  <c r="F41" i="4"/>
  <c r="J41" i="4" s="1"/>
  <c r="M42" i="2" s="1"/>
  <c r="G41" i="4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L17" i="2" s="1"/>
  <c r="G16" i="4"/>
  <c r="F16" i="4"/>
  <c r="J16" i="4" s="1"/>
  <c r="M17" i="2" s="1"/>
  <c r="D16" i="4"/>
  <c r="H16" i="4" s="1"/>
  <c r="K17" i="2" s="1"/>
  <c r="AQ93" i="4"/>
  <c r="AW93" i="4" s="1"/>
  <c r="AO93" i="4"/>
  <c r="AU93" i="4" s="1"/>
  <c r="AL93" i="4"/>
  <c r="AR93" i="4" s="1"/>
  <c r="E77" i="4"/>
  <c r="I77" i="4" s="1"/>
  <c r="L78" i="2" s="1"/>
  <c r="D77" i="4"/>
  <c r="H77" i="4" s="1"/>
  <c r="K78" i="2" s="1"/>
  <c r="G77" i="4"/>
  <c r="F77" i="4"/>
  <c r="J77" i="4" s="1"/>
  <c r="M78" i="2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L182" i="2" s="1"/>
  <c r="G181" i="4"/>
  <c r="D181" i="4"/>
  <c r="H181" i="4" s="1"/>
  <c r="K182" i="2" s="1"/>
  <c r="F181" i="4"/>
  <c r="J181" i="4" s="1"/>
  <c r="M182" i="2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M128" i="2" s="1"/>
  <c r="D127" i="4"/>
  <c r="H127" i="4" s="1"/>
  <c r="K128" i="2" s="1"/>
  <c r="E127" i="4"/>
  <c r="I127" i="4" s="1"/>
  <c r="L128" i="2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P212" i="4" s="1"/>
  <c r="AV212" i="4" s="1"/>
  <c r="AC212" i="4"/>
  <c r="AQ197" i="4"/>
  <c r="AW197" i="4" s="1"/>
  <c r="G195" i="4"/>
  <c r="D246" i="4"/>
  <c r="H246" i="4" s="1"/>
  <c r="G246" i="4"/>
  <c r="F246" i="4"/>
  <c r="J246" i="4" s="1"/>
  <c r="E246" i="4"/>
  <c r="I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F238" i="4"/>
  <c r="J238" i="4" s="1"/>
  <c r="D238" i="4"/>
  <c r="H238" i="4" s="1"/>
  <c r="E238" i="4"/>
  <c r="I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D186" i="4"/>
  <c r="H186" i="4" s="1"/>
  <c r="F186" i="4"/>
  <c r="J186" i="4" s="1"/>
  <c r="E186" i="4"/>
  <c r="I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L216" i="4"/>
  <c r="AR216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Q216" i="4"/>
  <c r="AW216" i="4" s="1"/>
  <c r="AP216" i="4"/>
  <c r="AV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L212" i="4"/>
  <c r="AR212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AO216" i="4" l="1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L75" i="2" s="1"/>
  <c r="G74" i="4"/>
  <c r="F74" i="4"/>
  <c r="J74" i="4" s="1"/>
  <c r="M75" i="2" s="1"/>
  <c r="D74" i="4"/>
  <c r="H74" i="4" s="1"/>
  <c r="K75" i="2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M166" i="2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K69" i="2" s="1"/>
  <c r="F68" i="4"/>
  <c r="J68" i="4" s="1"/>
  <c r="M69" i="2" s="1"/>
  <c r="G68" i="4"/>
  <c r="E68" i="4"/>
  <c r="I68" i="4" s="1"/>
  <c r="L69" i="2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AL99" i="4"/>
  <c r="AR99" i="4" s="1"/>
  <c r="E99" i="4" s="1"/>
  <c r="I99" i="4" s="1"/>
  <c r="L100" i="2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K163" i="2" s="1"/>
  <c r="E162" i="4"/>
  <c r="I162" i="4" s="1"/>
  <c r="L163" i="2" s="1"/>
  <c r="G162" i="4"/>
  <c r="F162" i="4"/>
  <c r="J162" i="4" s="1"/>
  <c r="M163" i="2" s="1"/>
  <c r="AP68" i="4"/>
  <c r="AV68" i="4" s="1"/>
  <c r="G83" i="4"/>
  <c r="F83" i="4"/>
  <c r="J83" i="4" s="1"/>
  <c r="M84" i="2" s="1"/>
  <c r="E83" i="4"/>
  <c r="I83" i="4" s="1"/>
  <c r="L84" i="2" s="1"/>
  <c r="D83" i="4"/>
  <c r="H83" i="4" s="1"/>
  <c r="K84" i="2" s="1"/>
  <c r="F99" i="4"/>
  <c r="J99" i="4" s="1"/>
  <c r="M100" i="2" s="1"/>
  <c r="E161" i="4"/>
  <c r="I161" i="4" s="1"/>
  <c r="L162" i="2" s="1"/>
  <c r="G161" i="4"/>
  <c r="F161" i="4"/>
  <c r="J161" i="4" s="1"/>
  <c r="M162" i="2" s="1"/>
  <c r="D161" i="4"/>
  <c r="H161" i="4" s="1"/>
  <c r="K162" i="2" s="1"/>
  <c r="D29" i="4"/>
  <c r="H29" i="4" s="1"/>
  <c r="K30" i="2" s="1"/>
  <c r="F29" i="4"/>
  <c r="J29" i="4" s="1"/>
  <c r="M30" i="2" s="1"/>
  <c r="E29" i="4"/>
  <c r="I29" i="4" s="1"/>
  <c r="L30" i="2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L122" i="2" s="1"/>
  <c r="F121" i="4"/>
  <c r="J121" i="4" s="1"/>
  <c r="M122" i="2" s="1"/>
  <c r="D121" i="4"/>
  <c r="H121" i="4" s="1"/>
  <c r="K122" i="2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K151" i="2" s="1"/>
  <c r="E150" i="4"/>
  <c r="I150" i="4" s="1"/>
  <c r="L151" i="2" s="1"/>
  <c r="G150" i="4"/>
  <c r="F150" i="4"/>
  <c r="J150" i="4" s="1"/>
  <c r="M151" i="2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L55" i="2" s="1"/>
  <c r="D54" i="4"/>
  <c r="H54" i="4" s="1"/>
  <c r="K55" i="2" s="1"/>
  <c r="F54" i="4"/>
  <c r="J54" i="4" s="1"/>
  <c r="M55" i="2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M120" i="2" s="1"/>
  <c r="D119" i="4"/>
  <c r="H119" i="4" s="1"/>
  <c r="K120" i="2" s="1"/>
  <c r="G119" i="4"/>
  <c r="E119" i="4"/>
  <c r="I119" i="4" s="1"/>
  <c r="L120" i="2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M131" i="2" s="1"/>
  <c r="G130" i="4"/>
  <c r="D130" i="4"/>
  <c r="H130" i="4" s="1"/>
  <c r="K131" i="2" s="1"/>
  <c r="E130" i="4"/>
  <c r="I130" i="4" s="1"/>
  <c r="L131" i="2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L170" i="2" s="1"/>
  <c r="G169" i="4"/>
  <c r="F169" i="4"/>
  <c r="J169" i="4" s="1"/>
  <c r="M170" i="2" s="1"/>
  <c r="D169" i="4"/>
  <c r="H169" i="4" s="1"/>
  <c r="K170" i="2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M66" i="2" s="1"/>
  <c r="D65" i="4"/>
  <c r="H65" i="4" s="1"/>
  <c r="K66" i="2" s="1"/>
  <c r="E65" i="4"/>
  <c r="I65" i="4" s="1"/>
  <c r="L66" i="2" s="1"/>
  <c r="F523" i="4"/>
  <c r="J523" i="4" s="1"/>
  <c r="G523" i="4"/>
  <c r="E523" i="4"/>
  <c r="I523" i="4" s="1"/>
  <c r="D523" i="4"/>
  <c r="H523" i="4" s="1"/>
  <c r="G95" i="4"/>
  <c r="D95" i="4"/>
  <c r="H95" i="4" s="1"/>
  <c r="K96" i="2" s="1"/>
  <c r="F95" i="4"/>
  <c r="J95" i="4" s="1"/>
  <c r="M96" i="2" s="1"/>
  <c r="E95" i="4"/>
  <c r="I95" i="4" s="1"/>
  <c r="L96" i="2" s="1"/>
  <c r="D541" i="4"/>
  <c r="H541" i="4" s="1"/>
  <c r="F541" i="4"/>
  <c r="J541" i="4" s="1"/>
  <c r="E541" i="4"/>
  <c r="I541" i="4" s="1"/>
  <c r="G541" i="4"/>
  <c r="E153" i="4"/>
  <c r="I153" i="4" s="1"/>
  <c r="L154" i="2" s="1"/>
  <c r="G153" i="4"/>
  <c r="D153" i="4"/>
  <c r="H153" i="4" s="1"/>
  <c r="K154" i="2" s="1"/>
  <c r="F153" i="4"/>
  <c r="J153" i="4" s="1"/>
  <c r="M154" i="2" s="1"/>
  <c r="F177" i="4"/>
  <c r="J177" i="4" s="1"/>
  <c r="M178" i="2" s="1"/>
  <c r="D177" i="4"/>
  <c r="H177" i="4" s="1"/>
  <c r="K178" i="2" s="1"/>
  <c r="G177" i="4"/>
  <c r="E177" i="4"/>
  <c r="I177" i="4" s="1"/>
  <c r="L178" i="2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L94" i="2" s="1"/>
  <c r="G93" i="4"/>
  <c r="D93" i="4"/>
  <c r="H93" i="4" s="1"/>
  <c r="K94" i="2" s="1"/>
  <c r="F93" i="4"/>
  <c r="J93" i="4" s="1"/>
  <c r="M94" i="2" s="1"/>
  <c r="G57" i="4"/>
  <c r="F57" i="4"/>
  <c r="J57" i="4" s="1"/>
  <c r="M58" i="2" s="1"/>
  <c r="E57" i="4"/>
  <c r="I57" i="4" s="1"/>
  <c r="L58" i="2" s="1"/>
  <c r="D57" i="4"/>
  <c r="H57" i="4" s="1"/>
  <c r="K58" i="2" s="1"/>
  <c r="AQ99" i="4"/>
  <c r="AW99" i="4" s="1"/>
  <c r="AL63" i="4"/>
  <c r="AR63" i="4" s="1"/>
  <c r="F138" i="4"/>
  <c r="J138" i="4" s="1"/>
  <c r="M139" i="2" s="1"/>
  <c r="E138" i="4"/>
  <c r="I138" i="4" s="1"/>
  <c r="L139" i="2" s="1"/>
  <c r="G138" i="4"/>
  <c r="D138" i="4"/>
  <c r="H138" i="4" s="1"/>
  <c r="K139" i="2" s="1"/>
  <c r="D133" i="4"/>
  <c r="H133" i="4" s="1"/>
  <c r="K134" i="2" s="1"/>
  <c r="G133" i="4"/>
  <c r="F133" i="4"/>
  <c r="J133" i="4" s="1"/>
  <c r="M134" i="2" s="1"/>
  <c r="E133" i="4"/>
  <c r="I133" i="4" s="1"/>
  <c r="L134" i="2" s="1"/>
  <c r="D165" i="4"/>
  <c r="H165" i="4" s="1"/>
  <c r="K166" i="2" s="1"/>
  <c r="G167" i="4"/>
  <c r="F167" i="4"/>
  <c r="J167" i="4" s="1"/>
  <c r="M168" i="2" s="1"/>
  <c r="D167" i="4"/>
  <c r="H167" i="4" s="1"/>
  <c r="K168" i="2" s="1"/>
  <c r="E167" i="4"/>
  <c r="I167" i="4" s="1"/>
  <c r="L168" i="2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L29" i="2" s="1"/>
  <c r="D28" i="4"/>
  <c r="H28" i="4" s="1"/>
  <c r="K29" i="2" s="1"/>
  <c r="F28" i="4"/>
  <c r="J28" i="4" s="1"/>
  <c r="M29" i="2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K91" i="2" s="1"/>
  <c r="G90" i="4"/>
  <c r="F90" i="4"/>
  <c r="J90" i="4" s="1"/>
  <c r="M91" i="2" s="1"/>
  <c r="E90" i="4"/>
  <c r="I90" i="4" s="1"/>
  <c r="L91" i="2" s="1"/>
  <c r="AK2" i="4"/>
  <c r="AH2" i="4"/>
  <c r="AJ2" i="4"/>
  <c r="AE2" i="4"/>
  <c r="AQ2" i="4" s="1"/>
  <c r="AW2" i="4" s="1"/>
  <c r="AA2" i="4"/>
  <c r="F125" i="4"/>
  <c r="J125" i="4" s="1"/>
  <c r="M126" i="2" s="1"/>
  <c r="D125" i="4"/>
  <c r="H125" i="4" s="1"/>
  <c r="K126" i="2" s="1"/>
  <c r="G125" i="4"/>
  <c r="E125" i="4"/>
  <c r="I125" i="4" s="1"/>
  <c r="L126" i="2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M104" i="2" s="1"/>
  <c r="E103" i="4"/>
  <c r="I103" i="4" s="1"/>
  <c r="L104" i="2" s="1"/>
  <c r="G103" i="4"/>
  <c r="D103" i="4"/>
  <c r="H103" i="4" s="1"/>
  <c r="K104" i="2" s="1"/>
  <c r="G742" i="4"/>
  <c r="E742" i="4"/>
  <c r="I742" i="4" s="1"/>
  <c r="D742" i="4"/>
  <c r="H742" i="4" s="1"/>
  <c r="F742" i="4"/>
  <c r="J742" i="4" s="1"/>
  <c r="G98" i="4"/>
  <c r="F98" i="4"/>
  <c r="J98" i="4" s="1"/>
  <c r="M99" i="2" s="1"/>
  <c r="E98" i="4"/>
  <c r="I98" i="4" s="1"/>
  <c r="L99" i="2" s="1"/>
  <c r="D98" i="4"/>
  <c r="H98" i="4" s="1"/>
  <c r="K99" i="2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E287" i="4"/>
  <c r="I287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G287" i="4" l="1"/>
  <c r="G165" i="4"/>
  <c r="D99" i="4"/>
  <c r="H99" i="4" s="1"/>
  <c r="K100" i="2" s="1"/>
  <c r="G99" i="4"/>
  <c r="E165" i="4"/>
  <c r="I165" i="4" s="1"/>
  <c r="L166" i="2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M64" i="2" s="1"/>
  <c r="E63" i="4"/>
  <c r="I63" i="4" s="1"/>
  <c r="L64" i="2" s="1"/>
  <c r="G63" i="4"/>
  <c r="D63" i="4"/>
  <c r="H63" i="4" s="1"/>
  <c r="K64" i="2" s="1"/>
  <c r="AQ157" i="4"/>
  <c r="AW157" i="4" s="1"/>
  <c r="D14" i="4"/>
  <c r="H14" i="4" s="1"/>
  <c r="K15" i="2" s="1"/>
  <c r="E14" i="4"/>
  <c r="I14" i="4" s="1"/>
  <c r="L15" i="2" s="1"/>
  <c r="G14" i="4"/>
  <c r="F14" i="4"/>
  <c r="J14" i="4" s="1"/>
  <c r="M15" i="2" s="1"/>
  <c r="D4" i="4"/>
  <c r="H4" i="4" s="1"/>
  <c r="K5" i="2" s="1"/>
  <c r="E4" i="4"/>
  <c r="I4" i="4" s="1"/>
  <c r="L5" i="2" s="1"/>
  <c r="F4" i="4"/>
  <c r="J4" i="4" s="1"/>
  <c r="M5" i="2" s="1"/>
  <c r="G4" i="4"/>
  <c r="AN2" i="4"/>
  <c r="AT2" i="4" s="1"/>
  <c r="AO2" i="4"/>
  <c r="AU2" i="4" s="1"/>
  <c r="E81" i="4"/>
  <c r="I81" i="4" s="1"/>
  <c r="L82" i="2" s="1"/>
  <c r="G81" i="4"/>
  <c r="F81" i="4"/>
  <c r="J81" i="4" s="1"/>
  <c r="M82" i="2" s="1"/>
  <c r="D81" i="4"/>
  <c r="H81" i="4" s="1"/>
  <c r="K82" i="2" s="1"/>
  <c r="E157" i="4"/>
  <c r="I157" i="4" s="1"/>
  <c r="L158" i="2" s="1"/>
  <c r="G157" i="4"/>
  <c r="F157" i="4"/>
  <c r="J157" i="4" s="1"/>
  <c r="M158" i="2" s="1"/>
  <c r="D157" i="4"/>
  <c r="H157" i="4" s="1"/>
  <c r="K158" i="2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<sst xmlns="http://schemas.openxmlformats.org/spreadsheetml/2006/main" count="2442" uniqueCount="534">
  <si>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</si>
  <si>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</si>
  <si>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</si>
  <si>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</si>
  <si>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</si>
  <si>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</si>
  <si>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</si>
  <si>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</si>
  <si>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</si>
  <si>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</si>
  <si>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</si>
  <si>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</si>
  <si>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</si>
  <si>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</si>
  <si>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</si>
  <si>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</si>
  <si>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</si>
  <si>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</si>
  <si>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</si>
  <si>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</si>
  <si>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</si>
  <si>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</si>
  <si>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</si>
  <si>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</si>
  <si>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</si>
  <si>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</si>
  <si>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</si>
  <si>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</si>
  <si>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</si>
  <si>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</si>
  <si>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</si>
  <si>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</si>
  <si>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</si>
  <si>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</si>
  <si>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</si>
  <si>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</si>
  <si>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</si>
  <si>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</si>
  <si>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</si>
  <si>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</si>
  <si>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</si>
  <si>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</si>
  <si>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</si>
  <si>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</si>
  <si>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</si>
  <si>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</si>
  <si>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</si>
  <si>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</si>
  <si>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</si>
  <si>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</si>
  <si>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</si>
  <si>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</si>
  <si>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</si>
  <si>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</si>
  <si>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</si>
  <si>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</si>
  <si>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</si>
  <si>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</si>
  <si>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</si>
  <si>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</si>
  <si>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</si>
  <si>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</si>
  <si>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</si>
  <si>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</si>
  <si>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</si>
  <si>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</si>
  <si>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</si>
  <si>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</si>
  <si>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</si>
  <si>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</si>
  <si>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</si>
  <si>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</si>
  <si>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</si>
  <si>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</si>
  <si>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</si>
  <si>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</si>
  <si>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</si>
  <si>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</si>
  <si>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</si>
  <si>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</si>
  <si>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</si>
  <si>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</si>
  <si>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</si>
  <si>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</si>
  <si>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</si>
  <si>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</si>
  <si>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</si>
  <si>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</si>
  <si>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</si>
  <si>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</si>
  <si>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</si>
  <si>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</si>
  <si>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</si>
  <si>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</si>
  <si>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</si>
  <si>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</si>
  <si>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</si>
  <si>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</si>
  <si>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</si>
  <si>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</si>
  <si>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</si>
  <si>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</si>
  <si>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</si>
  <si>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</si>
  <si>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</si>
  <si>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</si>
  <si>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</si>
  <si>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</si>
  <si>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</si>
  <si>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</si>
  <si>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</si>
  <si>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</si>
  <si>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</si>
  <si>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</si>
  <si>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</si>
  <si>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</si>
  <si>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</si>
  <si>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</si>
  <si>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</si>
  <si>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</si>
  <si>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</si>
  <si>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</si>
  <si>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</si>
  <si>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</si>
  <si>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</si>
  <si>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</si>
  <si>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</si>
  <si>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</si>
  <si>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</si>
  <si>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</si>
  <si>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</si>
  <si>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</si>
  <si>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</si>
  <si>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</si>
  <si>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</si>
  <si>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</si>
  <si>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</si>
  <si>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</si>
  <si>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</si>
  <si>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</si>
  <si>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</si>
  <si>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</si>
  <si>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</si>
  <si>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</si>
  <si>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</si>
  <si>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</si>
  <si>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</si>
  <si>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</si>
  <si>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</si>
  <si>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</si>
  <si>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</si>
  <si>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</si>
  <si>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</si>
  <si>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</si>
  <si>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</si>
  <si>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</si>
  <si>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</si>
  <si>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</si>
  <si>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</si>
  <si>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</si>
  <si>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</si>
  <si>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</si>
  <si>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</si>
  <si>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</si>
  <si>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</si>
  <si>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</si>
  <si>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</si>
  <si>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</si>
  <si>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</si>
  <si>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</si>
  <si>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</si>
  <si>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</si>
  <si>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</si>
  <si>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</si>
  <si>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</si>
  <si>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</si>
  <si>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</si>
  <si>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</si>
  <si>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</si>
  <si>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</si>
  <si>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</si>
  <si>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</si>
  <si>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</si>
  <si>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</si>
  <si>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</si>
  <si>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</si>
  <si>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</si>
  <si>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</si>
  <si>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</si>
  <si>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</si>
  <si>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</si>
  <si>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</si>
  <si>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</si>
  <si>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</si>
  <si>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</si>
  <si>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</si>
  <si>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</si>
  <si>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</si>
  <si>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</si>
  <si>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</si>
  <si>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</si>
  <si>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</si>
  <si>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</si>
  <si>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</si>
  <si>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</si>
  <si>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</si>
  <si>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</si>
  <si>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</si>
  <si>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Coventry</t>
  </si>
  <si>
    <t>SCORE</t>
  </si>
  <si>
    <t>OV25</t>
  </si>
  <si>
    <t>UN25</t>
  </si>
  <si>
    <t>P GOALS</t>
  </si>
  <si>
    <t>P SCORE</t>
  </si>
  <si>
    <t>Goals O</t>
  </si>
  <si>
    <t>20/11/2020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</si>
  <si>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</si>
  <si>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</si>
  <si>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</si>
  <si>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</si>
  <si>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</si>
  <si>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</si>
  <si>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</si>
  <si>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</si>
  <si>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</si>
  <si>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Bayern Munich</t>
  </si>
  <si>
    <t>Karlsruhe</t>
  </si>
  <si>
    <t>Greuther Furth</t>
  </si>
  <si>
    <t>Sandhausen</t>
  </si>
  <si>
    <t>Heidenheim</t>
  </si>
  <si>
    <t>D1</t>
  </si>
  <si>
    <t>D2</t>
  </si>
  <si>
    <t>Hannover</t>
  </si>
  <si>
    <t>Osnabruck</t>
  </si>
  <si>
    <t>Reggina</t>
  </si>
  <si>
    <t>Salernitana</t>
  </si>
  <si>
    <t>Sabadell</t>
  </si>
  <si>
    <t>Logrones</t>
  </si>
  <si>
    <t>Antwerp</t>
  </si>
  <si>
    <t>Waasland-Beveren</t>
  </si>
  <si>
    <t>Stuttgart</t>
  </si>
  <si>
    <t>Mainz</t>
  </si>
  <si>
    <t>Erzgebirge Aue</t>
  </si>
  <si>
    <t>Wurzburger Kickers</t>
  </si>
  <si>
    <t>Fortuna Dusseldorf</t>
  </si>
  <si>
    <t>Colchester</t>
  </si>
  <si>
    <t>Scunthorpe</t>
  </si>
  <si>
    <t>Lyon</t>
  </si>
  <si>
    <t>Bordeaux</t>
  </si>
  <si>
    <t>Vicenza</t>
  </si>
  <si>
    <t>Venezia</t>
  </si>
  <si>
    <t>Karagumruk</t>
  </si>
  <si>
    <t>Mechelen</t>
  </si>
  <si>
    <t>Genk</t>
  </si>
  <si>
    <t>Eupen</t>
  </si>
  <si>
    <t>Mouscron</t>
  </si>
  <si>
    <t>Oud-Heverlee Leuven</t>
  </si>
  <si>
    <t>Beerschot VA</t>
  </si>
  <si>
    <t>Kortrijk</t>
  </si>
  <si>
    <t>Charleroi</t>
  </si>
  <si>
    <t>Hoffenheim</t>
  </si>
  <si>
    <t>Dortmund</t>
  </si>
  <si>
    <t>Augsburg</t>
  </si>
  <si>
    <t>Ein Frankfurt</t>
  </si>
  <si>
    <t>Hertha</t>
  </si>
  <si>
    <t>Union Berlin</t>
  </si>
  <si>
    <t>Mgladbach</t>
  </si>
  <si>
    <t>Werder Bremen</t>
  </si>
  <si>
    <t>Schalke 04</t>
  </si>
  <si>
    <t>RB Leipzig</t>
  </si>
  <si>
    <t>Leverkusen</t>
  </si>
  <si>
    <t>Hamburg</t>
  </si>
  <si>
    <t>Paderborn</t>
  </si>
  <si>
    <t>Holstein Kiel</t>
  </si>
  <si>
    <t>Braunschweig</t>
  </si>
  <si>
    <t>Regensburg</t>
  </si>
  <si>
    <t>Darmstadt</t>
  </si>
  <si>
    <t>Wycombe</t>
  </si>
  <si>
    <t>Nottm Forest</t>
  </si>
  <si>
    <t>Rotherham</t>
  </si>
  <si>
    <t>Sunderland</t>
  </si>
  <si>
    <t>Gillingham</t>
  </si>
  <si>
    <t>AFC Wimbledon</t>
  </si>
  <si>
    <t>Milton Keynes Dons</t>
  </si>
  <si>
    <t>Bristol Rvs</t>
  </si>
  <si>
    <t>Rochdale</t>
  </si>
  <si>
    <t>Ipswich</t>
  </si>
  <si>
    <t>Swindon</t>
  </si>
  <si>
    <t>Lincoln</t>
  </si>
  <si>
    <t>Doncaster</t>
  </si>
  <si>
    <t>Northampton</t>
  </si>
  <si>
    <t>Fleetwood Town</t>
  </si>
  <si>
    <t>Plymouth</t>
  </si>
  <si>
    <t>Accrington</t>
  </si>
  <si>
    <t>Shrewsbury</t>
  </si>
  <si>
    <t>Peterboro</t>
  </si>
  <si>
    <t>Bolton</t>
  </si>
  <si>
    <t>Bradford</t>
  </si>
  <si>
    <t>Cambridge</t>
  </si>
  <si>
    <t>Cheltenham</t>
  </si>
  <si>
    <t>Grimsby</t>
  </si>
  <si>
    <t>Stevenage</t>
  </si>
  <si>
    <t>Morecambe</t>
  </si>
  <si>
    <t>Tranmere</t>
  </si>
  <si>
    <t>Salford</t>
  </si>
  <si>
    <t>Southend</t>
  </si>
  <si>
    <t>Walsall</t>
  </si>
  <si>
    <t>Mansfield</t>
  </si>
  <si>
    <t>Barnet</t>
  </si>
  <si>
    <t>Boreham Wood</t>
  </si>
  <si>
    <t>Dag and Red</t>
  </si>
  <si>
    <t>Hartlepool</t>
  </si>
  <si>
    <t>Wrexham</t>
  </si>
  <si>
    <t>Solihull</t>
  </si>
  <si>
    <t>Wealdstone</t>
  </si>
  <si>
    <t>Weymouth</t>
  </si>
  <si>
    <t>Stockport</t>
  </si>
  <si>
    <t>Yeovil</t>
  </si>
  <si>
    <t>Bromley</t>
  </si>
  <si>
    <t>Montpellier</t>
  </si>
  <si>
    <t>Lens</t>
  </si>
  <si>
    <t>Marseille</t>
  </si>
  <si>
    <t>Rennes</t>
  </si>
  <si>
    <t>Toulouse</t>
  </si>
  <si>
    <t>Clermont</t>
  </si>
  <si>
    <t>Troyes</t>
  </si>
  <si>
    <t>Auxerre</t>
  </si>
  <si>
    <t>Ajaccio</t>
  </si>
  <si>
    <t>Grenoble</t>
  </si>
  <si>
    <t>Amiens</t>
  </si>
  <si>
    <t>Chateauroux</t>
  </si>
  <si>
    <t>Chambly</t>
  </si>
  <si>
    <t>Caen</t>
  </si>
  <si>
    <t>Guingamp</t>
  </si>
  <si>
    <t>Pau FC</t>
  </si>
  <si>
    <t>Nancy</t>
  </si>
  <si>
    <t>Paris FC</t>
  </si>
  <si>
    <t>Niort</t>
  </si>
  <si>
    <t>Le Havre</t>
  </si>
  <si>
    <t>Rodez</t>
  </si>
  <si>
    <t>Sochaux</t>
  </si>
  <si>
    <t>Valenciennes</t>
  </si>
  <si>
    <t>Dunkerque</t>
  </si>
  <si>
    <t>Larisa</t>
  </si>
  <si>
    <t>Volos NFC</t>
  </si>
  <si>
    <t>Asteras Tripolis</t>
  </si>
  <si>
    <t>Lamia</t>
  </si>
  <si>
    <t>Benevento</t>
  </si>
  <si>
    <t>Ascoli</t>
  </si>
  <si>
    <t>Empoli</t>
  </si>
  <si>
    <t>Frosinone</t>
  </si>
  <si>
    <t>Pordenone</t>
  </si>
  <si>
    <t>Virtus Entella</t>
  </si>
  <si>
    <t>Cosenza</t>
  </si>
  <si>
    <t>Pisa</t>
  </si>
  <si>
    <t>Reggiana</t>
  </si>
  <si>
    <t>Heracles</t>
  </si>
  <si>
    <t>Groningen</t>
  </si>
  <si>
    <t>Utrecht</t>
  </si>
  <si>
    <t>Zwolle</t>
  </si>
  <si>
    <t>For Sittard</t>
  </si>
  <si>
    <t>VVV Venlo</t>
  </si>
  <si>
    <t>Vitesse</t>
  </si>
  <si>
    <t>Waalwijk</t>
  </si>
  <si>
    <t>Nacional</t>
  </si>
  <si>
    <t>Farense</t>
  </si>
  <si>
    <t>Celtic</t>
  </si>
  <si>
    <t>St Mirren</t>
  </si>
  <si>
    <t>Dundee United</t>
  </si>
  <si>
    <t>Hibernian</t>
  </si>
  <si>
    <t>Kilmarnock</t>
  </si>
  <si>
    <t>Aberdeen</t>
  </si>
  <si>
    <t>Alloa</t>
  </si>
  <si>
    <t>Hearts</t>
  </si>
  <si>
    <t>Inverness C</t>
  </si>
  <si>
    <t>Queen of Sth</t>
  </si>
  <si>
    <t>Morton</t>
  </si>
  <si>
    <t>Arbroath</t>
  </si>
  <si>
    <t>Castellon</t>
  </si>
  <si>
    <t>Hatayspor</t>
  </si>
  <si>
    <t>Club Brugge</t>
  </si>
  <si>
    <t>Standard</t>
  </si>
  <si>
    <t>Waregem</t>
  </si>
  <si>
    <t>Oostende</t>
  </si>
  <si>
    <t>Anderlecht</t>
  </si>
  <si>
    <t>Gent</t>
  </si>
  <si>
    <t>St Truiden</t>
  </si>
  <si>
    <t>Cercle Brugge</t>
  </si>
  <si>
    <t>FC Koln</t>
  </si>
  <si>
    <t>Bielefeld</t>
  </si>
  <si>
    <t>Wolfsburg</t>
  </si>
  <si>
    <t>Freiburg</t>
  </si>
  <si>
    <t>Bochum</t>
  </si>
  <si>
    <t>St Pauli</t>
  </si>
  <si>
    <t>Nurnberg</t>
  </si>
  <si>
    <t>Nice</t>
  </si>
  <si>
    <t>St Etienne</t>
  </si>
  <si>
    <t>Angers</t>
  </si>
  <si>
    <t>Nimes</t>
  </si>
  <si>
    <t>Brest</t>
  </si>
  <si>
    <t>Metz</t>
  </si>
  <si>
    <t>Lorient</t>
  </si>
  <si>
    <t>Paris SG</t>
  </si>
  <si>
    <t>Strasbourg</t>
  </si>
  <si>
    <t>Reims</t>
  </si>
  <si>
    <t>Lille</t>
  </si>
  <si>
    <t>Dijon</t>
  </si>
  <si>
    <t>Nantes</t>
  </si>
  <si>
    <t>Monaco</t>
  </si>
  <si>
    <t>Giannina</t>
  </si>
  <si>
    <t>Atromitos</t>
  </si>
  <si>
    <t>Panetolikos</t>
  </si>
  <si>
    <t>Apollon</t>
  </si>
  <si>
    <t>Spezia</t>
  </si>
  <si>
    <t>Crotone</t>
  </si>
  <si>
    <t>Chievo</t>
  </si>
  <si>
    <t>Pescara</t>
  </si>
  <si>
    <t>Monza</t>
  </si>
  <si>
    <t>Cittadella</t>
  </si>
  <si>
    <t>Cremonese</t>
  </si>
  <si>
    <t>Twente</t>
  </si>
  <si>
    <t>Heerenveen</t>
  </si>
  <si>
    <t>Feyenoord</t>
  </si>
  <si>
    <t>PSV Eindhoven</t>
  </si>
  <si>
    <t>Willem II</t>
  </si>
  <si>
    <t>FC Emmen</t>
  </si>
  <si>
    <t>AZ Alkmaar</t>
  </si>
  <si>
    <t>Ajax</t>
  </si>
  <si>
    <t>Den Haag</t>
  </si>
  <si>
    <t>Sparta Rotterdam</t>
  </si>
  <si>
    <t>Guimaraes</t>
  </si>
  <si>
    <t>Cartagena</t>
  </si>
  <si>
    <t>Erzurum BB</t>
  </si>
  <si>
    <t>E1</t>
  </si>
  <si>
    <t>I2</t>
  </si>
  <si>
    <t>P1</t>
  </si>
  <si>
    <t>SP1</t>
  </si>
  <si>
    <t>SP2</t>
  </si>
  <si>
    <t>B1</t>
  </si>
  <si>
    <t>E3</t>
  </si>
  <si>
    <t>F1</t>
  </si>
  <si>
    <t>I1</t>
  </si>
  <si>
    <t>T1</t>
  </si>
  <si>
    <t>E0</t>
  </si>
  <si>
    <t>E2</t>
  </si>
  <si>
    <t>EC</t>
  </si>
  <si>
    <t>F2</t>
  </si>
  <si>
    <t>G1</t>
  </si>
  <si>
    <t>N1</t>
  </si>
  <si>
    <t>SC0</t>
  </si>
  <si>
    <t>SC1</t>
  </si>
  <si>
    <t>Blackpool</t>
  </si>
  <si>
    <t>Altrincham</t>
  </si>
  <si>
    <t>Ross County</t>
  </si>
  <si>
    <t>Motherwell</t>
  </si>
  <si>
    <t>Burton</t>
  </si>
  <si>
    <t>Forest Green</t>
  </si>
  <si>
    <t>Oldham</t>
  </si>
  <si>
    <t>Portsmouth</t>
  </si>
  <si>
    <t>Crawley Town</t>
  </si>
  <si>
    <t>Harrogate</t>
  </si>
  <si>
    <t>Carlisle</t>
  </si>
  <si>
    <t>Newport County</t>
  </si>
  <si>
    <t>Exeter</t>
  </si>
  <si>
    <t>Barrow</t>
  </si>
  <si>
    <t>Kings Lynn</t>
  </si>
  <si>
    <t>Oxford</t>
  </si>
  <si>
    <t>Crewe</t>
  </si>
  <si>
    <t>Leyton Orient</t>
  </si>
  <si>
    <t>Port Vale</t>
  </si>
  <si>
    <t>Chesterfield</t>
  </si>
  <si>
    <t>Raith Rvs</t>
  </si>
  <si>
    <t>Ayr</t>
  </si>
  <si>
    <t>Dundee</t>
  </si>
  <si>
    <t>Dunfermline</t>
  </si>
  <si>
    <t>26/02/2021</t>
  </si>
  <si>
    <t>27/02/2021</t>
  </si>
  <si>
    <t>28/02/2021</t>
  </si>
  <si>
    <t>2-0</t>
  </si>
  <si>
    <t>1-0</t>
  </si>
  <si>
    <t>1-2</t>
  </si>
  <si>
    <t>2-2</t>
  </si>
  <si>
    <t>1-1</t>
  </si>
  <si>
    <t>2-1</t>
  </si>
  <si>
    <t>0-1</t>
  </si>
  <si>
    <t>0-0</t>
  </si>
  <si>
    <t>4-1</t>
  </si>
  <si>
    <t>3-0</t>
  </si>
  <si>
    <t>5-1</t>
  </si>
  <si>
    <t>3-2</t>
  </si>
  <si>
    <t>1-3</t>
  </si>
  <si>
    <t>0-3</t>
  </si>
  <si>
    <t>4-3</t>
  </si>
  <si>
    <t>0-2</t>
  </si>
  <si>
    <t>3-1</t>
  </si>
  <si>
    <t>0-4</t>
  </si>
  <si>
    <t>1-4</t>
  </si>
  <si>
    <t>4-0</t>
  </si>
  <si>
    <t>P</t>
  </si>
  <si>
    <t>4-2</t>
  </si>
  <si>
    <t>Woking</t>
  </si>
  <si>
    <t>Maidenhead</t>
  </si>
  <si>
    <t>Aldershot</t>
  </si>
  <si>
    <t>Annan Athletic</t>
  </si>
  <si>
    <t>Cowdenbeath</t>
  </si>
  <si>
    <t>Elgin</t>
  </si>
  <si>
    <t>Queens Park</t>
  </si>
  <si>
    <t>Albion Rvs</t>
  </si>
  <si>
    <t>Stirling</t>
  </si>
  <si>
    <t>SC3</t>
  </si>
  <si>
    <t>Halifax</t>
  </si>
  <si>
    <t>Falkirk</t>
  </si>
  <si>
    <t>Cove Rangers</t>
  </si>
  <si>
    <t>East Fife</t>
  </si>
  <si>
    <t>Peterhead</t>
  </si>
  <si>
    <t>Brechin</t>
  </si>
  <si>
    <t>Edinburgh City</t>
  </si>
  <si>
    <t>SC2</t>
  </si>
  <si>
    <t>Torquay</t>
  </si>
  <si>
    <t>Airdrie Utd</t>
  </si>
  <si>
    <t>Dumbarton</t>
  </si>
  <si>
    <t>Partick</t>
  </si>
  <si>
    <t>Forfar</t>
  </si>
  <si>
    <t>Clyde</t>
  </si>
  <si>
    <t>Montrose</t>
  </si>
  <si>
    <t>Stranraer</t>
  </si>
  <si>
    <t>Stenhousemuir</t>
  </si>
  <si>
    <t>Hamilton</t>
  </si>
  <si>
    <t>Livingston</t>
  </si>
  <si>
    <t>St Johnstone</t>
  </si>
  <si>
    <t>Rangers</t>
  </si>
  <si>
    <t>20/04/2021</t>
  </si>
  <si>
    <t>21/04/2021</t>
  </si>
  <si>
    <t>22/04/2021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</si>
</sst>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81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4" borderId="0" xfId="0" applyFill="1"/>
    <xf numFmtId="10" fontId="1" fillId="4" borderId="3" xfId="0" applyNumberFormat="1" applyFont="1" applyFill="1" applyBorder="1" applyAlignment="1">
      <alignment horizontal="center"/>
    </xf>
    <xf numFmtId="166" fontId="1" fillId="4" borderId="2" xfId="0" applyNumberFormat="1" applyFont="1" applyFill="1" applyBorder="1" applyAlignment="1">
      <alignment horizontal="center"/>
    </xf>
    <xf numFmtId="166" fontId="1" fillId="4" borderId="0" xfId="0" applyNumberFormat="1" applyFont="1" applyFill="1" applyBorder="1" applyAlignment="1">
      <alignment horizontal="center"/>
    </xf>
    <xf numFmtId="166" fontId="1" fillId="4" borderId="1" xfId="0" applyNumberFormat="1" applyFont="1" applyFill="1" applyBorder="1" applyAlignment="1">
      <alignment horizontal="center"/>
    </xf>
    <xf numFmtId="1" fontId="1" fillId="4" borderId="2" xfId="0" applyNumberFormat="1" applyFont="1" applyFill="1" applyBorder="1" applyAlignment="1">
      <alignment horizontal="center"/>
    </xf>
    <xf numFmtId="1" fontId="1" fillId="4" borderId="0" xfId="0" applyNumberFormat="1" applyFont="1" applyFill="1" applyBorder="1" applyAlignment="1">
      <alignment horizontal="center"/>
    </xf>
    <xf numFmtId="0" fontId="1" fillId="4" borderId="0" xfId="0" applyFont="1" applyFill="1"/>
    <xf numFmtId="49" fontId="1" fillId="4" borderId="0" xfId="0" applyNumberFormat="1" applyFont="1" applyFill="1" applyAlignment="1">
      <alignment horizontal="center"/>
    </xf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4" borderId="0" xfId="2" applyFont="1" applyFill="1" applyAlignment="1"/>
    <xf numFmtId="0" fontId="1" fillId="4" borderId="0" xfId="0" applyFont="1" applyFill="1" applyAlignment="1"/>
    <xf numFmtId="2" fontId="1" fillId="4" borderId="0" xfId="0" applyNumberFormat="1" applyFont="1" applyFill="1" applyAlignment="1"/>
    <xf numFmtId="49" fontId="0" fillId="4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1.0636569760020114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1.0597065109096055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1.0399586640868308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1.0797191791004319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1.049459408292031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1.0632706922771613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1.0376740753093197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1.0646019609962662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1.0535792336879053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1.0344490471441554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1.048153965543114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1.042106143326367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1.0529292923090063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1.0407298027485501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1.0509930436304777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1.0424343751332963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1.0449864577049268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1.0510694237812139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1.0597065109096055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1.042708496600167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1.0510869493716231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1.0570899221118917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1.0571615895212632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1.0619437671691367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1.0629592441321463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1.0672505015642557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1.0666566032202576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1.0626784802592908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1.0847962681572476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1.0755802342973508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1.0434324628629703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1.0450375961866025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1.0440279853919932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1.0524934496338532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1.0543300667589199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1.0535792336879053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1.0537461604267786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1.0438817895444492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1.0461286947489423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1.047592923283859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1.0517344996321181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1.0529232824658912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1.0543819242504819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1.0502085589023142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1.0511368361869355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1.0549385447709132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1.048153965543114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1.0517344996321181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1.0494125025023127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1.0556120689697279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1.0586402402731725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1.0652016546735219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1.0657284823689301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1.0577874143093966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1.0656804364016281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1.0662627066031662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1.0583708135254832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1.0637069279289246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1.0570274463634663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1.0666566032202576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1.0577874143093966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1.0643058963539642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1.0602620774953408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1.0643058963539642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1.0637069279289246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1.0643058963539642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1.0675466351235279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1.0586402402731725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1.0681124392162278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1.0666566032202576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1.0647027958175614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1.0658734026705068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1.0671049906442842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1.0629813436677837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1.0835244144200842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1.0681458983010155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1.0846738705094816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1.0855074934514506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1.0723310006406619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1.0713419446858048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1.0760544219039903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1.0476415951389864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1.082456810703325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1.069601405639077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1.0643058963539642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1.0629444687848131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1.0686742982506554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1.0707920252364764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1.0666566032202576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1.0656804364016281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1.0586391570182949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1.071587589916037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1.0691226859170895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1.0840677409696946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1.0758906966555091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1.0633504678478547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1.042708496600167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1.045344963452246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1.0512150176064545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1.0488545698370915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1.04299513543169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1.052267086616911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1.0510694237812139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1.0538611122400778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1.0543819242504819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1.0427733349764023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1.0738046565096138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1.0405885922597782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1.0536369139215562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1.0420112422030368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1.0543300667589199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1.0534523975910519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1.0509444270006065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1.0449864577049268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1.0461929391857427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1.0518428764688503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1.0488545698370915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1.0657284823689301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1.0592698779777294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1.0602620774953408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1.0637069279289246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1.047592923283859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1.0480610077274732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1.0488038688665162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1.0467303289817578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1.0565141204944781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1.0600632093526758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1.0658193208676467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1.0629114617744848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1.0557800700829107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1.0654583973780449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1.0636410008450974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1.0631376838968771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1.0678037670587686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1.0558699045953301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1.0563585399442623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1.0570274463634663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1.0589099176352577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1.0369265649091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1.0326216037183769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1.0410043397874882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1.0502085589023142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1.0459631209894389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1.0399586640868308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1.0407647371379136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1.0362637658896696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1.0342024872400046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1.0351900225906741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1.0483906463555754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1.0483511839381512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1.0442736271125563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1.0434322558420379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1.0369403410931437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1.0417159380917833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1.0401197761406094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1.0410043397874882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1.0448679076073528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1.0844219611566195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1.0901942927996273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1.0882031460515309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1.0819464260128329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1.0446618226996724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1.0342024872400046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1.0638506360918354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1.0463684894705136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1.047592923283859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1.0461286947489423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1.0611497315460385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1.0431976029859278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1.0511007709925617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1.0562131576327949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1.0562131576327949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1.0526045231274919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1.0460060256260135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1.042708496600167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1.0427491060172347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1.0456526785031968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1.0435904275699541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1.0614473041522947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1.0632706922771613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1.0704735502621208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1.0666596559601409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1.0629813436677837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1.0589099176352577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1.041979455975633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1.0569577396855649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1.045344963452246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1.0518985731239796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1.0497253316960662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1.0487772084693074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1.0511989710920113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1.0448679076073528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1.0497253316960662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1.0424343751332963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1.0494628052164887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1.0461929391857427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1.04299513543169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1.0505862061664459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1.0500631329117833</v>
      </c>
      <c r="F200" s="6"/>
      <c r="H200" s="6"/>
      <c r="I200" s="6"/>
      <c r="J200" s="6"/>
      <c r="K200" s="6"/>
    </row>
    <row r="201" spans="4:11" x14ac:dyDescent="0.25">
      <c r="D201">
        <f>solve_for_d('True_Odds_Calculator_2-way'!A202,'True_Odds_Calculator_2-way'!#REF!,'True_Odds_Calculator_2-way'!B202,'Log_working_2-way'!B$1,'Log_working_2-way'!B$2)</f>
        <v>1.0512018249471584</v>
      </c>
      <c r="F201" s="6"/>
      <c r="H201" s="6"/>
      <c r="I201" s="6"/>
      <c r="J201" s="6"/>
      <c r="K201" s="6"/>
    </row>
    <row r="202" spans="4:11" x14ac:dyDescent="0.25">
      <c r="D202">
        <f>solve_for_d('True_Odds_Calculator_2-way'!A203,'True_Odds_Calculator_2-way'!#REF!,'True_Odds_Calculator_2-way'!B203,'Log_working_2-way'!B$1,'Log_working_2-way'!B$2)</f>
        <v>1.0501502456550436</v>
      </c>
      <c r="F202" s="6"/>
      <c r="H202" s="6"/>
      <c r="I202" s="6"/>
      <c r="J202" s="6"/>
      <c r="K202" s="6"/>
    </row>
    <row r="203" spans="4:11" x14ac:dyDescent="0.25">
      <c r="D203">
        <f>solve_for_d('True_Odds_Calculator_2-way'!A204,'True_Odds_Calculator_2-way'!#REF!,'True_Odds_Calculator_2-way'!B204,'Log_working_2-way'!B$1,'Log_working_2-way'!B$2)</f>
        <v>1.0571615895212632</v>
      </c>
      <c r="F203" s="6"/>
      <c r="H203" s="6"/>
      <c r="I203" s="6"/>
      <c r="J203" s="6"/>
      <c r="K203" s="6"/>
    </row>
    <row r="204" spans="4:11" x14ac:dyDescent="0.25">
      <c r="D204">
        <f>solve_for_d('True_Odds_Calculator_2-way'!A205,'True_Odds_Calculator_2-way'!#REF!,'True_Odds_Calculator_2-way'!B205,'Log_working_2-way'!B$1,'Log_working_2-way'!B$2)</f>
        <v>1.0605079846757564</v>
      </c>
      <c r="F204" s="6"/>
      <c r="H204" s="6"/>
      <c r="I204" s="6"/>
      <c r="J204" s="6"/>
      <c r="K204" s="6"/>
    </row>
    <row r="205" spans="4:11" x14ac:dyDescent="0.25">
      <c r="D205">
        <f>solve_for_d('True_Odds_Calculator_2-way'!A206,'True_Odds_Calculator_2-way'!#REF!,'True_Odds_Calculator_2-way'!B206,'Log_working_2-way'!B$1,'Log_working_2-way'!B$2)</f>
        <v>1.0588150667767779</v>
      </c>
      <c r="F205" s="6"/>
      <c r="H205" s="6"/>
      <c r="I205" s="6"/>
      <c r="J205" s="6"/>
      <c r="K205" s="6"/>
    </row>
    <row r="206" spans="4:11" x14ac:dyDescent="0.25">
      <c r="D206">
        <f>solve_for_d('True_Odds_Calculator_2-way'!A207,'True_Odds_Calculator_2-way'!#REF!,'True_Odds_Calculator_2-way'!B207,'Log_working_2-way'!B$1,'Log_working_2-way'!B$2)</f>
        <v>1.0575635508862022</v>
      </c>
      <c r="F206" s="6"/>
      <c r="H206" s="6"/>
      <c r="I206" s="6"/>
      <c r="J206" s="6"/>
      <c r="K206" s="6"/>
    </row>
    <row r="207" spans="4:11" x14ac:dyDescent="0.25">
      <c r="D207">
        <f>solve_for_d('True_Odds_Calculator_2-way'!A208,'True_Odds_Calculator_2-way'!#REF!,'True_Odds_Calculator_2-way'!B208,'Log_working_2-way'!B$1,'Log_working_2-way'!B$2)</f>
        <v>1.0675466351235279</v>
      </c>
      <c r="F207" s="6"/>
      <c r="H207" s="6"/>
      <c r="I207" s="6"/>
      <c r="J207" s="6"/>
      <c r="K207" s="6"/>
    </row>
    <row r="208" spans="4:11" x14ac:dyDescent="0.25">
      <c r="D208">
        <f>solve_for_d('True_Odds_Calculator_2-way'!A209,'True_Odds_Calculator_2-way'!#REF!,'True_Odds_Calculator_2-way'!B209,'Log_working_2-way'!B$1,'Log_working_2-way'!B$2)</f>
        <v>1.0600632093526758</v>
      </c>
      <c r="F208" s="6"/>
      <c r="H208" s="6"/>
      <c r="I208" s="6"/>
      <c r="J208" s="6"/>
      <c r="K208" s="6"/>
    </row>
    <row r="209" spans="4:11" x14ac:dyDescent="0.25">
      <c r="D209">
        <f>solve_for_d('True_Odds_Calculator_2-way'!A210,'True_Odds_Calculator_2-way'!#REF!,'True_Odds_Calculator_2-way'!B210,'Log_working_2-way'!B$1,'Log_working_2-way'!B$2)</f>
        <v>1.0571615895212632</v>
      </c>
      <c r="F209" s="6"/>
      <c r="H209" s="6"/>
      <c r="I209" s="6"/>
      <c r="J209" s="6"/>
      <c r="K209" s="6"/>
    </row>
    <row r="210" spans="4:11" x14ac:dyDescent="0.25">
      <c r="D210">
        <f>solve_for_d('True_Odds_Calculator_2-way'!A211,'True_Odds_Calculator_2-way'!#REF!,'True_Odds_Calculator_2-way'!B211,'Log_working_2-way'!B$1,'Log_working_2-way'!B$2)</f>
        <v>1.0509354515449301</v>
      </c>
      <c r="F210" s="6"/>
      <c r="H210" s="6"/>
      <c r="I210" s="6"/>
      <c r="J210" s="6"/>
      <c r="K210" s="6"/>
    </row>
    <row r="211" spans="4:11" x14ac:dyDescent="0.25">
      <c r="D211">
        <f>solve_for_d('True_Odds_Calculator_2-way'!A212,'True_Odds_Calculator_2-way'!#REF!,'True_Odds_Calculator_2-way'!B212,'Log_working_2-way'!B$1,'Log_working_2-way'!B$2)</f>
        <v>1.0611367580726192</v>
      </c>
      <c r="F211" s="6"/>
      <c r="H211" s="6"/>
      <c r="I211" s="6"/>
      <c r="J211" s="6"/>
      <c r="K211" s="6"/>
    </row>
    <row r="212" spans="4:11" x14ac:dyDescent="0.25">
      <c r="D212">
        <f>solve_for_d('True_Odds_Calculator_2-way'!A213,'True_Odds_Calculator_2-way'!#REF!,'True_Odds_Calculator_2-way'!B213,'Log_working_2-way'!B$1,'Log_working_2-way'!B$2)</f>
        <v>1.0588150667767779</v>
      </c>
      <c r="F212" s="6"/>
      <c r="H212" s="6"/>
      <c r="I212" s="6"/>
      <c r="J212" s="6"/>
      <c r="K212" s="6"/>
    </row>
    <row r="213" spans="4:11" x14ac:dyDescent="0.25">
      <c r="D213">
        <f>solve_for_d('True_Odds_Calculator_2-way'!A214,'True_Odds_Calculator_2-way'!#REF!,'True_Odds_Calculator_2-way'!B214,'Log_working_2-way'!B$1,'Log_working_2-way'!B$2)</f>
        <v>1.0580097445486314</v>
      </c>
      <c r="F213" s="6"/>
      <c r="H213" s="6"/>
      <c r="I213" s="6"/>
      <c r="J213" s="6"/>
      <c r="K213" s="6"/>
    </row>
    <row r="214" spans="4:11" x14ac:dyDescent="0.25">
      <c r="D214">
        <f>solve_for_d('True_Odds_Calculator_2-way'!A215,'True_Odds_Calculator_2-way'!#REF!,'True_Odds_Calculator_2-way'!B215,'Log_working_2-way'!B$1,'Log_working_2-way'!B$2)</f>
        <v>1.0582588520018001</v>
      </c>
      <c r="F214" s="6"/>
      <c r="H214" s="6"/>
      <c r="I214" s="6"/>
      <c r="J214" s="6"/>
      <c r="K214" s="6"/>
    </row>
    <row r="215" spans="4:11" x14ac:dyDescent="0.25">
      <c r="D215">
        <f>solve_for_d('True_Odds_Calculator_2-way'!A216,'True_Odds_Calculator_2-way'!#REF!,'True_Odds_Calculator_2-way'!B216,'Log_working_2-way'!B$1,'Log_working_2-way'!B$2)</f>
        <v>1.0586373210952964</v>
      </c>
      <c r="F215" s="6"/>
      <c r="H215" s="6"/>
      <c r="I215" s="6"/>
      <c r="J215" s="6"/>
      <c r="K215" s="6"/>
    </row>
    <row r="216" spans="4:11" x14ac:dyDescent="0.25">
      <c r="D216">
        <f>solve_for_d('True_Odds_Calculator_2-way'!A217,'True_Odds_Calculator_2-way'!#REF!,'True_Odds_Calculator_2-way'!B217,'Log_working_2-way'!B$1,'Log_working_2-way'!B$2)</f>
        <v>1.0584574108458336</v>
      </c>
      <c r="F216" s="6"/>
      <c r="H216" s="6"/>
      <c r="I216" s="6"/>
      <c r="J216" s="6"/>
      <c r="K216" s="6"/>
    </row>
    <row r="217" spans="4:11" x14ac:dyDescent="0.25">
      <c r="D217">
        <f>solve_for_d('True_Odds_Calculator_2-way'!A218,'True_Odds_Calculator_2-way'!#REF!,'True_Odds_Calculator_2-way'!B218,'Log_working_2-way'!B$1,'Log_working_2-way'!B$2)</f>
        <v>1.0586373210952964</v>
      </c>
      <c r="F217" s="6"/>
      <c r="H217" s="6"/>
      <c r="I217" s="6"/>
      <c r="J217" s="6"/>
      <c r="K217" s="6"/>
    </row>
    <row r="218" spans="4:11" x14ac:dyDescent="0.25">
      <c r="D218">
        <f>solve_for_d('True_Odds_Calculator_2-way'!A219,'True_Odds_Calculator_2-way'!#REF!,'True_Odds_Calculator_2-way'!B219,'Log_working_2-way'!B$1,'Log_working_2-way'!B$2)</f>
        <v>1.0605101786372635</v>
      </c>
      <c r="F218" s="6"/>
      <c r="H218" s="6"/>
      <c r="I218" s="6"/>
      <c r="J218" s="6"/>
      <c r="K218" s="6"/>
    </row>
    <row r="219" spans="4:11" x14ac:dyDescent="0.25">
      <c r="D219">
        <f>solve_for_d('True_Odds_Calculator_2-way'!A220,'True_Odds_Calculator_2-way'!#REF!,'True_Odds_Calculator_2-way'!B220,'Log_working_2-way'!B$1,'Log_working_2-way'!B$2)</f>
        <v>1.0626784802592908</v>
      </c>
      <c r="F219" s="6"/>
      <c r="H219" s="6"/>
      <c r="I219" s="6"/>
      <c r="J219" s="6"/>
      <c r="K219" s="6"/>
    </row>
    <row r="220" spans="4:11" x14ac:dyDescent="0.25">
      <c r="D220">
        <f>solve_for_d('True_Odds_Calculator_2-way'!A221,'True_Odds_Calculator_2-way'!#REF!,'True_Odds_Calculator_2-way'!B221,'Log_working_2-way'!B$1,'Log_working_2-way'!B$2)</f>
        <v>1.0629444687848131</v>
      </c>
      <c r="F220" s="6"/>
      <c r="H220" s="6"/>
      <c r="I220" s="6"/>
      <c r="J220" s="6"/>
      <c r="K220" s="6"/>
    </row>
    <row r="221" spans="4:11" x14ac:dyDescent="0.25">
      <c r="D221">
        <f>solve_for_d('True_Odds_Calculator_2-way'!A222,'True_Odds_Calculator_2-way'!#REF!,'True_Odds_Calculator_2-way'!B222,'Log_working_2-way'!B$1,'Log_working_2-way'!B$2)</f>
        <v>1.058250703018615</v>
      </c>
      <c r="F221" s="6"/>
      <c r="H221" s="6"/>
      <c r="I221" s="6"/>
      <c r="J221" s="6"/>
      <c r="K221" s="6"/>
    </row>
    <row r="222" spans="4:11" x14ac:dyDescent="0.25">
      <c r="D222">
        <f>solve_for_d('True_Odds_Calculator_2-way'!A223,'True_Odds_Calculator_2-way'!#REF!,'True_Odds_Calculator_2-way'!B223,'Log_working_2-way'!B$1,'Log_working_2-way'!B$2)</f>
        <v>1.0567919280515341</v>
      </c>
      <c r="F222" s="6"/>
      <c r="H222" s="6"/>
      <c r="I222" s="6"/>
      <c r="J222" s="6"/>
      <c r="K222" s="6"/>
    </row>
    <row r="223" spans="4:11" x14ac:dyDescent="0.25">
      <c r="D223">
        <f>solve_for_d('True_Odds_Calculator_2-way'!A224,'True_Odds_Calculator_2-way'!#REF!,'True_Odds_Calculator_2-way'!B224,'Log_working_2-way'!B$1,'Log_working_2-way'!B$2)</f>
        <v>1.0655103519273617</v>
      </c>
      <c r="F223" s="6"/>
      <c r="H223" s="6"/>
      <c r="I223" s="6"/>
      <c r="J223" s="6"/>
      <c r="K223" s="6"/>
    </row>
    <row r="224" spans="4:11" x14ac:dyDescent="0.25">
      <c r="D224">
        <f>solve_for_d('True_Odds_Calculator_2-way'!A225,'True_Odds_Calculator_2-way'!#REF!,'True_Odds_Calculator_2-way'!B225,'Log_working_2-way'!B$1,'Log_working_2-way'!B$2)</f>
        <v>1.0734654343413303</v>
      </c>
      <c r="F224" s="6"/>
      <c r="H224" s="6"/>
      <c r="I224" s="6"/>
      <c r="J224" s="6"/>
      <c r="K224" s="6"/>
    </row>
    <row r="225" spans="4:11" x14ac:dyDescent="0.25">
      <c r="D225">
        <f>solve_for_d('True_Odds_Calculator_2-way'!A226,'True_Odds_Calculator_2-way'!#REF!,'True_Odds_Calculator_2-way'!B226,'Log_working_2-way'!B$1,'Log_working_2-way'!B$2)</f>
        <v>1.0808309687628768</v>
      </c>
      <c r="F225" s="6"/>
      <c r="H225" s="6"/>
      <c r="I225" s="6"/>
      <c r="J225" s="6"/>
      <c r="K225" s="6"/>
    </row>
    <row r="226" spans="4:11" x14ac:dyDescent="0.25">
      <c r="D226">
        <f>solve_for_d('True_Odds_Calculator_2-way'!A227,'True_Odds_Calculator_2-way'!#REF!,'True_Odds_Calculator_2-way'!B227,'Log_working_2-way'!B$1,'Log_working_2-way'!B$2)</f>
        <v>1.0795098103347671</v>
      </c>
      <c r="F226" s="6"/>
      <c r="H226" s="6"/>
      <c r="I226" s="6"/>
      <c r="J226" s="6"/>
      <c r="K226" s="6"/>
    </row>
    <row r="227" spans="4:11" x14ac:dyDescent="0.25">
      <c r="D227">
        <f>solve_for_d('True_Odds_Calculator_2-way'!A228,'True_Odds_Calculator_2-way'!#REF!,'True_Odds_Calculator_2-way'!B228,'Log_working_2-way'!B$1,'Log_working_2-way'!B$2)</f>
        <v>1.083062374338202</v>
      </c>
      <c r="F227" s="6"/>
      <c r="H227" s="6"/>
      <c r="I227" s="6"/>
      <c r="J227" s="6"/>
      <c r="K227" s="6"/>
    </row>
    <row r="228" spans="4:11" x14ac:dyDescent="0.25">
      <c r="D228">
        <f>solve_for_d('True_Odds_Calculator_2-way'!A229,'True_Odds_Calculator_2-way'!#REF!,'True_Odds_Calculator_2-way'!B229,'Log_working_2-way'!B$1,'Log_working_2-way'!B$2)</f>
        <v>1.0567687035951574</v>
      </c>
      <c r="F228" s="6"/>
      <c r="H228" s="6"/>
      <c r="I228" s="6"/>
      <c r="J228" s="6"/>
      <c r="K228" s="6"/>
    </row>
    <row r="229" spans="4:11" x14ac:dyDescent="0.25">
      <c r="D229">
        <f>solve_for_d('True_Odds_Calculator_2-way'!A230,'True_Odds_Calculator_2-way'!#REF!,'True_Odds_Calculator_2-way'!B230,'Log_working_2-way'!B$1,'Log_working_2-way'!B$2)</f>
        <v>1.0602391541885894</v>
      </c>
      <c r="F229" s="6"/>
      <c r="H229" s="6"/>
      <c r="I229" s="6"/>
      <c r="J229" s="6"/>
      <c r="K229" s="6"/>
    </row>
    <row r="230" spans="4:11" x14ac:dyDescent="0.25">
      <c r="D230">
        <f>solve_for_d('True_Odds_Calculator_2-way'!A231,'True_Odds_Calculator_2-way'!#REF!,'True_Odds_Calculator_2-way'!B231,'Log_working_2-way'!B$1,'Log_working_2-way'!B$2)</f>
        <v>1.0593065045417684</v>
      </c>
      <c r="F230" s="6"/>
      <c r="H230" s="6"/>
      <c r="I230" s="6"/>
      <c r="J230" s="6"/>
      <c r="K230" s="6"/>
    </row>
    <row r="231" spans="4:11" x14ac:dyDescent="0.25">
      <c r="D231">
        <f>solve_for_d('True_Odds_Calculator_2-way'!A232,'True_Odds_Calculator_2-way'!#REF!,'True_Odds_Calculator_2-way'!B232,'Log_working_2-way'!B$1,'Log_working_2-way'!B$2)</f>
        <v>1.0572141669010744</v>
      </c>
      <c r="F231" s="6"/>
      <c r="H231" s="6"/>
      <c r="I231" s="6"/>
      <c r="J231" s="6"/>
      <c r="K231" s="6"/>
    </row>
    <row r="232" spans="4:11" x14ac:dyDescent="0.25">
      <c r="D232">
        <f>solve_for_d('True_Odds_Calculator_2-way'!A233,'True_Odds_Calculator_2-way'!#REF!,'True_Odds_Calculator_2-way'!B233,'Log_working_2-way'!B$1,'Log_working_2-way'!B$2)</f>
        <v>1.0626784802592908</v>
      </c>
      <c r="F232" s="6"/>
      <c r="H232" s="6"/>
      <c r="I232" s="6"/>
      <c r="J232" s="6"/>
      <c r="K232" s="6"/>
    </row>
    <row r="233" spans="4:11" x14ac:dyDescent="0.25">
      <c r="D233">
        <f>solve_for_d('True_Odds_Calculator_2-way'!A234,'True_Odds_Calculator_2-way'!#REF!,'True_Odds_Calculator_2-way'!B234,'Log_working_2-way'!B$1,'Log_working_2-way'!B$2)</f>
        <v>1.0631431028595957</v>
      </c>
      <c r="F233" s="6"/>
      <c r="H233" s="6"/>
      <c r="I233" s="6"/>
      <c r="J233" s="6"/>
      <c r="K233" s="6"/>
    </row>
    <row r="234" spans="4:11" x14ac:dyDescent="0.25">
      <c r="D234">
        <f>solve_for_d('True_Odds_Calculator_2-way'!A235,'True_Odds_Calculator_2-way'!#REF!,'True_Odds_Calculator_2-way'!B235,'Log_working_2-way'!B$1,'Log_working_2-way'!B$2)</f>
        <v>1.0552914984182968</v>
      </c>
      <c r="F234" s="6"/>
      <c r="H234" s="6"/>
      <c r="I234" s="6"/>
      <c r="J234" s="6"/>
      <c r="K234" s="6"/>
    </row>
    <row r="235" spans="4:11" x14ac:dyDescent="0.25">
      <c r="D235">
        <f>solve_for_d('True_Odds_Calculator_2-way'!A236,'True_Odds_Calculator_2-way'!#REF!,'True_Odds_Calculator_2-way'!B236,'Log_working_2-way'!B$1,'Log_working_2-way'!B$2)</f>
        <v>1.0571615895212632</v>
      </c>
      <c r="F235" s="6"/>
      <c r="H235" s="6"/>
      <c r="I235" s="6"/>
      <c r="J235" s="6"/>
      <c r="K235" s="6"/>
    </row>
    <row r="236" spans="4:11" x14ac:dyDescent="0.25">
      <c r="D236">
        <f>solve_for_d('True_Odds_Calculator_2-way'!A237,'True_Odds_Calculator_2-way'!#REF!,'True_Odds_Calculator_2-way'!B237,'Log_working_2-way'!B$1,'Log_working_2-way'!B$2)</f>
        <v>1.0513726059103246</v>
      </c>
      <c r="F236" s="6"/>
      <c r="H236" s="6"/>
      <c r="I236" s="6"/>
      <c r="J236" s="6"/>
      <c r="K236" s="6"/>
    </row>
    <row r="237" spans="4:11" x14ac:dyDescent="0.25">
      <c r="D237">
        <f>solve_for_d('True_Odds_Calculator_2-way'!A238,'True_Odds_Calculator_2-way'!#REF!,'True_Odds_Calculator_2-way'!B238,'Log_working_2-way'!B$1,'Log_working_2-way'!B$2)</f>
        <v>1.0362637658896696</v>
      </c>
      <c r="F237" s="6"/>
      <c r="H237" s="6"/>
      <c r="I237" s="6"/>
      <c r="J237" s="6"/>
      <c r="K237" s="6"/>
    </row>
    <row r="238" spans="4:11" x14ac:dyDescent="0.25">
      <c r="D238">
        <f>solve_for_d('True_Odds_Calculator_2-way'!A239,'True_Odds_Calculator_2-way'!#REF!,'True_Odds_Calculator_2-way'!B239,'Log_working_2-way'!B$1,'Log_working_2-way'!B$2)</f>
        <v>1.0488545698370915</v>
      </c>
      <c r="F238" s="6"/>
      <c r="H238" s="6"/>
      <c r="I238" s="6"/>
      <c r="J238" s="6"/>
      <c r="K238" s="6"/>
    </row>
    <row r="239" spans="4:11" x14ac:dyDescent="0.25">
      <c r="D239">
        <f>solve_for_d('True_Odds_Calculator_2-way'!A240,'True_Odds_Calculator_2-way'!#REF!,'True_Odds_Calculator_2-way'!B240,'Log_working_2-way'!B$1,'Log_working_2-way'!B$2)</f>
        <v>1.0509354515449301</v>
      </c>
      <c r="F239" s="6"/>
      <c r="H239" s="6"/>
      <c r="I239" s="6"/>
      <c r="J239" s="6"/>
      <c r="K239" s="6"/>
    </row>
    <row r="240" spans="4:11" x14ac:dyDescent="0.25">
      <c r="D240">
        <f>solve_for_d('True_Odds_Calculator_2-way'!A241,'True_Odds_Calculator_2-way'!#REF!,'True_Odds_Calculator_2-way'!B241,'Log_working_2-way'!B$1,'Log_working_2-way'!B$2)</f>
        <v>1.0600668335258359</v>
      </c>
      <c r="F240" s="6"/>
      <c r="H240" s="6"/>
      <c r="I240" s="6"/>
      <c r="J240" s="6"/>
      <c r="K240" s="6"/>
    </row>
    <row r="241" spans="4:11" x14ac:dyDescent="0.25">
      <c r="D241">
        <f>solve_for_d('True_Odds_Calculator_2-way'!A242,'True_Odds_Calculator_2-way'!#REF!,'True_Odds_Calculator_2-way'!B242,'Log_working_2-way'!B$1,'Log_working_2-way'!B$2)</f>
        <v>1.0648207184922545</v>
      </c>
      <c r="F241" s="6"/>
      <c r="H241" s="6"/>
      <c r="I241" s="6"/>
      <c r="J241" s="6"/>
      <c r="K241" s="6"/>
    </row>
    <row r="242" spans="4:11" x14ac:dyDescent="0.25">
      <c r="D242">
        <f>solve_for_d('True_Odds_Calculator_2-way'!A243,'True_Odds_Calculator_2-way'!#REF!,'True_Odds_Calculator_2-way'!B243,'Log_working_2-way'!B$1,'Log_working_2-way'!B$2)</f>
        <v>1.0626247827424988</v>
      </c>
      <c r="F242" s="6"/>
      <c r="H242" s="6"/>
      <c r="I242" s="6"/>
      <c r="J242" s="6"/>
      <c r="K242" s="6"/>
    </row>
    <row r="243" spans="4:11" x14ac:dyDescent="0.25">
      <c r="D243">
        <f>solve_for_d('True_Odds_Calculator_2-way'!A244,'True_Odds_Calculator_2-way'!#REF!,'True_Odds_Calculator_2-way'!B244,'Log_working_2-way'!B$1,'Log_working_2-way'!B$2)</f>
        <v>1.0626247827424988</v>
      </c>
      <c r="F243" s="6"/>
      <c r="H243" s="6"/>
      <c r="I243" s="6"/>
      <c r="J243" s="6"/>
      <c r="K243" s="6"/>
    </row>
    <row r="244" spans="4:11" x14ac:dyDescent="0.25">
      <c r="D244">
        <f>solve_for_d('True_Odds_Calculator_2-way'!A245,'True_Odds_Calculator_2-way'!#REF!,'True_Odds_Calculator_2-way'!B245,'Log_working_2-way'!B$1,'Log_working_2-way'!B$2)</f>
        <v>1.06243870990235</v>
      </c>
      <c r="F244" s="6"/>
      <c r="H244" s="6"/>
      <c r="I244" s="6"/>
      <c r="J244" s="6"/>
      <c r="K244" s="6"/>
    </row>
    <row r="245" spans="4:11" x14ac:dyDescent="0.25">
      <c r="D245">
        <f>solve_for_d('True_Odds_Calculator_2-way'!A246,'True_Odds_Calculator_2-way'!#REF!,'True_Odds_Calculator_2-way'!B246,'Log_working_2-way'!B$1,'Log_working_2-way'!B$2)</f>
        <v>1.0833969648935085</v>
      </c>
      <c r="F245" s="6"/>
      <c r="H245" s="6"/>
      <c r="I245" s="6"/>
      <c r="J245" s="6"/>
      <c r="K245" s="6"/>
    </row>
    <row r="246" spans="4:11" x14ac:dyDescent="0.25">
      <c r="D246">
        <f>solve_for_d('True_Odds_Calculator_2-way'!A247,'True_Odds_Calculator_2-way'!#REF!,'True_Odds_Calculator_2-way'!B247,'Log_working_2-way'!B$1,'Log_working_2-way'!B$2)</f>
        <v>1.0812655693320055</v>
      </c>
      <c r="F246" s="6"/>
      <c r="H246" s="6"/>
      <c r="I246" s="6"/>
      <c r="J246" s="6"/>
      <c r="K246" s="6"/>
    </row>
    <row r="247" spans="4:11" x14ac:dyDescent="0.25">
      <c r="D247">
        <f>solve_for_d('True_Odds_Calculator_2-way'!A248,'True_Odds_Calculator_2-way'!#REF!,'True_Odds_Calculator_2-way'!B248,'Log_working_2-way'!B$1,'Log_working_2-way'!B$2)</f>
        <v>1.0790624591959426</v>
      </c>
      <c r="F247" s="6"/>
      <c r="H247" s="6"/>
      <c r="I247" s="6"/>
      <c r="J247" s="6"/>
      <c r="K247" s="6"/>
    </row>
    <row r="248" spans="4:11" x14ac:dyDescent="0.25">
      <c r="D248">
        <f>solve_for_d('True_Odds_Calculator_2-way'!A249,'True_Odds_Calculator_2-way'!#REF!,'True_Odds_Calculator_2-way'!B249,'Log_working_2-way'!B$1,'Log_working_2-way'!B$2)</f>
        <v>1.0808190774689317</v>
      </c>
      <c r="F248" s="6"/>
      <c r="H248" s="6"/>
      <c r="I248" s="6"/>
      <c r="J248" s="6"/>
      <c r="K248" s="6"/>
    </row>
    <row r="249" spans="4:11" x14ac:dyDescent="0.25">
      <c r="D249">
        <f>solve_for_d('True_Odds_Calculator_2-way'!A250,'True_Odds_Calculator_2-way'!#REF!,'True_Odds_Calculator_2-way'!B250,'Log_working_2-way'!B$1,'Log_working_2-way'!B$2)</f>
        <v>1.0777290850329495</v>
      </c>
      <c r="F249" s="6"/>
      <c r="H249" s="6"/>
      <c r="I249" s="6"/>
      <c r="J249" s="6"/>
      <c r="K249" s="6"/>
    </row>
    <row r="250" spans="4:11" x14ac:dyDescent="0.25">
      <c r="D250">
        <f>solve_for_d('True_Odds_Calculator_2-way'!A251,'True_Odds_Calculator_2-way'!#REF!,'True_Odds_Calculator_2-way'!B251,'Log_working_2-way'!B$1,'Log_working_2-way'!B$2)</f>
        <v>1.0754003103820793</v>
      </c>
      <c r="F250" s="6"/>
      <c r="H250" s="6"/>
      <c r="I250" s="6"/>
      <c r="J250" s="6"/>
      <c r="K250" s="6"/>
    </row>
    <row r="251" spans="4:11" x14ac:dyDescent="0.25">
      <c r="D251">
        <f>solve_for_d('True_Odds_Calculator_2-way'!A252,'True_Odds_Calculator_2-way'!#REF!,'True_Odds_Calculator_2-way'!B252,'Log_working_2-way'!B$1,'Log_working_2-way'!B$2)</f>
        <v>1.070599000893548</v>
      </c>
      <c r="F251" s="6"/>
      <c r="H251" s="6"/>
      <c r="I251" s="6"/>
      <c r="J251" s="6"/>
      <c r="K251" s="6"/>
    </row>
    <row r="252" spans="4:11" x14ac:dyDescent="0.25">
      <c r="D252">
        <f>solve_for_d('True_Odds_Calculator_2-way'!A253,'True_Odds_Calculator_2-way'!#REF!,'True_Odds_Calculator_2-way'!B253,'Log_working_2-way'!B$1,'Log_working_2-way'!B$2)</f>
        <v>1.0475117579190587</v>
      </c>
      <c r="F252" s="6"/>
      <c r="H252" s="6"/>
      <c r="I252" s="6"/>
      <c r="J252" s="6"/>
      <c r="K252" s="6"/>
    </row>
    <row r="253" spans="4:11" x14ac:dyDescent="0.25">
      <c r="D253">
        <f>solve_for_d('True_Odds_Calculator_2-way'!A254,'True_Odds_Calculator_2-way'!#REF!,'True_Odds_Calculator_2-way'!B254,'Log_working_2-way'!B$1,'Log_working_2-way'!B$2)</f>
        <v>1.0509444270006065</v>
      </c>
      <c r="F253" s="6"/>
      <c r="H253" s="6"/>
      <c r="I253" s="6"/>
      <c r="J253" s="6"/>
      <c r="K253" s="6"/>
    </row>
    <row r="254" spans="4:11" x14ac:dyDescent="0.25">
      <c r="D254">
        <f>solve_for_d('True_Odds_Calculator_2-way'!A255,'True_Odds_Calculator_2-way'!#REF!,'True_Odds_Calculator_2-way'!B255,'Log_working_2-way'!B$1,'Log_working_2-way'!B$2)</f>
        <v>1.0461347781928274</v>
      </c>
      <c r="F254" s="6"/>
      <c r="H254" s="6"/>
      <c r="I254" s="6"/>
      <c r="J254" s="6"/>
      <c r="K254" s="6"/>
    </row>
    <row r="255" spans="4:11" x14ac:dyDescent="0.25">
      <c r="D255">
        <f>solve_for_d('True_Odds_Calculator_2-way'!A256,'True_Odds_Calculator_2-way'!#REF!,'True_Odds_Calculator_2-way'!B256,'Log_working_2-way'!B$1,'Log_working_2-way'!B$2)</f>
        <v>1.0460060256260135</v>
      </c>
      <c r="F255" s="6"/>
      <c r="H255" s="6"/>
      <c r="I255" s="6"/>
      <c r="J255" s="6"/>
      <c r="K255" s="6"/>
    </row>
    <row r="256" spans="4:11" x14ac:dyDescent="0.25">
      <c r="D256">
        <f>solve_for_d('True_Odds_Calculator_2-way'!A257,'True_Odds_Calculator_2-way'!#REF!,'True_Odds_Calculator_2-way'!B257,'Log_working_2-way'!B$1,'Log_working_2-way'!B$2)</f>
        <v>1.0453465975749467</v>
      </c>
      <c r="F256" s="6"/>
      <c r="H256" s="6"/>
      <c r="I256" s="6"/>
      <c r="J256" s="6"/>
      <c r="K256" s="6"/>
    </row>
    <row r="257" spans="4:11" x14ac:dyDescent="0.25">
      <c r="D257">
        <f>solve_for_d('True_Odds_Calculator_2-way'!A258,'True_Odds_Calculator_2-way'!#REF!,'True_Odds_Calculator_2-way'!B258,'Log_working_2-way'!B$1,'Log_working_2-way'!B$2)</f>
        <v>1.0429171817048493</v>
      </c>
      <c r="F257" s="6"/>
      <c r="H257" s="6"/>
      <c r="I257" s="6"/>
      <c r="J257" s="6"/>
      <c r="K257" s="6"/>
    </row>
    <row r="258" spans="4:11" x14ac:dyDescent="0.25">
      <c r="D258">
        <f>solve_for_d('True_Odds_Calculator_2-way'!A259,'True_Odds_Calculator_2-way'!#REF!,'True_Odds_Calculator_2-way'!B259,'Log_working_2-way'!B$1,'Log_working_2-way'!B$2)</f>
        <v>1.0479830465041664</v>
      </c>
      <c r="F258" s="6"/>
      <c r="H258" s="6"/>
      <c r="I258" s="6"/>
      <c r="J258" s="6"/>
      <c r="K258" s="6"/>
    </row>
    <row r="259" spans="4:11" x14ac:dyDescent="0.25">
      <c r="D259">
        <f>solve_for_d('True_Odds_Calculator_2-way'!A260,'True_Odds_Calculator_2-way'!#REF!,'True_Odds_Calculator_2-way'!B260,'Log_working_2-way'!B$1,'Log_working_2-way'!B$2)</f>
        <v>1.042708496600167</v>
      </c>
      <c r="F259" s="6"/>
      <c r="H259" s="6"/>
      <c r="I259" s="6"/>
      <c r="J259" s="6"/>
      <c r="K259" s="6"/>
    </row>
    <row r="260" spans="4:11" x14ac:dyDescent="0.25">
      <c r="D260">
        <f>solve_for_d('True_Odds_Calculator_2-way'!A261,'True_Odds_Calculator_2-way'!#REF!,'True_Odds_Calculator_2-way'!B261,'Log_working_2-way'!B$1,'Log_working_2-way'!B$2)</f>
        <v>1.0481397396121741</v>
      </c>
      <c r="F260" s="6"/>
      <c r="H260" s="6"/>
      <c r="I260" s="6"/>
      <c r="J260" s="6"/>
      <c r="K260" s="6"/>
    </row>
    <row r="261" spans="4:11" x14ac:dyDescent="0.25">
      <c r="D261">
        <f>solve_for_d('True_Odds_Calculator_2-way'!A262,'True_Odds_Calculator_2-way'!#REF!,'True_Odds_Calculator_2-way'!B262,'Log_working_2-way'!B$1,'Log_working_2-way'!B$2)</f>
        <v>1.0502085589023142</v>
      </c>
      <c r="F261" s="6"/>
      <c r="H261" s="6"/>
      <c r="I261" s="6"/>
      <c r="J261" s="6"/>
      <c r="K261" s="6"/>
    </row>
    <row r="262" spans="4:11" x14ac:dyDescent="0.25">
      <c r="D262">
        <f>solve_for_d('True_Odds_Calculator_2-way'!A263,'True_Odds_Calculator_2-way'!#REF!,'True_Odds_Calculator_2-way'!B263,'Log_working_2-way'!B$1,'Log_working_2-way'!B$2)</f>
        <v>1.0497253316960662</v>
      </c>
      <c r="F262" s="6"/>
      <c r="H262" s="6"/>
      <c r="I262" s="6"/>
      <c r="J262" s="6"/>
      <c r="K262" s="6"/>
    </row>
    <row r="263" spans="4:11" x14ac:dyDescent="0.25">
      <c r="D263">
        <f>solve_for_d('True_Odds_Calculator_2-way'!A264,'True_Odds_Calculator_2-way'!#REF!,'True_Odds_Calculator_2-way'!B264,'Log_working_2-way'!B$1,'Log_working_2-way'!B$2)</f>
        <v>1.042106143326367</v>
      </c>
      <c r="F263" s="6"/>
      <c r="H263" s="6"/>
      <c r="I263" s="6"/>
      <c r="J263" s="6"/>
      <c r="K263" s="6"/>
    </row>
    <row r="264" spans="4:11" x14ac:dyDescent="0.25">
      <c r="D264">
        <f>solve_for_d('True_Odds_Calculator_2-way'!A265,'True_Odds_Calculator_2-way'!#REF!,'True_Odds_Calculator_2-way'!B265,'Log_working_2-way'!B$1,'Log_working_2-way'!B$2)</f>
        <v>1.0419581736699886</v>
      </c>
      <c r="F264" s="6"/>
      <c r="H264" s="6"/>
      <c r="I264" s="6"/>
      <c r="J264" s="6"/>
      <c r="K264" s="6"/>
    </row>
    <row r="265" spans="4:11" x14ac:dyDescent="0.25">
      <c r="D265">
        <f>solve_for_d('True_Odds_Calculator_2-way'!A266,'True_Odds_Calculator_2-way'!#REF!,'True_Odds_Calculator_2-way'!B266,'Log_working_2-way'!B$1,'Log_working_2-way'!B$2)</f>
        <v>1.0463684894705136</v>
      </c>
      <c r="F265" s="6"/>
      <c r="H265" s="6"/>
      <c r="I265" s="6"/>
      <c r="J265" s="6"/>
      <c r="K265" s="6"/>
    </row>
    <row r="266" spans="4:11" x14ac:dyDescent="0.25">
      <c r="D266">
        <f>solve_for_d('True_Odds_Calculator_2-way'!A267,'True_Odds_Calculator_2-way'!#REF!,'True_Odds_Calculator_2-way'!B267,'Log_working_2-way'!B$1,'Log_working_2-way'!B$2)</f>
        <v>1.0533564937435893</v>
      </c>
      <c r="F266" s="6"/>
      <c r="H266" s="6"/>
      <c r="I266" s="6"/>
      <c r="J266" s="6"/>
      <c r="K266" s="6"/>
    </row>
    <row r="267" spans="4:11" x14ac:dyDescent="0.25">
      <c r="D267">
        <f>solve_for_d('True_Odds_Calculator_2-way'!A268,'True_Odds_Calculator_2-way'!#REF!,'True_Odds_Calculator_2-way'!B268,'Log_working_2-way'!B$1,'Log_working_2-way'!B$2)</f>
        <v>1.0540333908812936</v>
      </c>
      <c r="F267" s="6"/>
      <c r="H267" s="6"/>
      <c r="I267" s="6"/>
      <c r="J267" s="6"/>
      <c r="K267" s="6"/>
    </row>
    <row r="268" spans="4:11" x14ac:dyDescent="0.25">
      <c r="D268">
        <f>solve_for_d('True_Odds_Calculator_2-way'!A269,'True_Odds_Calculator_2-way'!#REF!,'True_Odds_Calculator_2-way'!B269,'Log_working_2-way'!B$1,'Log_working_2-way'!B$2)</f>
        <v>1.0511989710920113</v>
      </c>
      <c r="F268" s="6"/>
      <c r="H268" s="6"/>
      <c r="I268" s="6"/>
      <c r="J268" s="6"/>
      <c r="K268" s="6"/>
    </row>
    <row r="269" spans="4:11" x14ac:dyDescent="0.25">
      <c r="D269">
        <f>solve_for_d('True_Odds_Calculator_2-way'!A270,'True_Odds_Calculator_2-way'!#REF!,'True_Odds_Calculator_2-way'!B270,'Log_working_2-way'!B$1,'Log_working_2-way'!B$2)</f>
        <v>1.0522559150967761</v>
      </c>
      <c r="F269" s="6"/>
      <c r="H269" s="6"/>
      <c r="I269" s="6"/>
      <c r="J269" s="6"/>
      <c r="K269" s="6"/>
    </row>
    <row r="270" spans="4:11" x14ac:dyDescent="0.25">
      <c r="D270">
        <f>solve_for_d('True_Odds_Calculator_2-way'!A271,'True_Odds_Calculator_2-way'!#REF!,'True_Odds_Calculator_2-way'!B271,'Log_working_2-way'!B$1,'Log_working_2-way'!B$2)</f>
        <v>1.0563848669654847</v>
      </c>
      <c r="F270" s="6"/>
      <c r="H270" s="6"/>
      <c r="I270" s="6"/>
      <c r="J270" s="6"/>
      <c r="K270" s="6"/>
    </row>
    <row r="271" spans="4:11" x14ac:dyDescent="0.25">
      <c r="D271">
        <f>solve_for_d('True_Odds_Calculator_2-way'!A272,'True_Odds_Calculator_2-way'!#REF!,'True_Odds_Calculator_2-way'!B272,'Log_working_2-way'!B$1,'Log_working_2-way'!B$2)</f>
        <v>1.0502085589023142</v>
      </c>
      <c r="F271" s="6"/>
      <c r="H271" s="6"/>
      <c r="I271" s="6"/>
      <c r="J271" s="6"/>
      <c r="K271" s="6"/>
    </row>
    <row r="272" spans="4:11" x14ac:dyDescent="0.25">
      <c r="D272">
        <f>solve_for_d('True_Odds_Calculator_2-way'!A273,'True_Odds_Calculator_2-way'!#REF!,'True_Odds_Calculator_2-way'!B273,'Log_working_2-way'!B$1,'Log_working_2-way'!B$2)</f>
        <v>1.0484438729518561</v>
      </c>
      <c r="F272" s="6"/>
      <c r="H272" s="6"/>
      <c r="I272" s="6"/>
      <c r="J272" s="6"/>
      <c r="K272" s="6"/>
    </row>
    <row r="273" spans="4:11" x14ac:dyDescent="0.25">
      <c r="D273">
        <f>solve_for_d('True_Odds_Calculator_2-way'!A274,'True_Odds_Calculator_2-way'!#REF!,'True_Odds_Calculator_2-way'!B274,'Log_working_2-way'!B$1,'Log_working_2-way'!B$2)</f>
        <v>1.0960114478104517</v>
      </c>
      <c r="F273" s="6"/>
      <c r="H273" s="6"/>
      <c r="I273" s="6"/>
      <c r="J273" s="6"/>
      <c r="K273" s="6"/>
    </row>
    <row r="274" spans="4:11" x14ac:dyDescent="0.25">
      <c r="D274">
        <f>solve_for_d('True_Odds_Calculator_2-way'!A275,'True_Odds_Calculator_2-way'!#REF!,'True_Odds_Calculator_2-way'!B275,'Log_working_2-way'!B$1,'Log_working_2-way'!B$2)</f>
        <v>1.0813944705707008</v>
      </c>
      <c r="F274" s="6"/>
      <c r="H274" s="6"/>
      <c r="I274" s="6"/>
      <c r="J274" s="6"/>
      <c r="K274" s="6"/>
    </row>
    <row r="275" spans="4:11" x14ac:dyDescent="0.25">
      <c r="D275">
        <f>solve_for_d('True_Odds_Calculator_2-way'!A276,'True_Odds_Calculator_2-way'!#REF!,'True_Odds_Calculator_2-way'!B276,'Log_working_2-way'!B$1,'Log_working_2-way'!B$2)</f>
        <v>1.0813944705707008</v>
      </c>
      <c r="F275" s="6"/>
      <c r="H275" s="6"/>
      <c r="I275" s="6"/>
      <c r="J275" s="6"/>
      <c r="K275" s="6"/>
    </row>
    <row r="276" spans="4:11" x14ac:dyDescent="0.25">
      <c r="D276">
        <f>solve_for_d('True_Odds_Calculator_2-way'!A277,'True_Odds_Calculator_2-way'!#REF!,'True_Odds_Calculator_2-way'!B277,'Log_working_2-way'!B$1,'Log_working_2-way'!B$2)</f>
        <v>1.0536457807807131</v>
      </c>
      <c r="F276" s="6"/>
      <c r="H276" s="6"/>
      <c r="I276" s="6"/>
      <c r="J276" s="6"/>
      <c r="K276" s="6"/>
    </row>
    <row r="277" spans="4:11" x14ac:dyDescent="0.25">
      <c r="D277">
        <f>solve_for_d('True_Odds_Calculator_2-way'!A278,'True_Odds_Calculator_2-way'!#REF!,'True_Odds_Calculator_2-way'!B278,'Log_working_2-way'!B$1,'Log_working_2-way'!B$2)</f>
        <v>1.042708496600167</v>
      </c>
      <c r="F277" s="6"/>
      <c r="H277" s="6"/>
      <c r="I277" s="6"/>
      <c r="J277" s="6"/>
      <c r="K277" s="6"/>
    </row>
    <row r="278" spans="4:11" x14ac:dyDescent="0.25">
      <c r="D278">
        <f>solve_for_d('True_Odds_Calculator_2-way'!A279,'True_Odds_Calculator_2-way'!#REF!,'True_Odds_Calculator_2-way'!B279,'Log_working_2-way'!B$1,'Log_working_2-way'!B$2)</f>
        <v>1.0423915204335932</v>
      </c>
      <c r="F278" s="6"/>
      <c r="H278" s="6"/>
      <c r="I278" s="6"/>
      <c r="J278" s="6"/>
      <c r="K278" s="6"/>
    </row>
    <row r="279" spans="4:11" x14ac:dyDescent="0.25">
      <c r="D279">
        <f>solve_for_d('True_Odds_Calculator_2-way'!A280,'True_Odds_Calculator_2-way'!#REF!,'True_Odds_Calculator_2-way'!B280,'Log_working_2-way'!B$1,'Log_working_2-way'!B$2)</f>
        <v>1.038077229388916</v>
      </c>
      <c r="F279" s="6"/>
      <c r="H279" s="6"/>
      <c r="I279" s="6"/>
      <c r="J279" s="6"/>
      <c r="K279" s="6"/>
    </row>
    <row r="280" spans="4:11" x14ac:dyDescent="0.25">
      <c r="D280">
        <f>solve_for_d('True_Odds_Calculator_2-way'!A281,'True_Odds_Calculator_2-way'!#REF!,'True_Odds_Calculator_2-way'!B281,'Log_working_2-way'!B$1,'Log_working_2-way'!B$2)</f>
        <v>1.0971127271792001</v>
      </c>
      <c r="F280" s="6"/>
      <c r="H280" s="6"/>
      <c r="I280" s="6"/>
      <c r="J280" s="6"/>
      <c r="K280" s="6"/>
    </row>
    <row r="281" spans="4:11" x14ac:dyDescent="0.25">
      <c r="D281">
        <f>solve_for_d('True_Odds_Calculator_2-way'!A282,'True_Odds_Calculator_2-way'!#REF!,'True_Odds_Calculator_2-way'!B282,'Log_working_2-way'!B$1,'Log_working_2-way'!B$2)</f>
        <v>1.0446618226996724</v>
      </c>
      <c r="F281" s="6"/>
      <c r="H281" s="6"/>
      <c r="I281" s="6"/>
      <c r="J281" s="6"/>
      <c r="K281" s="6"/>
    </row>
    <row r="282" spans="4:11" x14ac:dyDescent="0.25">
      <c r="D282">
        <f>solve_for_d('True_Odds_Calculator_2-way'!A283,'True_Odds_Calculator_2-way'!#REF!,'True_Odds_Calculator_2-way'!B283,'Log_working_2-way'!B$1,'Log_working_2-way'!B$2)</f>
        <v>1.0359060590701679</v>
      </c>
      <c r="F282" s="6"/>
      <c r="H282" s="6"/>
      <c r="I282" s="6"/>
      <c r="J282" s="6"/>
      <c r="K282" s="6"/>
    </row>
    <row r="283" spans="4:11" x14ac:dyDescent="0.25">
      <c r="D283">
        <f>solve_for_d('True_Odds_Calculator_2-way'!A284,'True_Odds_Calculator_2-way'!#REF!,'True_Odds_Calculator_2-way'!B284,'Log_working_2-way'!B$1,'Log_working_2-way'!B$2)</f>
        <v>1.0543967570307606</v>
      </c>
      <c r="F283" s="6"/>
      <c r="H283" s="6"/>
      <c r="I283" s="6"/>
      <c r="J283" s="6"/>
      <c r="K283" s="6"/>
    </row>
    <row r="284" spans="4:11" x14ac:dyDescent="0.25">
      <c r="D284">
        <f>solve_for_d('True_Odds_Calculator_2-way'!A285,'True_Odds_Calculator_2-way'!#REF!,'True_Odds_Calculator_2-way'!B285,'Log_working_2-way'!B$1,'Log_working_2-way'!B$2)</f>
        <v>1.0567919280515341</v>
      </c>
      <c r="F284" s="6"/>
      <c r="H284" s="6"/>
      <c r="I284" s="6"/>
      <c r="J284" s="6"/>
      <c r="K284" s="6"/>
    </row>
    <row r="285" spans="4:11" x14ac:dyDescent="0.25">
      <c r="D285">
        <f>solve_for_d('True_Odds_Calculator_2-way'!A286,'True_Odds_Calculator_2-way'!#REF!,'True_Odds_Calculator_2-way'!B286,'Log_working_2-way'!B$1,'Log_working_2-way'!B$2)</f>
        <v>1.0405885922597782</v>
      </c>
      <c r="F285" s="6"/>
      <c r="H285" s="6"/>
      <c r="I285" s="6"/>
      <c r="J285" s="6"/>
      <c r="K285" s="6"/>
    </row>
    <row r="286" spans="4:11" x14ac:dyDescent="0.25">
      <c r="D286">
        <f>solve_for_d('True_Odds_Calculator_2-way'!A287,'True_Odds_Calculator_2-way'!#REF!,'True_Odds_Calculator_2-way'!B287,'Log_working_2-way'!B$1,'Log_working_2-way'!B$2)</f>
        <v>1.050186013602848</v>
      </c>
      <c r="F286" s="6"/>
      <c r="H286" s="6"/>
      <c r="I286" s="6"/>
      <c r="J286" s="6"/>
      <c r="K286" s="6"/>
    </row>
    <row r="287" spans="4:11" x14ac:dyDescent="0.25">
      <c r="D287">
        <f>solve_for_d('True_Odds_Calculator_2-way'!A288,'True_Odds_Calculator_2-way'!#REF!,'True_Odds_Calculator_2-way'!B288,'Log_working_2-way'!B$1,'Log_working_2-way'!B$2)</f>
        <v>1.0517344996321181</v>
      </c>
      <c r="F287" s="6"/>
      <c r="H287" s="6"/>
      <c r="I287" s="6"/>
      <c r="J287" s="6"/>
      <c r="K287" s="6"/>
    </row>
    <row r="288" spans="4:11" x14ac:dyDescent="0.25">
      <c r="D288">
        <f>solve_for_d('True_Odds_Calculator_2-way'!A289,'True_Odds_Calculator_2-way'!#REF!,'True_Odds_Calculator_2-way'!B289,'Log_working_2-way'!B$1,'Log_working_2-way'!B$2)</f>
        <v>1.0517344996321181</v>
      </c>
      <c r="F288" s="6"/>
      <c r="H288" s="6"/>
      <c r="I288" s="6"/>
      <c r="J288" s="6"/>
      <c r="K288" s="6"/>
    </row>
    <row r="289" spans="4:11" x14ac:dyDescent="0.25">
      <c r="D289">
        <f>solve_for_d('True_Odds_Calculator_2-way'!A290,'True_Odds_Calculator_2-way'!#REF!,'True_Odds_Calculator_2-way'!B290,'Log_working_2-way'!B$1,'Log_working_2-way'!B$2)</f>
        <v>1.0502085589023142</v>
      </c>
      <c r="F289" s="6"/>
      <c r="H289" s="6"/>
      <c r="I289" s="6"/>
      <c r="J289" s="6"/>
      <c r="K289" s="6"/>
    </row>
    <row r="290" spans="4:11" x14ac:dyDescent="0.25">
      <c r="D290">
        <f>solve_for_d('True_Odds_Calculator_2-way'!A291,'True_Odds_Calculator_2-way'!#REF!,'True_Odds_Calculator_2-way'!B291,'Log_working_2-way'!B$1,'Log_working_2-way'!B$2)</f>
        <v>1.0517344996321181</v>
      </c>
      <c r="F290" s="6"/>
      <c r="H290" s="6"/>
      <c r="I290" s="6"/>
      <c r="J290" s="6"/>
      <c r="K290" s="6"/>
    </row>
    <row r="291" spans="4:11" x14ac:dyDescent="0.25">
      <c r="D291">
        <f>solve_for_d('True_Odds_Calculator_2-way'!A292,'True_Odds_Calculator_2-way'!#REF!,'True_Odds_Calculator_2-way'!B292,'Log_working_2-way'!B$1,'Log_working_2-way'!B$2)</f>
        <v>1.0502085589023142</v>
      </c>
      <c r="F291" s="6"/>
      <c r="H291" s="6"/>
      <c r="I291" s="6"/>
      <c r="J291" s="6"/>
      <c r="K291" s="6"/>
    </row>
    <row r="292" spans="4:11" x14ac:dyDescent="0.25">
      <c r="D292">
        <f>solve_for_d('True_Odds_Calculator_2-way'!A293,'True_Odds_Calculator_2-way'!#REF!,'True_Odds_Calculator_2-way'!B293,'Log_working_2-way'!B$1,'Log_working_2-way'!B$2)</f>
        <v>1.0516104099147749</v>
      </c>
      <c r="F292" s="6"/>
      <c r="H292" s="6"/>
      <c r="I292" s="6"/>
      <c r="J292" s="6"/>
      <c r="K292" s="6"/>
    </row>
    <row r="293" spans="4:11" x14ac:dyDescent="0.25">
      <c r="D293">
        <f>solve_for_d('True_Odds_Calculator_2-way'!A294,'True_Odds_Calculator_2-way'!#REF!,'True_Odds_Calculator_2-way'!B294,'Log_working_2-way'!B$1,'Log_working_2-way'!B$2)</f>
        <v>1.0470882991581001</v>
      </c>
      <c r="F293" s="6"/>
      <c r="H293" s="6"/>
      <c r="I293" s="6"/>
      <c r="J293" s="6"/>
      <c r="K293" s="6"/>
    </row>
    <row r="294" spans="4:11" x14ac:dyDescent="0.25">
      <c r="D294">
        <f>solve_for_d('True_Odds_Calculator_2-way'!A295,'True_Odds_Calculator_2-way'!#REF!,'True_Odds_Calculator_2-way'!B295,'Log_working_2-way'!B$1,'Log_working_2-way'!B$2)</f>
        <v>1.0423915204335932</v>
      </c>
      <c r="F294" s="6"/>
      <c r="H294" s="6"/>
      <c r="I294" s="6"/>
      <c r="J294" s="6"/>
      <c r="K294" s="6"/>
    </row>
    <row r="295" spans="4:11" x14ac:dyDescent="0.25">
      <c r="D295">
        <f>solve_for_d('True_Odds_Calculator_2-way'!A296,'True_Odds_Calculator_2-way'!#REF!,'True_Odds_Calculator_2-way'!B296,'Log_working_2-way'!B$1,'Log_working_2-way'!B$2)</f>
        <v>1.0427491060172347</v>
      </c>
      <c r="F295" s="6"/>
      <c r="H295" s="6"/>
      <c r="I295" s="6"/>
      <c r="J295" s="6"/>
      <c r="K295" s="6"/>
    </row>
    <row r="296" spans="4:11" x14ac:dyDescent="0.25">
      <c r="D296">
        <f>solve_for_d('True_Odds_Calculator_2-way'!A297,'True_Odds_Calculator_2-way'!#REF!,'True_Odds_Calculator_2-way'!B297,'Log_working_2-way'!B$1,'Log_working_2-way'!B$2)</f>
        <v>1.0434058512320166</v>
      </c>
      <c r="F296" s="6"/>
      <c r="H296" s="6"/>
      <c r="I296" s="6"/>
      <c r="J296" s="6"/>
      <c r="K296" s="6"/>
    </row>
    <row r="297" spans="4:11" x14ac:dyDescent="0.25">
      <c r="D297">
        <f>solve_for_d('True_Odds_Calculator_2-way'!A298,'True_Odds_Calculator_2-way'!#REF!,'True_Odds_Calculator_2-way'!B298,'Log_working_2-way'!B$1,'Log_working_2-way'!B$2)</f>
        <v>1.0445865875967359</v>
      </c>
      <c r="F297" s="6"/>
      <c r="H297" s="6"/>
      <c r="I297" s="6"/>
      <c r="J297" s="6"/>
      <c r="K297" s="6"/>
    </row>
    <row r="298" spans="4:11" x14ac:dyDescent="0.25">
      <c r="D298">
        <f>solve_for_d('True_Odds_Calculator_2-way'!A299,'True_Odds_Calculator_2-way'!#REF!,'True_Odds_Calculator_2-way'!B299,'Log_working_2-way'!B$1,'Log_working_2-way'!B$2)</f>
        <v>1.0625792095626894</v>
      </c>
      <c r="F298" s="6"/>
      <c r="H298" s="6"/>
      <c r="I298" s="6"/>
      <c r="J298" s="6"/>
      <c r="K298" s="6"/>
    </row>
    <row r="299" spans="4:11" x14ac:dyDescent="0.25">
      <c r="D299">
        <f>solve_for_d('True_Odds_Calculator_2-way'!A300,'True_Odds_Calculator_2-way'!#REF!,'True_Odds_Calculator_2-way'!B300,'Log_working_2-way'!B$1,'Log_working_2-way'!B$2)</f>
        <v>1.1075144907883614</v>
      </c>
      <c r="F299" s="6"/>
      <c r="H299" s="6"/>
      <c r="I299" s="6"/>
      <c r="J299" s="6"/>
      <c r="K299" s="6"/>
    </row>
    <row r="300" spans="4:11" x14ac:dyDescent="0.25">
      <c r="D300">
        <f>solve_for_d('True_Odds_Calculator_2-way'!A301,'True_Odds_Calculator_2-way'!#REF!,'True_Odds_Calculator_2-way'!B301,'Log_working_2-way'!B$1,'Log_working_2-way'!B$2)</f>
        <v>1.0437075600663159</v>
      </c>
      <c r="F300" s="6"/>
      <c r="H300" s="6"/>
      <c r="I300" s="6"/>
      <c r="J300" s="6"/>
      <c r="K300" s="6"/>
    </row>
    <row r="301" spans="4:11" x14ac:dyDescent="0.25">
      <c r="D301">
        <f>solve_for_d('True_Odds_Calculator_2-way'!A302,'True_Odds_Calculator_2-way'!#REF!,'True_Odds_Calculator_2-way'!B302,'Log_working_2-way'!B$1,'Log_working_2-way'!B$2)</f>
        <v>1.1092979030319694</v>
      </c>
      <c r="F301" s="6"/>
      <c r="H301" s="6"/>
      <c r="I301" s="6"/>
      <c r="J301" s="6"/>
      <c r="K301" s="6"/>
    </row>
    <row r="302" spans="4:11" x14ac:dyDescent="0.25">
      <c r="D302">
        <f>solve_for_d('True_Odds_Calculator_2-way'!A303,'True_Odds_Calculator_2-way'!#REF!,'True_Odds_Calculator_2-way'!B303,'Log_working_2-way'!B$1,'Log_working_2-way'!B$2)</f>
        <v>1.0437075600663159</v>
      </c>
      <c r="F302" s="6"/>
      <c r="H302" s="6"/>
      <c r="I302" s="6"/>
      <c r="J302" s="6"/>
      <c r="K302" s="6"/>
    </row>
    <row r="303" spans="4:11" x14ac:dyDescent="0.25">
      <c r="D303">
        <f>solve_for_d('True_Odds_Calculator_2-way'!A304,'True_Odds_Calculator_2-way'!#REF!,'True_Odds_Calculator_2-way'!B304,'Log_working_2-way'!B$1,'Log_working_2-way'!B$2)</f>
        <v>1.0570323013866483</v>
      </c>
      <c r="F303" s="6"/>
      <c r="H303" s="6"/>
      <c r="I303" s="6"/>
      <c r="J303" s="6"/>
      <c r="K303" s="6"/>
    </row>
    <row r="304" spans="4:11" x14ac:dyDescent="0.25">
      <c r="D304">
        <f>solve_for_d('True_Odds_Calculator_2-way'!A305,'True_Odds_Calculator_2-way'!#REF!,'True_Odds_Calculator_2-way'!B305,'Log_working_2-way'!B$1,'Log_working_2-way'!B$2)</f>
        <v>1.037952243407696</v>
      </c>
      <c r="F304" s="6"/>
      <c r="H304" s="6"/>
      <c r="I304" s="6"/>
      <c r="J304" s="6"/>
      <c r="K304" s="6"/>
    </row>
    <row r="305" spans="4:11" x14ac:dyDescent="0.25">
      <c r="D305">
        <f>solve_for_d('True_Odds_Calculator_2-way'!A306,'True_Odds_Calculator_2-way'!#REF!,'True_Odds_Calculator_2-way'!B306,'Log_working_2-way'!B$1,'Log_working_2-way'!B$2)</f>
        <v>1.0451969483194312</v>
      </c>
      <c r="F305" s="6"/>
      <c r="H305" s="6"/>
      <c r="I305" s="6"/>
      <c r="J305" s="6"/>
      <c r="K305" s="6"/>
    </row>
    <row r="306" spans="4:11" x14ac:dyDescent="0.25">
      <c r="D306">
        <f>solve_for_d('True_Odds_Calculator_2-way'!A307,'True_Odds_Calculator_2-way'!#REF!,'True_Odds_Calculator_2-way'!B307,'Log_working_2-way'!B$1,'Log_working_2-way'!B$2)</f>
        <v>1.0479830465041664</v>
      </c>
      <c r="F306" s="6"/>
      <c r="H306" s="6"/>
      <c r="I306" s="6"/>
      <c r="J306" s="6"/>
      <c r="K306" s="6"/>
    </row>
    <row r="307" spans="4:11" x14ac:dyDescent="0.25">
      <c r="D307">
        <f>solve_for_d('True_Odds_Calculator_2-way'!A308,'True_Odds_Calculator_2-way'!#REF!,'True_Odds_Calculator_2-way'!B308,'Log_working_2-way'!B$1,'Log_working_2-way'!B$2)</f>
        <v>1.0624101239736632</v>
      </c>
      <c r="F307" s="6"/>
      <c r="H307" s="6"/>
      <c r="I307" s="6"/>
      <c r="J307" s="6"/>
      <c r="K307" s="6"/>
    </row>
    <row r="308" spans="4:11" x14ac:dyDescent="0.25">
      <c r="D308">
        <f>solve_for_d('True_Odds_Calculator_2-way'!A309,'True_Odds_Calculator_2-way'!#REF!,'True_Odds_Calculator_2-way'!B309,'Log_working_2-way'!B$1,'Log_working_2-way'!B$2)</f>
        <v>1.0586373210952964</v>
      </c>
      <c r="F308" s="6"/>
      <c r="H308" s="6"/>
      <c r="I308" s="6"/>
      <c r="J308" s="6"/>
      <c r="K308" s="6"/>
    </row>
    <row r="309" spans="4:11" x14ac:dyDescent="0.25">
      <c r="D309">
        <f>solve_for_d('True_Odds_Calculator_2-way'!A310,'True_Odds_Calculator_2-way'!#REF!,'True_Odds_Calculator_2-way'!B310,'Log_working_2-way'!B$1,'Log_working_2-way'!B$2)</f>
        <v>1.0551236153407171</v>
      </c>
      <c r="F309" s="6"/>
      <c r="H309" s="6"/>
      <c r="I309" s="6"/>
      <c r="J309" s="6"/>
      <c r="K309" s="6"/>
    </row>
    <row r="310" spans="4:11" x14ac:dyDescent="0.25">
      <c r="D310">
        <f>solve_for_d('True_Odds_Calculator_2-way'!A311,'True_Odds_Calculator_2-way'!#REF!,'True_Odds_Calculator_2-way'!B311,'Log_working_2-way'!B$1,'Log_working_2-way'!B$2)</f>
        <v>1.0512018249471584</v>
      </c>
      <c r="F310" s="6"/>
      <c r="H310" s="6"/>
      <c r="I310" s="6"/>
      <c r="J310" s="6"/>
      <c r="K310" s="6"/>
    </row>
    <row r="311" spans="4:11" x14ac:dyDescent="0.25">
      <c r="D311">
        <f>solve_for_d('True_Odds_Calculator_2-way'!A312,'True_Odds_Calculator_2-way'!#REF!,'True_Odds_Calculator_2-way'!B312,'Log_working_2-way'!B$1,'Log_working_2-way'!B$2)</f>
        <v>1.0499964535568072</v>
      </c>
      <c r="F311" s="6"/>
      <c r="H311" s="6"/>
      <c r="I311" s="6"/>
      <c r="J311" s="6"/>
      <c r="K311" s="6"/>
    </row>
    <row r="312" spans="4:11" x14ac:dyDescent="0.25">
      <c r="D312">
        <f>solve_for_d('True_Odds_Calculator_2-way'!A313,'True_Odds_Calculator_2-way'!#REF!,'True_Odds_Calculator_2-way'!B313,'Log_working_2-way'!B$1,'Log_working_2-way'!B$2)</f>
        <v>1.0405693967297653</v>
      </c>
      <c r="F312" s="6"/>
      <c r="H312" s="6"/>
      <c r="I312" s="6"/>
      <c r="J312" s="6"/>
      <c r="K312" s="6"/>
    </row>
    <row r="313" spans="4:11" x14ac:dyDescent="0.25">
      <c r="D313">
        <f>solve_for_d('True_Odds_Calculator_2-way'!A314,'True_Odds_Calculator_2-way'!#REF!,'True_Odds_Calculator_2-way'!B314,'Log_working_2-way'!B$1,'Log_working_2-way'!B$2)</f>
        <v>1.047592923283859</v>
      </c>
      <c r="F313" s="6"/>
      <c r="H313" s="6"/>
      <c r="I313" s="6"/>
      <c r="J313" s="6"/>
      <c r="K313" s="6"/>
    </row>
    <row r="314" spans="4:11" x14ac:dyDescent="0.25">
      <c r="D314">
        <f>solve_for_d('True_Odds_Calculator_2-way'!A315,'True_Odds_Calculator_2-way'!#REF!,'True_Odds_Calculator_2-way'!B315,'Log_working_2-way'!B$1,'Log_working_2-way'!B$2)</f>
        <v>1.0344490471441554</v>
      </c>
      <c r="F314" s="6"/>
      <c r="H314" s="6"/>
      <c r="I314" s="6"/>
      <c r="J314" s="6"/>
      <c r="K314" s="6"/>
    </row>
    <row r="315" spans="4:11" x14ac:dyDescent="0.25">
      <c r="D315">
        <f>solve_for_d('True_Odds_Calculator_2-way'!A316,'True_Odds_Calculator_2-way'!#REF!,'True_Odds_Calculator_2-way'!B316,'Log_working_2-way'!B$1,'Log_working_2-way'!B$2)</f>
        <v>1.048153965543114</v>
      </c>
      <c r="F315" s="6"/>
      <c r="H315" s="6"/>
      <c r="I315" s="6"/>
      <c r="J315" s="6"/>
      <c r="K315" s="6"/>
    </row>
    <row r="316" spans="4:11" x14ac:dyDescent="0.25">
      <c r="D316">
        <f>solve_for_d('True_Odds_Calculator_2-way'!A317,'True_Odds_Calculator_2-way'!#REF!,'True_Odds_Calculator_2-way'!B317,'Log_working_2-way'!B$1,'Log_working_2-way'!B$2)</f>
        <v>1.0593568958392465</v>
      </c>
      <c r="F316" s="6"/>
      <c r="H316" s="6"/>
      <c r="I316" s="6"/>
      <c r="J316" s="6"/>
      <c r="K316" s="6"/>
    </row>
    <row r="317" spans="4:11" x14ac:dyDescent="0.25">
      <c r="D317">
        <f>solve_for_d('True_Odds_Calculator_2-way'!A318,'True_Odds_Calculator_2-way'!#REF!,'True_Odds_Calculator_2-way'!B318,'Log_working_2-way'!B$1,'Log_working_2-way'!B$2)</f>
        <v>1.0470376731981623</v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1.0258207356294764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9.7375717167095992</v>
      </c>
      <c r="I185" s="6">
        <f>IF('Log_working_3-way'!$D185="","",'True_Odds_Calculator_3-way'!O186/'True_Odds_Calculator_3-way'!B186-1)</f>
        <v>8.3246818727832732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2.7923822941462895E-2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1.031401041564334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0.52703671971662325</v>
      </c>
      <c r="I186" s="6">
        <f>IF('Log_working_3-way'!$D186="","",'True_Odds_Calculator_3-way'!O187/'True_Odds_Calculator_3-way'!B187-1)</f>
        <v>3.1443799294454768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2.5786457011699904E-2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1.0321918635365415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44.048358427249546</v>
      </c>
      <c r="I187" s="6">
        <f>IF('Log_working_3-way'!$D187="","",'True_Odds_Calculator_3-way'!O188/'True_Odds_Calculator_3-way'!B188-1)</f>
        <v>2.9251382125063921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2.727415210429962E-2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1.0226581968515072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29.875385025925937</v>
      </c>
      <c r="I188" s="6">
        <f>IF('Log_working_3-way'!$D188="","",'True_Odds_Calculator_3-way'!O189/'True_Odds_Calculator_3-way'!B189-1)</f>
        <v>5.9937351594371968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2.2227625003566898E-2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1.0301007266695827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44.755052746670252</v>
      </c>
      <c r="I189" s="6">
        <f>IF('Log_working_3-way'!$D189="","",'True_Odds_Calculator_3-way'!O190/'True_Odds_Calculator_3-way'!B190-1)</f>
        <v>2.7497681828067031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2.5310082522008504E-2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1.0257067100205968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8.9976344004261133</v>
      </c>
      <c r="I190" s="6">
        <f>IF('Log_working_3-way'!$D190="","",'True_Odds_Calculator_3-way'!O191/'True_Odds_Calculator_3-way'!B191-1)</f>
        <v>6.8101078018046826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2.7527753052312587E-2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1.0355068495141428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41.546659643287427</v>
      </c>
      <c r="I191" s="6">
        <f>IF('Log_working_3-way'!$D191="","",'True_Odds_Calculator_3-way'!O192/'True_Odds_Calculator_3-way'!B192-1)</f>
        <v>3.8335179494509148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3.0814778552727073E-2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1.0273720632527001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5.9533925308617048</v>
      </c>
      <c r="I192" s="6">
        <f>IF('Log_working_3-way'!$D192="","",'True_Odds_Calculator_3-way'!O193/'True_Odds_Calculator_3-way'!B193-1)</f>
        <v>5.2336980204891006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2.8158449304379829E-2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1.0254194594545911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35.777715593095927</v>
      </c>
      <c r="I193" s="6">
        <f>IF('Log_working_3-way'!$D193="","",'True_Odds_Calculator_3-way'!O194/'True_Odds_Calculator_3-way'!B194-1)</f>
        <v>5.5923233300250663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2.3387342405747358E-2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1.0332856448558809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34.192557425818471</v>
      </c>
      <c r="I194" s="6">
        <f>IF('Log_working_3-way'!$D194="","",'True_Odds_Calculator_3-way'!O195/'True_Odds_Calculator_3-way'!B195-1)</f>
        <v>5.5766473553185616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3.1176473571051799E-2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1.0249893576288982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15.907578613867351</v>
      </c>
      <c r="I195" s="6">
        <f>IF('Log_working_3-way'!$D195="","",'True_Odds_Calculator_3-way'!O196/'True_Odds_Calculator_3-way'!B196-1)</f>
        <v>6.9956365560115206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2.6824213425320487E-2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1.0251945504893636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9.6028042636841278</v>
      </c>
      <c r="I196" s="6">
        <f>IF('Log_working_3-way'!$D196="","",'True_Odds_Calculator_3-way'!O197/'True_Odds_Calculator_3-way'!B197-1)</f>
        <v>8.8729447101766397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2.7292219667826689E-2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1.0257489018394061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12.854424182944213</v>
      </c>
      <c r="I197" s="6">
        <f>IF('Log_working_3-way'!$D197="","",'True_Odds_Calculator_3-way'!O198/'True_Odds_Calculator_3-way'!B198-1)</f>
        <v>7.5162191296458243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2.7826407809732556E-2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1.0282544896292805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23.291931647576799</v>
      </c>
      <c r="I198" s="6">
        <f>IF('Log_working_3-way'!$D198="","",'True_Odds_Calculator_3-way'!O199/'True_Odds_Calculator_3-way'!B199-1)</f>
        <v>7.0698059605434125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2.9148293462032404E-2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1.03561388082691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3.4309117635951925</v>
      </c>
      <c r="I199" s="6">
        <f>IF('Log_working_3-way'!$D199="","",'True_Odds_Calculator_3-way'!O200/'True_Odds_Calculator_3-way'!B200-1)</f>
        <v>5.1622099505835619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3.4839833019704614E-2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1.0311691947550405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13.203219327071693</v>
      </c>
      <c r="I200" s="6">
        <f>IF('Log_working_3-way'!$D200="","",'True_Odds_Calculator_3-way'!O201/'True_Odds_Calculator_3-way'!B201-1)</f>
        <v>7.1761890192287279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3.3551667086539227E-2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1.030153025621618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9.9806699352642418</v>
      </c>
      <c r="I201" s="6">
        <f>IF('Log_working_3-way'!$D201="","",'True_Odds_Calculator_3-way'!O202/'True_Odds_Calculator_3-way'!B202-1)</f>
        <v>7.3788400892709642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3.2424409461971448E-2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1.0304199337132067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11.176262748090569</v>
      </c>
      <c r="I202" s="6">
        <f>IF('Log_working_3-way'!$D202="","",'True_Odds_Calculator_3-way'!O203/'True_Odds_Calculator_3-way'!B203-1)</f>
        <v>7.0883517556479845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3.2732328484235351E-2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1.0312579499287131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8.7515322834625593</v>
      </c>
      <c r="I203" s="6">
        <f>IF('Log_working_3-way'!$D203="","",'True_Odds_Calculator_3-way'!O204/'True_Odds_Calculator_3-way'!B204-1)</f>
        <v>7.5706826710120154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3.348940692036928E-2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1.030532779655104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8.0550798320763555</v>
      </c>
      <c r="I204" s="6">
        <f>IF('Log_working_3-way'!$D204="","",'True_Odds_Calculator_3-way'!O205/'True_Odds_Calculator_3-way'!B205-1)</f>
        <v>8.6353892601587496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3.2790444547583952E-2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1.0320601457015743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4.5129046720947308</v>
      </c>
      <c r="I205" s="6">
        <f>IF('Log_working_3-way'!$D205="","",'True_Odds_Calculator_3-way'!O206/'True_Odds_Calculator_3-way'!B206-1)</f>
        <v>8.1069578939518152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3.3216828793322772E-2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1.0294786141385328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12.492621752875106</v>
      </c>
      <c r="I206" s="6">
        <f>IF('Log_working_3-way'!$D206="","",'True_Odds_Calculator_3-way'!O207/'True_Odds_Calculator_3-way'!B207-1)</f>
        <v>8.7666320461426235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3.1891574146171386E-2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1.0368861296902636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18.180191069690643</v>
      </c>
      <c r="I207" s="6">
        <f>IF('Log_working_3-way'!$D207="","",'True_Odds_Calculator_3-way'!O208/'True_Odds_Calculator_3-way'!B208-1)</f>
        <v>7.6269251955322712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3.9084900998171079E-2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1.0331917879443526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18.960929942604093</v>
      </c>
      <c r="I208" s="6">
        <f>IF('Log_working_3-way'!$D208="","",'True_Odds_Calculator_3-way'!O209/'True_Odds_Calculator_3-way'!B209-1)</f>
        <v>7.7649605278527218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3.5079882761110515E-2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1.0415768898246607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36.629838705654024</v>
      </c>
      <c r="I209" s="6">
        <f>IF('Log_working_3-way'!$D209="","",'True_Odds_Calculator_3-way'!O210/'True_Odds_Calculator_3-way'!B210-1)</f>
        <v>4.6204571335663802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3.8072480340733073E-2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1.0331278825056283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4.6993923733171741</v>
      </c>
      <c r="I210" s="6">
        <f>IF('Log_working_3-way'!$D210="","",'True_Odds_Calculator_3-way'!O211/'True_Odds_Calculator_3-way'!B211-1)</f>
        <v>5.9163949427803928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3.3658335170410503E-2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1.0309967275632899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13.095926761993837</v>
      </c>
      <c r="I211" s="6">
        <f>IF('Log_working_3-way'!$D211="","",'True_Odds_Calculator_3-way'!O212/'True_Odds_Calculator_3-way'!B212-1)</f>
        <v>8.8137936290549828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3.3484060225928092E-2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1.0310834030261082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15.388271142073219</v>
      </c>
      <c r="I212" s="6">
        <f>IF('Log_working_3-way'!$D212="","",'True_Odds_Calculator_3-way'!O213/'True_Odds_Calculator_3-way'!B213-1)</f>
        <v>7.7268441655013724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3.3366342405285021E-2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1.0294419485240724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11.54022146342113</v>
      </c>
      <c r="I213" s="6">
        <f>IF('Log_working_3-way'!$D213="","",'True_Odds_Calculator_3-way'!O214/'True_Odds_Calculator_3-way'!B214-1)</f>
        <v>8.0635699911066077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3.1822994069710564E-2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1.0302323433464742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13.21543399612519</v>
      </c>
      <c r="I214" s="6">
        <f>IF('Log_working_3-way'!$D214="","",'True_Odds_Calculator_3-way'!O215/'True_Odds_Calculator_3-way'!B215-1)</f>
        <v>8.8844489506889328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3.2663583643811167E-2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1.0296178345349811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12.592780501654946</v>
      </c>
      <c r="I215" s="6">
        <f>IF('Log_working_3-way'!$D215="","",'True_Odds_Calculator_3-way'!O216/'True_Odds_Calculator_3-way'!B216-1)</f>
        <v>7.738610044120513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3.1974992649149936E-2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1.0317010928633417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8.5044793397854299</v>
      </c>
      <c r="I216" s="6">
        <f>IF('Log_working_3-way'!$D216="","",'True_Odds_Calculator_3-way'!O217/'True_Odds_Calculator_3-way'!B217-1)</f>
        <v>7.6182697446727996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3.3928014781060778E-2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1.0323150327502497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23.437648333280748</v>
      </c>
      <c r="I217" s="6">
        <f>IF('Log_working_3-way'!$D217="","",'True_Odds_Calculator_3-way'!O218/'True_Odds_Calculator_3-way'!B218-1)</f>
        <v>6.1461137733802769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3.3319050761806412E-2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1.0305738912178475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10.352946289939995</v>
      </c>
      <c r="I218" s="6">
        <f>IF('Log_working_3-way'!$D218="","",'True_Odds_Calculator_3-way'!O219/'True_Odds_Calculator_3-way'!B219-1)</f>
        <v>8.7555818842574311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3.3060399243183936E-2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1.0364426442743844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29.475112986979358</v>
      </c>
      <c r="I219" s="6">
        <f>IF('Log_working_3-way'!$D219="","",'True_Odds_Calculator_3-way'!O220/'True_Odds_Calculator_3-way'!B220-1)</f>
        <v>6.4504126533908481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3.5653961959315694E-2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1.0320093054763082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20.324980792577385</v>
      </c>
      <c r="I220" s="6">
        <f>IF('Log_working_3-way'!$D220="","",'True_Odds_Calculator_3-way'!O221/'True_Odds_Calculator_3-way'!B221-1)</f>
        <v>7.5189889281268929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3.3599152264012666E-2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1.0326657565309649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5.3568429881553214</v>
      </c>
      <c r="I221" s="6">
        <f>IF('Log_working_3-way'!$D221="","",'True_Odds_Calculator_3-way'!O222/'True_Odds_Calculator_3-way'!B222-1)</f>
        <v>8.3252171839283218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3.4258982247604708E-2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1.0339462460162208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4.9767713645586955</v>
      </c>
      <c r="I222" s="6">
        <f>IF('Log_working_3-way'!$D222="","",'True_Odds_Calculator_3-way'!O223/'True_Odds_Calculator_3-way'!B223-1)</f>
        <v>8.032817660299294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3.5335847228220363E-2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1.0496985098921017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28.092191060656905</v>
      </c>
      <c r="I223" s="6">
        <f>IF('Log_working_3-way'!$D223="","",'True_Odds_Calculator_3-way'!O224/'True_Odds_Calculator_3-way'!B224-1)</f>
        <v>5.7058043843141162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4.921965871670575E-2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1.0705662183451568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43.932393869270612</v>
      </c>
      <c r="I224" s="6">
        <f>IF('Log_working_3-way'!$D224="","",'True_Odds_Calculator_3-way'!O225/'True_Odds_Calculator_3-way'!B225-1)</f>
        <v>4.0387147038034996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5.8533089113641745E-2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1.0493018471157423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19.00612122342627</v>
      </c>
      <c r="I225" s="6">
        <f>IF('Log_working_3-way'!$D225="","",'True_Odds_Calculator_3-way'!O226/'True_Odds_Calculator_3-way'!B226-1)</f>
        <v>7.8374749500121812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5.1778083151108767E-2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1.052645008397771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5.4075562219474635</v>
      </c>
      <c r="I226" s="6">
        <f>IF('Log_working_3-way'!$D226="","",'True_Odds_Calculator_3-way'!O227/'True_Odds_Calculator_3-way'!B227-1)</f>
        <v>5.3414993823699355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5.2897550845567132E-2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1.0572668216034518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4.0055705395153502</v>
      </c>
      <c r="I227" s="6">
        <f>IF('Log_working_3-way'!$D227="","",'True_Odds_Calculator_3-way'!O228/'True_Odds_Calculator_3-way'!B228-1)</f>
        <v>5.1326333310011192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5.5766555108487159E-2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1.0335744549794275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23.410414221716042</v>
      </c>
      <c r="I228" s="6">
        <f>IF('Log_working_3-way'!$D228="","",'True_Odds_Calculator_3-way'!O229/'True_Odds_Calculator_3-way'!B229-1)</f>
        <v>7.6653950804454887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3.4471899953744556E-2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1.0317945230471268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16.21757991483447</v>
      </c>
      <c r="I229" s="6">
        <f>IF('Log_working_3-way'!$D229="","",'True_Odds_Calculator_3-way'!O230/'True_Odds_Calculator_3-way'!B230-1)</f>
        <v>8.5634492923177223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3.4025384694121197E-2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1.0312569936924481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8.8739997113538056</v>
      </c>
      <c r="I230" s="6">
        <f>IF('Log_working_3-way'!$D230="","",'True_Odds_Calculator_3-way'!O231/'True_Odds_Calculator_3-way'!B231-1)</f>
        <v>9.6063975014431477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3.375640815805081E-2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1.0312608621997401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14.113701402105516</v>
      </c>
      <c r="I231" s="6">
        <f>IF('Log_working_3-way'!$D231="","",'True_Odds_Calculator_3-way'!O232/'True_Odds_Calculator_3-way'!B232-1)</f>
        <v>9.3994938247500333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3.3684775666243949E-2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1.0367300899602128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28.455903401669769</v>
      </c>
      <c r="I232" s="6">
        <f>IF('Log_working_3-way'!$D232="","",'True_Odds_Calculator_3-way'!O233/'True_Odds_Calculator_3-way'!B233-1)</f>
        <v>6.5716941783937379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3.6264220443271711E-2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1.0303598160266751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9.6153061359982459</v>
      </c>
      <c r="I233" s="6">
        <f>IF('Log_working_3-way'!$D233="","",'True_Odds_Calculator_3-way'!O234/'True_Odds_Calculator_3-way'!B234-1)</f>
        <v>10.836255817247594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3.2888853521257255E-2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1.0363153994420469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4.0766121104246356</v>
      </c>
      <c r="I234" s="6">
        <f>IF('Log_working_3-way'!$D234="","",'True_Odds_Calculator_3-way'!O235/'True_Odds_Calculator_3-way'!B235-1)</f>
        <v>5.5446211462624895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3.6222552263498242E-2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1.0303359701997412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8.5769603160377592</v>
      </c>
      <c r="I235" s="6">
        <f>IF('Log_working_3-way'!$D235="","",'True_Odds_Calculator_3-way'!O236/'True_Odds_Calculator_3-way'!B236-1)</f>
        <v>8.0019011655915619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3.2566598081386955E-2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1.0314550608279338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8.7517045588701361</v>
      </c>
      <c r="I236" s="6">
        <f>IF('Log_working_3-way'!$D236="","",'True_Odds_Calculator_3-way'!O237/'True_Odds_Calculator_3-way'!B237-1)</f>
        <v>6.5498024784954367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3.3471149106288678E-2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1.0200525358063974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12.326221602021063</v>
      </c>
      <c r="I237" s="6">
        <f>IF('Log_working_3-way'!$D237="","",'True_Odds_Calculator_3-way'!O238/'True_Odds_Calculator_3-way'!B238-1)</f>
        <v>8.2089563088000048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2.1772917540243686E-2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1.0254862641256419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14.204326936766867</v>
      </c>
      <c r="I238" s="6">
        <f>IF('Log_working_3-way'!$D238="","",'True_Odds_Calculator_3-way'!O239/'True_Odds_Calculator_3-way'!B239-1)</f>
        <v>8.2708215486921794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2.7523487773945199E-2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1.0302694752194814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9.9043364658835831</v>
      </c>
      <c r="I239" s="6">
        <f>IF('Log_working_3-way'!$D239="","",'True_Odds_Calculator_3-way'!O240/'True_Odds_Calculator_3-way'!B240-1)</f>
        <v>8.4565302296516158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3.2685854414042259E-2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1.0436049532963707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1.0081785309086815</v>
      </c>
      <c r="I240" s="6">
        <f>IF('Log_working_3-way'!$D240="","",'True_Odds_Calculator_3-way'!O241/'True_Odds_Calculator_3-way'!B241-1)</f>
        <v>3.3473737104068384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3.6886478196760386E-2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1.0469993218728111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13.52737603305785</v>
      </c>
      <c r="I241" s="6">
        <f>IF('Log_working_3-way'!$D241="","",'True_Odds_Calculator_3-way'!O242/'True_Odds_Calculator_3-way'!B242-1)</f>
        <v>8.2975206611570229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5.0347222222222321E-2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1.0560569917471025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1.2627805869629687</v>
      </c>
      <c r="I242" s="6">
        <f>IF('Log_working_3-way'!$D242="","",'True_Odds_Calculator_3-way'!O243/'True_Odds_Calculator_3-way'!B243-1)</f>
        <v>4.5607216388328178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4.9223869892299543E-2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1.0495812537496567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7.7314162961123802</v>
      </c>
      <c r="I243" s="6">
        <f>IF('Log_working_3-way'!$D243="","",'True_Odds_Calculator_3-way'!O244/'True_Odds_Calculator_3-way'!B244-1)</f>
        <v>6.1764523808012166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5.1689227044677377E-2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1.0492666630312539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8.7729020552722066</v>
      </c>
      <c r="I244" s="6">
        <f>IF('Log_working_3-way'!$D244="","",'True_Odds_Calculator_3-way'!O245/'True_Odds_Calculator_3-way'!B245-1)</f>
        <v>5.1595308332745287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5.1156222911948213E-2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1.055593442994661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3.3678565566294214</v>
      </c>
      <c r="I245" s="6">
        <f>IF('Log_working_3-way'!$D245="","",'True_Odds_Calculator_3-way'!O246/'True_Odds_Calculator_3-way'!B246-1)</f>
        <v>6.1587539126571267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5.4289300815815622E-2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1.0546254551373444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3.3361614504566859</v>
      </c>
      <c r="I246" s="6">
        <f>IF('Log_working_3-way'!$D246="","",'True_Odds_Calculator_3-way'!O247/'True_Odds_Calculator_3-way'!B247-1)</f>
        <v>5.6468143775707933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5.2938121903639113E-2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1.0468957259443132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14.617570238023303</v>
      </c>
      <c r="I247" s="6">
        <f>IF('Log_working_3-way'!$D247="","",'True_Odds_Calculator_3-way'!O248/'True_Odds_Calculator_3-way'!B248-1)</f>
        <v>5.2966299631350822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4.9524607560307743E-2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1.0476765890898574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8.2413046411827207</v>
      </c>
      <c r="I248" s="6">
        <f>IF('Log_working_3-way'!$D248="","",'True_Odds_Calculator_3-way'!O249/'True_Odds_Calculator_3-way'!B249-1)</f>
        <v>6.6852504481865687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5.0162843387142386E-2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1.0721899652522409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46.531045095546489</v>
      </c>
      <c r="I249" s="6">
        <f>IF('Log_working_3-way'!$D249="","",'True_Odds_Calculator_3-way'!O250/'True_Odds_Calculator_3-way'!B250-1)</f>
        <v>3.1185520789421224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5.8240579797362635E-2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1.0476131311135852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16.537252525376839</v>
      </c>
      <c r="I250" s="6">
        <f>IF('Log_working_3-way'!$D250="","",'True_Odds_Calculator_3-way'!O251/'True_Odds_Calculator_3-way'!B251-1)</f>
        <v>5.9545646628939597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5.0332012608949483E-2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1.0413412545989538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11.390788857206964</v>
      </c>
      <c r="I251" s="6">
        <f>IF('Log_working_3-way'!$D251="","",'True_Odds_Calculator_3-way'!O252/'True_Odds_Calculator_3-way'!B252-1)</f>
        <v>7.1872176570601454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4.4266753779639068E-2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1.0295101806154947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24.008880435961707</v>
      </c>
      <c r="I252" s="6">
        <f>IF('Log_working_3-way'!$D252="","",'True_Odds_Calculator_3-way'!O253/'True_Odds_Calculator_3-way'!B253-1)</f>
        <v>6.4475306423311505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3.0322769147522743E-2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1.0253856595514468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14.206084495784189</v>
      </c>
      <c r="I253" s="6">
        <f>IF('Log_working_3-way'!$D253="","",'True_Odds_Calculator_3-way'!O254/'True_Odds_Calculator_3-way'!B254-1)</f>
        <v>9.6016432211509777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2.7404723921755192E-2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1.0291027485136242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28.667776997065292</v>
      </c>
      <c r="I254" s="6">
        <f>IF('Log_working_3-way'!$D254="","",'True_Odds_Calculator_3-way'!O255/'True_Odds_Calculator_3-way'!B255-1)</f>
        <v>5.7309282700890325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2.8863698786836922E-2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1.0269696478483508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5.46139812347967</v>
      </c>
      <c r="I255" s="6">
        <f>IF('Log_working_3-way'!$D255="","",'True_Odds_Calculator_3-way'!O256/'True_Odds_Calculator_3-way'!B256-1)</f>
        <v>6.6322663897019485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2.804008201218644E-2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1.0295106363407827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39.029764322398727</v>
      </c>
      <c r="I256" s="6">
        <f>IF('Log_working_3-way'!$D256="","",'True_Odds_Calculator_3-way'!O257/'True_Odds_Calculator_3-way'!B257-1)</f>
        <v>3.7471813836132677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2.6520838701032279E-2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1.0214175811810369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8.7913176136354814</v>
      </c>
      <c r="I257" s="6">
        <f>IF('Log_working_3-way'!$D257="","",'True_Odds_Calculator_3-way'!O258/'True_Odds_Calculator_3-way'!B258-1)</f>
        <v>5.8067042949240442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2.2785815052789538E-2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1.02256333092546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7.1605646052796867</v>
      </c>
      <c r="I258" s="6">
        <f>IF('Log_working_3-way'!$D258="","",'True_Odds_Calculator_3-way'!O259/'True_Odds_Calculator_3-way'!B259-1)</f>
        <v>5.2933221178442054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2.3593678408678098E-2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1.0208320901449546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8.5514526803317636</v>
      </c>
      <c r="I259" s="6">
        <f>IF('Log_working_3-way'!$D259="","",'True_Odds_Calculator_3-way'!O260/'True_Odds_Calculator_3-way'!B260-1)</f>
        <v>7.5107922352396219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2.2423010073562732E-2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1.025583014835755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14.447046866125174</v>
      </c>
      <c r="I260" s="6">
        <f>IF('Log_working_3-way'!$D260="","",'True_Odds_Calculator_3-way'!O261/'True_Odds_Calculator_3-way'!B261-1)</f>
        <v>7.1290671222956981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2.7559769964223158E-2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1.0265587463428636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22.383346814383344</v>
      </c>
      <c r="I261" s="6">
        <f>IF('Log_working_3-way'!$D261="","",'True_Odds_Calculator_3-way'!O262/'True_Odds_Calculator_3-way'!B262-1)</f>
        <v>6.4671109109612237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2.7621055347346823E-2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1.024492724814599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10.425700004378713</v>
      </c>
      <c r="I262" s="6">
        <f>IF('Log_working_3-way'!$D262="","",'True_Odds_Calculator_3-way'!O263/'True_Odds_Calculator_3-way'!B263-1)</f>
        <v>7.7328416685193684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2.6482335644832489E-2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1.0334471308966717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35.055682222635305</v>
      </c>
      <c r="I263" s="6">
        <f>IF('Log_working_3-way'!$D263="","",'True_Odds_Calculator_3-way'!O264/'True_Odds_Calculator_3-way'!B264-1)</f>
        <v>4.9122306298430063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3.1189747615917085E-2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1.024853054303521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28.137541292502636</v>
      </c>
      <c r="I264" s="6">
        <f>IF('Log_working_3-way'!$D264="","",'True_Odds_Calculator_3-way'!O265/'True_Odds_Calculator_3-way'!B265-1)</f>
        <v>5.5490826622501341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2.4813690558682433E-2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1.0335476183073726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0.24383161372904816</v>
      </c>
      <c r="I265" s="6">
        <f>IF('Log_working_3-way'!$D265="","",'True_Odds_Calculator_3-way'!O266/'True_Odds_Calculator_3-way'!B266-1)</f>
        <v>2.8658117159367862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2.6483251819196196E-2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1.0273979367109518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5.3594865294794864</v>
      </c>
      <c r="I266" s="6">
        <f>IF('Log_working_3-way'!$D266="","",'True_Odds_Calculator_3-way'!O267/'True_Odds_Calculator_3-way'!B267-1)</f>
        <v>7.0281795821224193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2.8547690746288712E-2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1.0258831943327928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11.232189191192827</v>
      </c>
      <c r="I267" s="6">
        <f>IF('Log_working_3-way'!$D267="","",'True_Odds_Calculator_3-way'!O268/'True_Odds_Calculator_3-way'!B268-1)</f>
        <v>7.9325308837503972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2.8010602478687474E-2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1.0261892346464032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17.714538572937734</v>
      </c>
      <c r="I268" s="6">
        <f>IF('Log_working_3-way'!$D268="","",'True_Odds_Calculator_3-way'!O269/'True_Odds_Calculator_3-way'!B269-1)</f>
        <v>8.4414512007414029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2.7900748756626736E-2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1.0260302462247137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11.231522478496311</v>
      </c>
      <c r="I269" s="6">
        <f>IF('Log_working_3-way'!$D269="","",'True_Odds_Calculator_3-way'!O270/'True_Odds_Calculator_3-way'!B270-1)</f>
        <v>7.0319361340660969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2.8066637017480911E-2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1.0253765379249029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13.070625047286466</v>
      </c>
      <c r="I270" s="6">
        <f>IF('Log_working_3-way'!$D270="","",'True_Odds_Calculator_3-way'!O271/'True_Odds_Calculator_3-way'!B271-1)</f>
        <v>9.2594352324987081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2.748410671874435E-2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1.0269409134159697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6.5858938980372006</v>
      </c>
      <c r="I271" s="6">
        <f>IF('Log_working_3-way'!$D271="","",'True_Odds_Calculator_3-way'!O272/'True_Odds_Calculator_3-way'!B272-1)</f>
        <v>7.5607736754575612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2.8554201765863318E-2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1.0258109416068946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8.5020563930997621</v>
      </c>
      <c r="I272" s="6">
        <f>IF('Log_working_3-way'!$D272="","",'True_Odds_Calculator_3-way'!O273/'True_Odds_Calculator_3-way'!B273-1)</f>
        <v>7.7746356685822384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2.7738059636399859E-2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1.1222971894299194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66.271317192703179</v>
      </c>
      <c r="I273" s="6">
        <f>IF('Log_working_3-way'!$D273="","",'True_Odds_Calculator_3-way'!O274/'True_Odds_Calculator_3-way'!B274-1)</f>
        <v>1.0742227815671037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6.7593827105058235E-2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1.0455586169730673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8.9250713455504957</v>
      </c>
      <c r="I274" s="6">
        <f>IF('Log_working_3-way'!$D274="","",'True_Odds_Calculator_3-way'!O275/'True_Odds_Calculator_3-way'!B275-1)</f>
        <v>7.4989918138329461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4.8438535198284782E-2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1.0517440271096603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24.774870081662957</v>
      </c>
      <c r="I275" s="6">
        <f>IF('Log_working_3-way'!$D275="","",'True_Odds_Calculator_3-way'!O276/'True_Odds_Calculator_3-way'!B276-1)</f>
        <v>6.6685563879327807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5.2448994899489954E-2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1.028659876010539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37.54699864395127</v>
      </c>
      <c r="I276" s="6">
        <f>IF('Log_working_3-way'!$D276="","",'True_Odds_Calculator_3-way'!O277/'True_Odds_Calculator_3-way'!B277-1)</f>
        <v>4.079682829370384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2.6160238812086734E-2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1.0199096846563451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12.939037219215322</v>
      </c>
      <c r="I277" s="6">
        <f>IF('Log_working_3-way'!$D277="","",'True_Odds_Calculator_3-way'!O278/'True_Odds_Calculator_3-way'!B278-1)</f>
        <v>7.7746861551095048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2.1587274377724786E-2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1.0212421854469871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5.7757374117210576</v>
      </c>
      <c r="I278" s="6">
        <f>IF('Log_working_3-way'!$D278="","",'True_Odds_Calculator_3-way'!O279/'True_Odds_Calculator_3-way'!B279-1)</f>
        <v>5.8115404533003838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2.2059642431400572E-2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1.0207169297356586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18.853871630870618</v>
      </c>
      <c r="I279" s="6">
        <f>IF('Log_working_3-way'!$D279="","",'True_Odds_Calculator_3-way'!O280/'True_Odds_Calculator_3-way'!B280-1)</f>
        <v>8.0950160753999469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2.1995165897604751E-2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1.0913735705507157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60.46271454296263</v>
      </c>
      <c r="I280" s="6">
        <f>IF('Log_working_3-way'!$D280="","",'True_Odds_Calculator_3-way'!O281/'True_Odds_Calculator_3-way'!B281-1)</f>
        <v>1.5481237885267602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5.814428924971704E-2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1.0329751075168534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0.45929910587428391</v>
      </c>
      <c r="I281" s="6">
        <f>IF('Log_working_3-way'!$D281="","",'True_Odds_Calculator_3-way'!O282/'True_Odds_Calculator_3-way'!B282-1)</f>
        <v>2.8962644035236784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2.6624372920509565E-2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1.0205621876898257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14.162791511967754</v>
      </c>
      <c r="I282" s="6">
        <f>IF('Log_working_3-way'!$D282="","",'True_Odds_Calculator_3-way'!O283/'True_Odds_Calculator_3-way'!B283-1)</f>
        <v>7.7167980145788508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2.2241253388471938E-2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1.0286184467533832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25.088577301423921</v>
      </c>
      <c r="I283" s="6">
        <f>IF('Log_working_3-way'!$D283="","",'True_Odds_Calculator_3-way'!O284/'True_Odds_Calculator_3-way'!B284-1)</f>
        <v>7.5061221237066267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2.9046466632447476E-2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1.0265230523542501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10.246175709859575</v>
      </c>
      <c r="I284" s="6">
        <f>IF('Log_working_3-way'!$D284="","",'True_Odds_Calculator_3-way'!O285/'True_Odds_Calculator_3-way'!B285-1)</f>
        <v>8.6734413085752902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2.8727796029188957E-2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1.036713466808961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43.274989731862313</v>
      </c>
      <c r="I285" s="6">
        <f>IF('Log_working_3-way'!$D285="","",'True_Odds_Calculator_3-way'!O286/'True_Odds_Calculator_3-way'!B286-1)</f>
        <v>3.6844553802038993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3.1141105767971355E-2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1.0412511864371552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45.00167991977829</v>
      </c>
      <c r="I286" s="6">
        <f>IF('Log_working_3-way'!$D286="","",'True_Odds_Calculator_3-way'!O287/'True_Odds_Calculator_3-way'!B287-1)</f>
        <v>3.9061831441915134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3.3928016686637363E-2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1.0263598023585951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9.8769599998368012</v>
      </c>
      <c r="I287" s="6">
        <f>IF('Log_working_3-way'!$D287="","",'True_Odds_Calculator_3-way'!O288/'True_Odds_Calculator_3-way'!B288-1)</f>
        <v>7.217373419292608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2.8371641405334769E-2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1.0273692997606618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23.070010809792883</v>
      </c>
      <c r="I288" s="6">
        <f>IF('Log_working_3-way'!$D288="","",'True_Odds_Calculator_3-way'!O289/'True_Odds_Calculator_3-way'!B289-1)</f>
        <v>6.4619785508585883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2.8327854659237595E-2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1.0321148231691755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1.4162563456271053</v>
      </c>
      <c r="I289" s="6">
        <f>IF('Log_working_3-way'!$D289="","",'True_Odds_Calculator_3-way'!O290/'True_Odds_Calculator_3-way'!B290-1)</f>
        <v>5.4848448988968919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2.9623571956480577E-2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1.0305787289460229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2.6893310105973973</v>
      </c>
      <c r="I290" s="6">
        <f>IF('Log_working_3-way'!$D290="","",'True_Odds_Calculator_3-way'!O291/'True_Odds_Calculator_3-way'!B291-1)</f>
        <v>6.2480333298090889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2.9953570403978169E-2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1.0276333201474832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20.218676480303838</v>
      </c>
      <c r="I291" s="6">
        <f>IF('Log_working_3-way'!$D291="","",'True_Odds_Calculator_3-way'!O292/'True_Odds_Calculator_3-way'!B292-1)</f>
        <v>6.624465535955518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2.9091905289165831E-2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1.0253148640068461</v>
      </c>
      <c r="F292" s="6" t="e">
        <f>IF('Log_working_3-way'!D292="","",1/'True_Odds_Calculator_3-way'!N293+1/'True_Odds_Calculator_3-way'!O293+1/'True_Odds_Calculator_3-way'!#REF!-1)</f>
        <v>#REF!</v>
      </c>
      <c r="H292" s="6">
        <f>IF('Log_working_3-way'!$D292="","",'True_Odds_Calculator_3-way'!N293/'True_Odds_Calculator_3-way'!A293-1)</f>
        <v>8.8730524920105456</v>
      </c>
      <c r="I292" s="6">
        <f>IF('Log_working_3-way'!$D292="","",'True_Odds_Calculator_3-way'!O293/'True_Odds_Calculator_3-way'!B293-1)</f>
        <v>7.9932972117984118</v>
      </c>
      <c r="J292" s="6" t="e">
        <f>IF('Log_working_3-way'!$D292="","",'True_Odds_Calculator_3-way'!#REF!/'True_Odds_Calculator_3-way'!C293-1)</f>
        <v>#REF!</v>
      </c>
      <c r="K292" s="6">
        <f>IF('Log_working_3-way'!$D292="","",1/'True_Odds_Calculator_3-way'!A293+1/'True_Odds_Calculator_3-way'!B293+1/'True_Odds_Calculator_3-way'!C293-1)</f>
        <v>2.7281004955914456E-2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1.0250404894539569</v>
      </c>
      <c r="F293" s="6" t="e">
        <f>IF('Log_working_3-way'!D293="","",1/'True_Odds_Calculator_3-way'!N294+1/'True_Odds_Calculator_3-way'!O294+1/'True_Odds_Calculator_3-way'!#REF!-1)</f>
        <v>#REF!</v>
      </c>
      <c r="H293" s="6">
        <f>IF('Log_working_3-way'!$D293="","",'True_Odds_Calculator_3-way'!N294/'True_Odds_Calculator_3-way'!A294-1)</f>
        <v>2.6971877255203913</v>
      </c>
      <c r="I293" s="6">
        <f>IF('Log_working_3-way'!$D293="","",'True_Odds_Calculator_3-way'!O294/'True_Odds_Calculator_3-way'!B294-1)</f>
        <v>4.1858300682302945</v>
      </c>
      <c r="J293" s="6" t="e">
        <f>IF('Log_working_3-way'!$D293="","",'True_Odds_Calculator_3-way'!#REF!/'True_Odds_Calculator_3-way'!C294-1)</f>
        <v>#REF!</v>
      </c>
      <c r="K293" s="6">
        <f>IF('Log_working_3-way'!$D293="","",1/'True_Odds_Calculator_3-way'!A294+1/'True_Odds_Calculator_3-way'!B294+1/'True_Odds_Calculator_3-way'!C294-1)</f>
        <v>2.3769670936239162E-2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1.0204551461302831</v>
      </c>
      <c r="F294" s="6" t="e">
        <f>IF('Log_working_3-way'!D294="","",1/'True_Odds_Calculator_3-way'!N295+1/'True_Odds_Calculator_3-way'!O295+1/'True_Odds_Calculator_3-way'!#REF!-1)</f>
        <v>#REF!</v>
      </c>
      <c r="H294" s="6">
        <f>IF('Log_working_3-way'!$D294="","",'True_Odds_Calculator_3-way'!N295/'True_Odds_Calculator_3-way'!A295-1)</f>
        <v>14.406183715297587</v>
      </c>
      <c r="I294" s="6">
        <f>IF('Log_working_3-way'!$D294="","",'True_Odds_Calculator_3-way'!O295/'True_Odds_Calculator_3-way'!B295-1)</f>
        <v>8.9863660000230503</v>
      </c>
      <c r="J294" s="6" t="e">
        <f>IF('Log_working_3-way'!$D294="","",'True_Odds_Calculator_3-way'!#REF!/'True_Odds_Calculator_3-way'!C295-1)</f>
        <v>#REF!</v>
      </c>
      <c r="K294" s="6">
        <f>IF('Log_working_3-way'!$D294="","",1/'True_Odds_Calculator_3-way'!A295+1/'True_Odds_Calculator_3-way'!B295+1/'True_Odds_Calculator_3-way'!C295-1)</f>
        <v>2.2124612270287392E-2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1.0209548304274594</v>
      </c>
      <c r="F295" s="6" t="e">
        <f>IF('Log_working_3-way'!D295="","",1/'True_Odds_Calculator_3-way'!N296+1/'True_Odds_Calculator_3-way'!O296+1/'True_Odds_Calculator_3-way'!#REF!-1)</f>
        <v>#REF!</v>
      </c>
      <c r="H295" s="6">
        <f>IF('Log_working_3-way'!$D295="","",'True_Odds_Calculator_3-way'!N296/'True_Odds_Calculator_3-way'!A296-1)</f>
        <v>15.425668222585514</v>
      </c>
      <c r="I295" s="6">
        <f>IF('Log_working_3-way'!$D295="","",'True_Odds_Calculator_3-way'!O296/'True_Odds_Calculator_3-way'!B296-1)</f>
        <v>7.4099602110392144</v>
      </c>
      <c r="J295" s="6" t="e">
        <f>IF('Log_working_3-way'!$D295="","",'True_Odds_Calculator_3-way'!#REF!/'True_Odds_Calculator_3-way'!C296-1)</f>
        <v>#REF!</v>
      </c>
      <c r="K295" s="6">
        <f>IF('Log_working_3-way'!$D295="","",1/'True_Odds_Calculator_3-way'!A296+1/'True_Odds_Calculator_3-way'!B296+1/'True_Odds_Calculator_3-way'!C296-1)</f>
        <v>2.2580015429953582E-2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1.0250148757539039</v>
      </c>
      <c r="F296" s="6" t="e">
        <f>IF('Log_working_3-way'!D296="","",1/'True_Odds_Calculator_3-way'!N297+1/'True_Odds_Calculator_3-way'!O297+1/'True_Odds_Calculator_3-way'!#REF!-1)</f>
        <v>#REF!</v>
      </c>
      <c r="H296" s="6">
        <f>IF('Log_working_3-way'!$D296="","",'True_Odds_Calculator_3-way'!N297/'True_Odds_Calculator_3-way'!A297-1)</f>
        <v>3.8164380979311003</v>
      </c>
      <c r="I296" s="6">
        <f>IF('Log_working_3-way'!$D296="","",'True_Odds_Calculator_3-way'!O297/'True_Odds_Calculator_3-way'!B297-1)</f>
        <v>6.3209136035357307</v>
      </c>
      <c r="J296" s="6" t="e">
        <f>IF('Log_working_3-way'!$D296="","",'True_Odds_Calculator_3-way'!#REF!/'True_Odds_Calculator_3-way'!C297-1)</f>
        <v>#REF!</v>
      </c>
      <c r="K296" s="6">
        <f>IF('Log_working_3-way'!$D296="","",1/'True_Odds_Calculator_3-way'!A297+1/'True_Odds_Calculator_3-way'!B297+1/'True_Odds_Calculator_3-way'!C297-1)</f>
        <v>2.5295354062477404E-2</v>
      </c>
    </row>
    <row r="297" spans="4:11" x14ac:dyDescent="0.25">
      <c r="D297">
        <f>solve_for_c('True_Odds_Calculator_3-way'!A298,'True_Odds_Calculator_3-way'!B298,'True_Odds_Calculator_3-way'!C298,'Log_working_3-way'!B$1,'Log_working_3-way'!B$2)</f>
        <v>1.0200155583606512</v>
      </c>
      <c r="F297" s="6" t="e">
        <f>IF('Log_working_3-way'!D297="","",1/'True_Odds_Calculator_3-way'!N298+1/'True_Odds_Calculator_3-way'!O298+1/'True_Odds_Calculator_3-way'!#REF!-1)</f>
        <v>#REF!</v>
      </c>
      <c r="H297" s="6">
        <f>IF('Log_working_3-way'!$D297="","",'True_Odds_Calculator_3-way'!N298/'True_Odds_Calculator_3-way'!A298-1)</f>
        <v>10.170175485438513</v>
      </c>
      <c r="I297" s="6">
        <f>IF('Log_working_3-way'!$D297="","",'True_Odds_Calculator_3-way'!O298/'True_Odds_Calculator_3-way'!B298-1)</f>
        <v>9.452028016277719</v>
      </c>
      <c r="J297" s="6" t="e">
        <f>IF('Log_working_3-way'!$D297="","",'True_Odds_Calculator_3-way'!#REF!/'True_Odds_Calculator_3-way'!C298-1)</f>
        <v>#REF!</v>
      </c>
      <c r="K297" s="6">
        <f>IF('Log_working_3-way'!$D297="","",1/'True_Odds_Calculator_3-way'!A298+1/'True_Odds_Calculator_3-way'!B298+1/'True_Odds_Calculator_3-way'!C298-1)</f>
        <v>2.1778080601610128E-2</v>
      </c>
    </row>
    <row r="298" spans="4:11" x14ac:dyDescent="0.25">
      <c r="D298">
        <f>solve_for_c('True_Odds_Calculator_3-way'!A299,'True_Odds_Calculator_3-way'!B299,'True_Odds_Calculator_3-way'!C299,'Log_working_3-way'!B$1,'Log_working_3-way'!B$2)</f>
        <v>1.0674500676981096</v>
      </c>
      <c r="F298" s="6" t="e">
        <f>IF('Log_working_3-way'!D298="","",1/'True_Odds_Calculator_3-way'!N299+1/'True_Odds_Calculator_3-way'!O299+1/'True_Odds_Calculator_3-way'!#REF!-1)</f>
        <v>#REF!</v>
      </c>
      <c r="H298" s="6">
        <f>IF('Log_working_3-way'!$D298="","",'True_Odds_Calculator_3-way'!N299/'True_Odds_Calculator_3-way'!A299-1)</f>
        <v>0.25502892784311104</v>
      </c>
      <c r="I298" s="6">
        <f>IF('Log_working_3-way'!$D298="","",'True_Odds_Calculator_3-way'!O299/'True_Odds_Calculator_3-way'!B299-1)</f>
        <v>3.5285720880820852</v>
      </c>
      <c r="J298" s="6" t="e">
        <f>IF('Log_working_3-way'!$D298="","",'True_Odds_Calculator_3-way'!#REF!/'True_Odds_Calculator_3-way'!C299-1)</f>
        <v>#REF!</v>
      </c>
      <c r="K298" s="6">
        <f>IF('Log_working_3-way'!$D298="","",1/'True_Odds_Calculator_3-way'!A299+1/'True_Odds_Calculator_3-way'!B299+1/'True_Odds_Calculator_3-way'!C299-1)</f>
        <v>5.2707600520998765E-2</v>
      </c>
    </row>
    <row r="299" spans="4:11" x14ac:dyDescent="0.25">
      <c r="D299">
        <f>solve_for_c('True_Odds_Calculator_3-way'!A300,'True_Odds_Calculator_3-way'!B300,'True_Odds_Calculator_3-way'!C300,'Log_working_3-way'!B$1,'Log_working_3-way'!B$2)</f>
        <v>1.0677048000625085</v>
      </c>
      <c r="F299" s="6" t="e">
        <f>IF('Log_working_3-way'!D299="","",1/'True_Odds_Calculator_3-way'!N300+1/'True_Odds_Calculator_3-way'!O300+1/'True_Odds_Calculator_3-way'!#REF!-1)</f>
        <v>#REF!</v>
      </c>
      <c r="H299" s="6">
        <f>IF('Log_working_3-way'!$D299="","",'True_Odds_Calculator_3-way'!N300/'True_Odds_Calculator_3-way'!A300-1)</f>
        <v>11.794612794612798</v>
      </c>
      <c r="I299" s="6">
        <f>IF('Log_working_3-way'!$D299="","",'True_Odds_Calculator_3-way'!O300/'True_Odds_Calculator_3-way'!B300-1)</f>
        <v>10.483253588516746</v>
      </c>
      <c r="J299" s="6" t="e">
        <f>IF('Log_working_3-way'!$D299="","",'True_Odds_Calculator_3-way'!#REF!/'True_Odds_Calculator_3-way'!C300-1)</f>
        <v>#REF!</v>
      </c>
      <c r="K299" s="6">
        <f>IF('Log_working_3-way'!$D299="","",1/'True_Odds_Calculator_3-way'!A300+1/'True_Odds_Calculator_3-way'!B300+1/'True_Odds_Calculator_3-way'!C300-1)</f>
        <v>7.2124756335282481E-2</v>
      </c>
    </row>
    <row r="300" spans="4:11" x14ac:dyDescent="0.25">
      <c r="D300">
        <f>solve_for_c('True_Odds_Calculator_3-way'!A301,'True_Odds_Calculator_3-way'!B301,'True_Odds_Calculator_3-way'!C301,'Log_working_3-way'!B$1,'Log_working_3-way'!B$2)</f>
        <v>1.0300588766576082</v>
      </c>
      <c r="F300" s="6" t="e">
        <f>IF('Log_working_3-way'!D300="","",1/'True_Odds_Calculator_3-way'!N301+1/'True_Odds_Calculator_3-way'!O301+1/'True_Odds_Calculator_3-way'!#REF!-1)</f>
        <v>#REF!</v>
      </c>
      <c r="H300" s="6">
        <f>IF('Log_working_3-way'!$D300="","",'True_Odds_Calculator_3-way'!N301/'True_Odds_Calculator_3-way'!A301-1)</f>
        <v>28.640733488529804</v>
      </c>
      <c r="I300" s="6">
        <f>IF('Log_working_3-way'!$D300="","",'True_Odds_Calculator_3-way'!O301/'True_Odds_Calculator_3-way'!B301-1)</f>
        <v>5.7961428138750666</v>
      </c>
      <c r="J300" s="6" t="e">
        <f>IF('Log_working_3-way'!$D300="","",'True_Odds_Calculator_3-way'!#REF!/'True_Odds_Calculator_3-way'!C301-1)</f>
        <v>#REF!</v>
      </c>
      <c r="K300" s="6">
        <f>IF('Log_working_3-way'!$D300="","",1/'True_Odds_Calculator_3-way'!A301+1/'True_Odds_Calculator_3-way'!B301+1/'True_Odds_Calculator_3-way'!C301-1)</f>
        <v>2.9802409842377031E-2</v>
      </c>
    </row>
    <row r="301" spans="4:11" x14ac:dyDescent="0.25">
      <c r="D301">
        <f>solve_for_c('True_Odds_Calculator_3-way'!A302,'True_Odds_Calculator_3-way'!B302,'True_Odds_Calculator_3-way'!C302,'Log_working_3-way'!B$1,'Log_working_3-way'!B$2)</f>
        <v>1.0263392442272106</v>
      </c>
      <c r="F301" s="6" t="e">
        <f>IF('Log_working_3-way'!D301="","",1/'True_Odds_Calculator_3-way'!N302+1/'True_Odds_Calculator_3-way'!O302+1/'True_Odds_Calculator_3-way'!#REF!-1)</f>
        <v>#REF!</v>
      </c>
      <c r="H301" s="6">
        <f>IF('Log_working_3-way'!$D301="","",'True_Odds_Calculator_3-way'!N302/'True_Odds_Calculator_3-way'!A302-1)</f>
        <v>15.744195657818139</v>
      </c>
      <c r="I301" s="6">
        <f>IF('Log_working_3-way'!$D301="","",'True_Odds_Calculator_3-way'!O302/'True_Odds_Calculator_3-way'!B302-1)</f>
        <v>6.8045697180920763</v>
      </c>
      <c r="J301" s="6" t="e">
        <f>IF('Log_working_3-way'!$D301="","",'True_Odds_Calculator_3-way'!#REF!/'True_Odds_Calculator_3-way'!C302-1)</f>
        <v>#REF!</v>
      </c>
      <c r="K301" s="6">
        <f>IF('Log_working_3-way'!$D301="","",1/'True_Odds_Calculator_3-way'!A302+1/'True_Odds_Calculator_3-way'!B302+1/'True_Odds_Calculator_3-way'!C302-1)</f>
        <v>2.8256881616599561E-2</v>
      </c>
    </row>
    <row r="302" spans="4:11" x14ac:dyDescent="0.25">
      <c r="D302">
        <f>solve_for_c('True_Odds_Calculator_3-way'!A303,'True_Odds_Calculator_3-way'!B303,'True_Odds_Calculator_3-way'!C303,'Log_working_3-way'!B$1,'Log_working_3-way'!B$2)</f>
        <v>1.0313818556828627</v>
      </c>
      <c r="F302" s="6" t="e">
        <f>IF('Log_working_3-way'!D302="","",1/'True_Odds_Calculator_3-way'!N303+1/'True_Odds_Calculator_3-way'!O303+1/'True_Odds_Calculator_3-way'!#REF!-1)</f>
        <v>#REF!</v>
      </c>
      <c r="H302" s="6">
        <f>IF('Log_working_3-way'!$D302="","",'True_Odds_Calculator_3-way'!N303/'True_Odds_Calculator_3-way'!A303-1)</f>
        <v>26.42448842909053</v>
      </c>
      <c r="I302" s="6">
        <f>IF('Log_working_3-way'!$D302="","",'True_Odds_Calculator_3-way'!O303/'True_Odds_Calculator_3-way'!B303-1)</f>
        <v>5.8927368464908483</v>
      </c>
      <c r="J302" s="6" t="e">
        <f>IF('Log_working_3-way'!$D302="","",'True_Odds_Calculator_3-way'!#REF!/'True_Odds_Calculator_3-way'!C303-1)</f>
        <v>#REF!</v>
      </c>
      <c r="K302" s="6">
        <f>IF('Log_working_3-way'!$D302="","",1/'True_Odds_Calculator_3-way'!A303+1/'True_Odds_Calculator_3-way'!B303+1/'True_Odds_Calculator_3-way'!C303-1)</f>
        <v>3.1681793383921075E-2</v>
      </c>
    </row>
    <row r="303" spans="4:11" x14ac:dyDescent="0.25">
      <c r="D303">
        <f>solve_for_c('True_Odds_Calculator_3-way'!A304,'True_Odds_Calculator_3-way'!B304,'True_Odds_Calculator_3-way'!C304,'Log_working_3-way'!B$1,'Log_working_3-way'!B$2)</f>
        <v>1.0391726109334747</v>
      </c>
      <c r="F303" s="6" t="e">
        <f>IF('Log_working_3-way'!D303="","",1/'True_Odds_Calculator_3-way'!N304+1/'True_Odds_Calculator_3-way'!O304+1/'True_Odds_Calculator_3-way'!#REF!-1)</f>
        <v>#REF!</v>
      </c>
      <c r="H303" s="6">
        <f>IF('Log_working_3-way'!$D303="","",'True_Odds_Calculator_3-way'!N304/'True_Odds_Calculator_3-way'!A304-1)</f>
        <v>2.6214302139905077</v>
      </c>
      <c r="I303" s="6">
        <f>IF('Log_working_3-way'!$D303="","",'True_Odds_Calculator_3-way'!O304/'True_Odds_Calculator_3-way'!B304-1)</f>
        <v>4.7641185971883049</v>
      </c>
      <c r="J303" s="6" t="e">
        <f>IF('Log_working_3-way'!$D303="","",'True_Odds_Calculator_3-way'!#REF!/'True_Odds_Calculator_3-way'!C304-1)</f>
        <v>#REF!</v>
      </c>
      <c r="K303" s="6">
        <f>IF('Log_working_3-way'!$D303="","",1/'True_Odds_Calculator_3-way'!A304+1/'True_Odds_Calculator_3-way'!B304+1/'True_Odds_Calculator_3-way'!C304-1)</f>
        <v>3.7099622328096604E-2</v>
      </c>
    </row>
    <row r="304" spans="4:11" x14ac:dyDescent="0.25">
      <c r="D304">
        <f>solve_for_c('True_Odds_Calculator_3-way'!A305,'True_Odds_Calculator_3-way'!B305,'True_Odds_Calculator_3-way'!C305,'Log_working_3-way'!B$1,'Log_working_3-way'!B$2)</f>
        <v>1.0279877382838998</v>
      </c>
      <c r="F304" s="6" t="e">
        <f>IF('Log_working_3-way'!D304="","",1/'True_Odds_Calculator_3-way'!N305+1/'True_Odds_Calculator_3-way'!O305+1/'True_Odds_Calculator_3-way'!#REF!-1)</f>
        <v>#REF!</v>
      </c>
      <c r="H304" s="6">
        <f>IF('Log_working_3-way'!$D304="","",'True_Odds_Calculator_3-way'!N305/'True_Odds_Calculator_3-way'!A305-1)</f>
        <v>37.088209034477245</v>
      </c>
      <c r="I304" s="6">
        <f>IF('Log_working_3-way'!$D304="","",'True_Odds_Calculator_3-way'!O305/'True_Odds_Calculator_3-way'!B305-1)</f>
        <v>4.6073595873380011</v>
      </c>
      <c r="J304" s="6" t="e">
        <f>IF('Log_working_3-way'!$D304="","",'True_Odds_Calculator_3-way'!#REF!/'True_Odds_Calculator_3-way'!C305-1)</f>
        <v>#REF!</v>
      </c>
      <c r="K304" s="6">
        <f>IF('Log_working_3-way'!$D304="","",1/'True_Odds_Calculator_3-way'!A305+1/'True_Odds_Calculator_3-way'!B305+1/'True_Odds_Calculator_3-way'!C305-1)</f>
        <v>2.5579857657282545E-2</v>
      </c>
    </row>
    <row r="305" spans="4:11" x14ac:dyDescent="0.25">
      <c r="D305">
        <f>solve_for_c('True_Odds_Calculator_3-way'!A306,'True_Odds_Calculator_3-way'!B306,'True_Odds_Calculator_3-way'!C306,'Log_working_3-way'!B$1,'Log_working_3-way'!B$2)</f>
        <v>1.023770231718631</v>
      </c>
      <c r="F305" s="6" t="e">
        <f>IF('Log_working_3-way'!D305="","",1/'True_Odds_Calculator_3-way'!N306+1/'True_Odds_Calculator_3-way'!O306+1/'True_Odds_Calculator_3-way'!#REF!-1)</f>
        <v>#REF!</v>
      </c>
      <c r="H305" s="6">
        <f>IF('Log_working_3-way'!$D305="","",'True_Odds_Calculator_3-way'!N306/'True_Odds_Calculator_3-way'!A306-1)</f>
        <v>6.0159160761282084</v>
      </c>
      <c r="I305" s="6">
        <f>IF('Log_working_3-way'!$D305="","",'True_Odds_Calculator_3-way'!O306/'True_Odds_Calculator_3-way'!B306-1)</f>
        <v>5.0401808603477747</v>
      </c>
      <c r="J305" s="6" t="e">
        <f>IF('Log_working_3-way'!$D305="","",'True_Odds_Calculator_3-way'!#REF!/'True_Odds_Calculator_3-way'!C306-1)</f>
        <v>#REF!</v>
      </c>
      <c r="K305" s="6">
        <f>IF('Log_working_3-way'!$D305="","",1/'True_Odds_Calculator_3-way'!A306+1/'True_Odds_Calculator_3-way'!B306+1/'True_Odds_Calculator_3-way'!C306-1)</f>
        <v>2.4466946848750393E-2</v>
      </c>
    </row>
    <row r="306" spans="4:11" x14ac:dyDescent="0.25">
      <c r="D306">
        <f>solve_for_c('True_Odds_Calculator_3-way'!A307,'True_Odds_Calculator_3-way'!B307,'True_Odds_Calculator_3-way'!C307,'Log_working_3-way'!B$1,'Log_working_3-way'!B$2)</f>
        <v>1.0221553806471566</v>
      </c>
      <c r="F306" s="6" t="e">
        <f>IF('Log_working_3-way'!D306="","",1/'True_Odds_Calculator_3-way'!N307+1/'True_Odds_Calculator_3-way'!O307+1/'True_Odds_Calculator_3-way'!#REF!-1)</f>
        <v>#REF!</v>
      </c>
      <c r="H306" s="6">
        <f>IF('Log_working_3-way'!$D306="","",'True_Odds_Calculator_3-way'!N307/'True_Odds_Calculator_3-way'!A307-1)</f>
        <v>22.032085655495603</v>
      </c>
      <c r="I306" s="6">
        <f>IF('Log_working_3-way'!$D306="","",'True_Odds_Calculator_3-way'!O307/'True_Odds_Calculator_3-way'!B307-1)</f>
        <v>5.913405294226826</v>
      </c>
      <c r="J306" s="6" t="e">
        <f>IF('Log_working_3-way'!$D306="","",'True_Odds_Calculator_3-way'!#REF!/'True_Odds_Calculator_3-way'!C307-1)</f>
        <v>#REF!</v>
      </c>
      <c r="K306" s="6">
        <f>IF('Log_working_3-way'!$D306="","",1/'True_Odds_Calculator_3-way'!A307+1/'True_Odds_Calculator_3-way'!B307+1/'True_Odds_Calculator_3-way'!C307-1)</f>
        <v>2.313347044717684E-2</v>
      </c>
    </row>
    <row r="307" spans="4:11" x14ac:dyDescent="0.25">
      <c r="D307">
        <f>solve_for_c('True_Odds_Calculator_3-way'!A308,'True_Odds_Calculator_3-way'!B308,'True_Odds_Calculator_3-way'!C308,'Log_working_3-way'!B$1,'Log_working_3-way'!B$2)</f>
        <v>1.0402752221917655</v>
      </c>
      <c r="F307" s="6" t="e">
        <f>IF('Log_working_3-way'!D307="","",1/'True_Odds_Calculator_3-way'!N308+1/'True_Odds_Calculator_3-way'!O308+1/'True_Odds_Calculator_3-way'!#REF!-1)</f>
        <v>#REF!</v>
      </c>
      <c r="H307" s="6">
        <f>IF('Log_working_3-way'!$D307="","",'True_Odds_Calculator_3-way'!N308/'True_Odds_Calculator_3-way'!A308-1)</f>
        <v>45.670814698378841</v>
      </c>
      <c r="I307" s="6">
        <f>IF('Log_working_3-way'!$D307="","",'True_Odds_Calculator_3-way'!O308/'True_Odds_Calculator_3-way'!B308-1)</f>
        <v>2.8250260409138948</v>
      </c>
      <c r="J307" s="6" t="e">
        <f>IF('Log_working_3-way'!$D307="","",'True_Odds_Calculator_3-way'!#REF!/'True_Odds_Calculator_3-way'!C308-1)</f>
        <v>#REF!</v>
      </c>
      <c r="K307" s="6">
        <f>IF('Log_working_3-way'!$D307="","",1/'True_Odds_Calculator_3-way'!A308+1/'True_Odds_Calculator_3-way'!B308+1/'True_Odds_Calculator_3-way'!C308-1)</f>
        <v>3.3307623911062123E-2</v>
      </c>
    </row>
    <row r="308" spans="4:11" x14ac:dyDescent="0.25">
      <c r="D308">
        <f>solve_for_c('True_Odds_Calculator_3-way'!A309,'True_Odds_Calculator_3-way'!B309,'True_Odds_Calculator_3-way'!C309,'Log_working_3-way'!B$1,'Log_working_3-way'!B$2)</f>
        <v>1.0320613266300576</v>
      </c>
      <c r="F308" s="6" t="e">
        <f>IF('Log_working_3-way'!D308="","",1/'True_Odds_Calculator_3-way'!N309+1/'True_Odds_Calculator_3-way'!O309+1/'True_Odds_Calculator_3-way'!#REF!-1)</f>
        <v>#REF!</v>
      </c>
      <c r="H308" s="6">
        <f>IF('Log_working_3-way'!$D308="","",'True_Odds_Calculator_3-way'!N309/'True_Odds_Calculator_3-way'!A309-1)</f>
        <v>21.803300534735268</v>
      </c>
      <c r="I308" s="6">
        <f>IF('Log_working_3-way'!$D308="","",'True_Odds_Calculator_3-way'!O309/'True_Odds_Calculator_3-way'!B309-1)</f>
        <v>6.3437672099812987</v>
      </c>
      <c r="J308" s="6" t="e">
        <f>IF('Log_working_3-way'!$D308="","",'True_Odds_Calculator_3-way'!#REF!/'True_Odds_Calculator_3-way'!C309-1)</f>
        <v>#REF!</v>
      </c>
      <c r="K308" s="6">
        <f>IF('Log_working_3-way'!$D308="","",1/'True_Odds_Calculator_3-way'!A309+1/'True_Odds_Calculator_3-way'!B309+1/'True_Odds_Calculator_3-way'!C309-1)</f>
        <v>3.3398550900492818E-2</v>
      </c>
    </row>
    <row r="309" spans="4:11" x14ac:dyDescent="0.25">
      <c r="D309">
        <f>solve_for_c('True_Odds_Calculator_3-way'!A310,'True_Odds_Calculator_3-way'!B310,'True_Odds_Calculator_3-way'!C310,'Log_working_3-way'!B$1,'Log_working_3-way'!B$2)</f>
        <v>1.0252607617430436</v>
      </c>
      <c r="F309" s="6" t="e">
        <f>IF('Log_working_3-way'!D309="","",1/'True_Odds_Calculator_3-way'!N310+1/'True_Odds_Calculator_3-way'!O310+1/'True_Odds_Calculator_3-way'!#REF!-1)</f>
        <v>#REF!</v>
      </c>
      <c r="H309" s="6">
        <f>IF('Log_working_3-way'!$D309="","",'True_Odds_Calculator_3-way'!N310/'True_Odds_Calculator_3-way'!A310-1)</f>
        <v>13.072660909415767</v>
      </c>
      <c r="I309" s="6">
        <f>IF('Log_working_3-way'!$D309="","",'True_Odds_Calculator_3-way'!O310/'True_Odds_Calculator_3-way'!B310-1)</f>
        <v>8.1031608117851963</v>
      </c>
      <c r="J309" s="6" t="e">
        <f>IF('Log_working_3-way'!$D309="","",'True_Odds_Calculator_3-way'!#REF!/'True_Odds_Calculator_3-way'!C310-1)</f>
        <v>#REF!</v>
      </c>
      <c r="K309" s="6">
        <f>IF('Log_working_3-way'!$D309="","",1/'True_Odds_Calculator_3-way'!A310+1/'True_Odds_Calculator_3-way'!B310+1/'True_Odds_Calculator_3-way'!C310-1)</f>
        <v>2.733546276329113E-2</v>
      </c>
    </row>
    <row r="310" spans="4:11" x14ac:dyDescent="0.25">
      <c r="D310">
        <f>solve_for_c('True_Odds_Calculator_3-way'!A311,'True_Odds_Calculator_3-way'!B311,'True_Odds_Calculator_3-way'!C311,'Log_working_3-way'!B$1,'Log_working_3-way'!B$2)</f>
        <v>1.036530209411453</v>
      </c>
      <c r="F310" s="6" t="e">
        <f>IF('Log_working_3-way'!D310="","",1/'True_Odds_Calculator_3-way'!N311+1/'True_Odds_Calculator_3-way'!O311+1/'True_Odds_Calculator_3-way'!#REF!-1)</f>
        <v>#REF!</v>
      </c>
      <c r="H310" s="6">
        <f>IF('Log_working_3-way'!$D310="","",'True_Odds_Calculator_3-way'!N311/'True_Odds_Calculator_3-way'!A311-1)</f>
        <v>1.1905703587579972</v>
      </c>
      <c r="I310" s="6">
        <f>IF('Log_working_3-way'!$D310="","",'True_Odds_Calculator_3-way'!O311/'True_Odds_Calculator_3-way'!B311-1)</f>
        <v>4.2391832174243138</v>
      </c>
      <c r="J310" s="6" t="e">
        <f>IF('Log_working_3-way'!$D310="","",'True_Odds_Calculator_3-way'!#REF!/'True_Odds_Calculator_3-way'!C311-1)</f>
        <v>#REF!</v>
      </c>
      <c r="K310" s="6">
        <f>IF('Log_working_3-way'!$D310="","",1/'True_Odds_Calculator_3-way'!A311+1/'True_Odds_Calculator_3-way'!B311+1/'True_Odds_Calculator_3-way'!C311-1)</f>
        <v>3.2284728735157087E-2</v>
      </c>
    </row>
    <row r="311" spans="4:11" x14ac:dyDescent="0.25">
      <c r="D311">
        <f>solve_for_c('True_Odds_Calculator_3-way'!A312,'True_Odds_Calculator_3-way'!B312,'True_Odds_Calculator_3-way'!C312,'Log_working_3-way'!B$1,'Log_working_3-way'!B$2)</f>
        <v>1.0445971169981683</v>
      </c>
      <c r="F311" s="6" t="e">
        <f>IF('Log_working_3-way'!D311="","",1/'True_Odds_Calculator_3-way'!N312+1/'True_Odds_Calculator_3-way'!O312+1/'True_Odds_Calculator_3-way'!#REF!-1)</f>
        <v>#REF!</v>
      </c>
      <c r="H311" s="6">
        <f>IF('Log_working_3-way'!$D311="","",'True_Odds_Calculator_3-way'!N312/'True_Odds_Calculator_3-way'!A312-1)</f>
        <v>52.099667893559662</v>
      </c>
      <c r="I311" s="6">
        <f>IF('Log_working_3-way'!$D311="","",'True_Odds_Calculator_3-way'!O312/'True_Odds_Calculator_3-way'!B312-1)</f>
        <v>2.4712947922410367</v>
      </c>
      <c r="J311" s="6" t="e">
        <f>IF('Log_working_3-way'!$D311="","",'True_Odds_Calculator_3-way'!#REF!/'True_Odds_Calculator_3-way'!C312-1)</f>
        <v>#REF!</v>
      </c>
      <c r="K311" s="6">
        <f>IF('Log_working_3-way'!$D311="","",1/'True_Odds_Calculator_3-way'!A312+1/'True_Odds_Calculator_3-way'!B312+1/'True_Odds_Calculator_3-way'!C312-1)</f>
        <v>3.3333854541284902E-2</v>
      </c>
    </row>
    <row r="312" spans="4:11" x14ac:dyDescent="0.25">
      <c r="D312">
        <f>solve_for_c('True_Odds_Calculator_3-way'!A313,'True_Odds_Calculator_3-way'!B313,'True_Odds_Calculator_3-way'!C313,'Log_working_3-way'!B$1,'Log_working_3-way'!B$2)</f>
        <v>1.0337190296970304</v>
      </c>
      <c r="F312" s="6" t="e">
        <f>IF('Log_working_3-way'!D312="","",1/'True_Odds_Calculator_3-way'!N313+1/'True_Odds_Calculator_3-way'!O313+1/'True_Odds_Calculator_3-way'!#REF!-1)</f>
        <v>#REF!</v>
      </c>
      <c r="H312" s="6">
        <f>IF('Log_working_3-way'!$D312="","",'True_Odds_Calculator_3-way'!N313/'True_Odds_Calculator_3-way'!A313-1)</f>
        <v>47.987913998444512</v>
      </c>
      <c r="I312" s="6">
        <f>IF('Log_working_3-way'!$D312="","",'True_Odds_Calculator_3-way'!O313/'True_Odds_Calculator_3-way'!B313-1)</f>
        <v>3.2095630560166812</v>
      </c>
      <c r="J312" s="6" t="e">
        <f>IF('Log_working_3-way'!$D312="","",'True_Odds_Calculator_3-way'!#REF!/'True_Odds_Calculator_3-way'!C313-1)</f>
        <v>#REF!</v>
      </c>
      <c r="K312" s="6">
        <f>IF('Log_working_3-way'!$D312="","",1/'True_Odds_Calculator_3-way'!A313+1/'True_Odds_Calculator_3-way'!B313+1/'True_Odds_Calculator_3-way'!C313-1)</f>
        <v>2.6769188863253746E-2</v>
      </c>
    </row>
    <row r="313" spans="4:11" x14ac:dyDescent="0.25">
      <c r="D313">
        <f>solve_for_c('True_Odds_Calculator_3-way'!A314,'True_Odds_Calculator_3-way'!B314,'True_Odds_Calculator_3-way'!C314,'Log_working_3-way'!B$1,'Log_working_3-way'!B$2)</f>
        <v>1.0190632694021939</v>
      </c>
      <c r="F313" s="6" t="e">
        <f>IF('Log_working_3-way'!D313="","",1/'True_Odds_Calculator_3-way'!N314+1/'True_Odds_Calculator_3-way'!O314+1/'True_Odds_Calculator_3-way'!#REF!-1)</f>
        <v>#REF!</v>
      </c>
      <c r="H313" s="6">
        <f>IF('Log_working_3-way'!$D313="","",'True_Odds_Calculator_3-way'!N314/'True_Odds_Calculator_3-way'!A314-1)</f>
        <v>15.191356655621121</v>
      </c>
      <c r="I313" s="6">
        <f>IF('Log_working_3-way'!$D313="","",'True_Odds_Calculator_3-way'!O314/'True_Odds_Calculator_3-way'!B314-1)</f>
        <v>8.8124913813047527</v>
      </c>
      <c r="J313" s="6" t="e">
        <f>IF('Log_working_3-way'!$D313="","",'True_Odds_Calculator_3-way'!#REF!/'True_Odds_Calculator_3-way'!C314-1)</f>
        <v>#REF!</v>
      </c>
      <c r="K313" s="6">
        <f>IF('Log_working_3-way'!$D313="","",1/'True_Odds_Calculator_3-way'!A314+1/'True_Odds_Calculator_3-way'!B314+1/'True_Odds_Calculator_3-way'!C314-1)</f>
        <v>2.0578808862229625E-2</v>
      </c>
    </row>
    <row r="314" spans="4:11" x14ac:dyDescent="0.25">
      <c r="D314">
        <f>solve_for_c('True_Odds_Calculator_3-way'!A315,'True_Odds_Calculator_3-way'!B315,'True_Odds_Calculator_3-way'!C315,'Log_working_3-way'!B$1,'Log_working_3-way'!B$2)</f>
        <v>1.0239590813597665</v>
      </c>
      <c r="F314" s="6" t="e">
        <f>IF('Log_working_3-way'!D314="","",1/'True_Odds_Calculator_3-way'!N315+1/'True_Odds_Calculator_3-way'!O315+1/'True_Odds_Calculator_3-way'!#REF!-1)</f>
        <v>#REF!</v>
      </c>
      <c r="H314" s="6">
        <f>IF('Log_working_3-way'!$D314="","",'True_Odds_Calculator_3-way'!N315/'True_Odds_Calculator_3-way'!A315-1)</f>
        <v>25.759917909349664</v>
      </c>
      <c r="I314" s="6">
        <f>IF('Log_working_3-way'!$D314="","",'True_Odds_Calculator_3-way'!O315/'True_Odds_Calculator_3-way'!B315-1)</f>
        <v>6.2480199960723217</v>
      </c>
      <c r="J314" s="6" t="e">
        <f>IF('Log_working_3-way'!$D314="","",'True_Odds_Calculator_3-way'!#REF!/'True_Odds_Calculator_3-way'!C315-1)</f>
        <v>#REF!</v>
      </c>
      <c r="K314" s="6">
        <f>IF('Log_working_3-way'!$D314="","",1/'True_Odds_Calculator_3-way'!A315+1/'True_Odds_Calculator_3-way'!B315+1/'True_Odds_Calculator_3-way'!C315-1)</f>
        <v>2.4350275739886351E-2</v>
      </c>
    </row>
    <row r="315" spans="4:11" x14ac:dyDescent="0.25">
      <c r="D315">
        <f>solve_for_c('True_Odds_Calculator_3-way'!A316,'True_Odds_Calculator_3-way'!B316,'True_Odds_Calculator_3-way'!C316,'Log_working_3-way'!B$1,'Log_working_3-way'!B$2)</f>
        <v>1.0528805778002346</v>
      </c>
      <c r="F315" s="6" t="e">
        <f>IF('Log_working_3-way'!D315="","",1/'True_Odds_Calculator_3-way'!N316+1/'True_Odds_Calculator_3-way'!O316+1/'True_Odds_Calculator_3-way'!#REF!-1)</f>
        <v>#REF!</v>
      </c>
      <c r="H315" s="6">
        <f>IF('Log_working_3-way'!$D315="","",'True_Odds_Calculator_3-way'!N316/'True_Odds_Calculator_3-way'!A316-1)</f>
        <v>63.039103031928619</v>
      </c>
      <c r="I315" s="6">
        <f>IF('Log_working_3-way'!$D315="","",'True_Odds_Calculator_3-way'!O316/'True_Odds_Calculator_3-way'!B316-1)</f>
        <v>1.272108679155572</v>
      </c>
      <c r="J315" s="6" t="e">
        <f>IF('Log_working_3-way'!$D315="","",'True_Odds_Calculator_3-way'!#REF!/'True_Odds_Calculator_3-way'!C316-1)</f>
        <v>#REF!</v>
      </c>
      <c r="K315" s="6">
        <f>IF('Log_working_3-way'!$D315="","",1/'True_Odds_Calculator_3-way'!A316+1/'True_Odds_Calculator_3-way'!B316+1/'True_Odds_Calculator_3-way'!C316-1)</f>
        <v>3.2154087556068189E-2</v>
      </c>
    </row>
    <row r="316" spans="4:11" x14ac:dyDescent="0.25">
      <c r="D316">
        <f>solve_for_c('True_Odds_Calculator_3-way'!A317,'True_Odds_Calculator_3-way'!B317,'True_Odds_Calculator_3-way'!C317,'Log_working_3-way'!B$1,'Log_working_3-way'!B$2)</f>
        <v>1.0370142454456792</v>
      </c>
      <c r="F316" s="6" t="e">
        <f>IF('Log_working_3-way'!D316="","",1/'True_Odds_Calculator_3-way'!N317+1/'True_Odds_Calculator_3-way'!O317+1/'True_Odds_Calculator_3-way'!#REF!-1)</f>
        <v>#REF!</v>
      </c>
      <c r="H316" s="6">
        <f>IF('Log_working_3-way'!$D316="","",'True_Odds_Calculator_3-way'!N317/'True_Odds_Calculator_3-way'!A317-1)</f>
        <v>31.257296241412071</v>
      </c>
      <c r="I316" s="6">
        <f>IF('Log_working_3-way'!$D316="","",'True_Odds_Calculator_3-way'!O317/'True_Odds_Calculator_3-way'!B317-1)</f>
        <v>5.3149025661084224</v>
      </c>
      <c r="J316" s="6" t="e">
        <f>IF('Log_working_3-way'!$D316="","",'True_Odds_Calculator_3-way'!#REF!/'True_Odds_Calculator_3-way'!C317-1)</f>
        <v>#REF!</v>
      </c>
      <c r="K316" s="6">
        <f>IF('Log_working_3-way'!$D316="","",1/'True_Odds_Calculator_3-way'!A317+1/'True_Odds_Calculator_3-way'!B317+1/'True_Odds_Calculator_3-way'!C317-1)</f>
        <v>3.5809359804451768E-2</v>
      </c>
    </row>
    <row r="317" spans="4:11" x14ac:dyDescent="0.25">
      <c r="D317">
        <f>solve_for_c('True_Odds_Calculator_3-way'!A318,'True_Odds_Calculator_3-way'!B318,'True_Odds_Calculator_3-way'!C318,'Log_working_3-way'!B$1,'Log_working_3-way'!B$2)</f>
        <v>1.0252816815773824</v>
      </c>
      <c r="F317" s="6" t="e">
        <f>IF('Log_working_3-way'!D317="","",1/'True_Odds_Calculator_3-way'!N318+1/'True_Odds_Calculator_3-way'!O318+1/'True_Odds_Calculator_3-way'!#REF!-1)</f>
        <v>#REF!</v>
      </c>
      <c r="H317" s="6">
        <f>IF('Log_working_3-way'!$D317="","",'True_Odds_Calculator_3-way'!N318/'True_Odds_Calculator_3-way'!A318-1)</f>
        <v>11.778373913366668</v>
      </c>
      <c r="I317" s="6">
        <f>IF('Log_working_3-way'!$D317="","",'True_Odds_Calculator_3-way'!O318/'True_Odds_Calculator_3-way'!B318-1)</f>
        <v>7.371147575481972</v>
      </c>
      <c r="J317" s="6" t="e">
        <f>IF('Log_working_3-way'!$D317="","",'True_Odds_Calculator_3-way'!#REF!/'True_Odds_Calculator_3-way'!C318-1)</f>
        <v>#REF!</v>
      </c>
      <c r="K317" s="6">
        <f>IF('Log_working_3-way'!$D317="","",1/'True_Odds_Calculator_3-way'!A318+1/'True_Odds_Calculator_3-way'!B318+1/'True_Odds_Calculator_3-way'!C318-1)</f>
        <v>2.7321184440430413E-2</v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9">
        <f t="shared" si="39"/>
        <v>0.3230203336055954</v>
      </c>
      <c r="E185" s="9">
        <f t="shared" si="40"/>
        <v>0.30073657251252672</v>
      </c>
      <c r="F185" s="9">
        <f t="shared" si="41"/>
        <v>0.37624309388187788</v>
      </c>
      <c r="G185" s="9">
        <f t="shared" si="42"/>
        <v>1.0426767888474702</v>
      </c>
      <c r="H185" s="9">
        <f t="shared" si="43"/>
        <v>3.0957803455834147</v>
      </c>
      <c r="I185" s="9">
        <f t="shared" si="44"/>
        <v>3.3251692391298584</v>
      </c>
      <c r="J185" s="9">
        <f t="shared" si="45"/>
        <v>2.657856094267478</v>
      </c>
      <c r="K185" s="11">
        <f t="shared" si="46"/>
        <v>0.33222591362126247</v>
      </c>
      <c r="L185" s="11">
        <f t="shared" si="47"/>
        <v>0.30959752321981426</v>
      </c>
      <c r="M185" s="11">
        <f t="shared" si="48"/>
        <v>0.38610038610038611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-0.28302790897033003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0.23152600217697983</v>
      </c>
      <c r="Q185" s="11">
        <f>2*'OddsRatio_working_3-way'!K185*'OddsRatio_working_3-way'!L185*'OddsRatio_working_3-way'!M185</f>
        <v>7.9425729734812989E-2</v>
      </c>
      <c r="R185" s="11">
        <f t="shared" si="49"/>
        <v>0</v>
      </c>
      <c r="S185" s="11">
        <f t="shared" si="50"/>
        <v>-0.81803240895671114</v>
      </c>
      <c r="T185" s="11">
        <f t="shared" si="51"/>
        <v>-0.2806286137072766</v>
      </c>
      <c r="U185" s="11">
        <f>'OddsRatio_working_3-way'!S185-'OddsRatio_working_3-way'!R185^2/3</f>
        <v>-0.81803240895671114</v>
      </c>
      <c r="V185" s="11">
        <f>'OddsRatio_working_3-way'!S185*'OddsRatio_working_3-way'!R185/3-2*'OddsRatio_working_3-way'!R185^3/27-'OddsRatio_working_3-way'!T185</f>
        <v>0.2806286137072766</v>
      </c>
      <c r="W185" s="11">
        <f>'OddsRatio_working_3-way'!V185^2+4*'OddsRatio_working_3-way'!U185^3/27</f>
        <v>-2.3451354516685341E-3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0.14238816162425197</v>
      </c>
      <c r="Y185" s="11">
        <f>IF('OddsRatio_working_3-way'!W185&gt;=0,IF('OddsRatio_working_3-way'!V185+SQRT('OddsRatio_working_3-way'!W185)&gt;0,0,PI()),ACOS('OddsRatio_working_3-way'!V185/(2*'OddsRatio_working_3-way'!X185)))</f>
        <v>0.17088177920708647</v>
      </c>
      <c r="Z185" s="11">
        <f>'OddsRatio_working_3-way'!X185^(1/3)*COS('OddsRatio_working_3-way'!Y185/3)</f>
        <v>0.52133839442373509</v>
      </c>
      <c r="AA185" s="11">
        <f>'OddsRatio_working_3-way'!X185^(1/3)*COS(('OddsRatio_working_3-way'!Y185+2*PI())/3)</f>
        <v>-0.28641431546638896</v>
      </c>
      <c r="AB185" s="11">
        <f>'OddsRatio_working_3-way'!X185^(1/3)*COS(('OddsRatio_working_3-way'!Y185+4*PI())/3)</f>
        <v>-0.23492407895734632</v>
      </c>
      <c r="AC185" s="11">
        <f>'OddsRatio_working_3-way'!X185^(1/3)*SIN('OddsRatio_working_3-way'!Y185/3)</f>
        <v>2.9727901909133506E-2</v>
      </c>
      <c r="AD185" s="11">
        <f>'OddsRatio_working_3-way'!X185^(1/3)*SIN(('OddsRatio_working_3-way'!Y185+2*PI())/3)</f>
        <v>0.43662834258457955</v>
      </c>
      <c r="AE185" s="11">
        <f>'OddsRatio_working_3-way'!X185^(1/3)*SIN(('OddsRatio_working_3-way'!Y185+4*PI())/3)</f>
        <v>-0.46635624449371277</v>
      </c>
      <c r="AF185" s="11">
        <f>-'OddsRatio_working_3-way'!U185/(3*'OddsRatio_working_3-way'!X185^(1/3))*COS(('OddsRatio_working_3-way'!Y185)/3)</f>
        <v>0.52133839442373497</v>
      </c>
      <c r="AG185" s="11">
        <f>-'OddsRatio_working_3-way'!U185/(3*'OddsRatio_working_3-way'!X185^(1/3))*COS(('OddsRatio_working_3-way'!Y185+2*PI())/3)</f>
        <v>-0.2864143154663889</v>
      </c>
      <c r="AH185" s="11">
        <f>-'OddsRatio_working_3-way'!U185/(3*'OddsRatio_working_3-way'!X185^(1/3))*COS(('OddsRatio_working_3-way'!Y185+4*PI())/3)</f>
        <v>-0.23492407895734629</v>
      </c>
      <c r="AI185" s="11">
        <f>'OddsRatio_working_3-way'!U185/(3*'OddsRatio_working_3-way'!X185^(1/3))*SIN(('OddsRatio_working_3-way'!Y185)/3)</f>
        <v>-2.9727901909133499E-2</v>
      </c>
      <c r="AJ185" s="11">
        <f>'OddsRatio_working_3-way'!U185/(3*'OddsRatio_working_3-way'!X185^(1/3))*SIN(('OddsRatio_working_3-way'!Y185+2*PI())/3)</f>
        <v>-0.43662834258457944</v>
      </c>
      <c r="AK185" s="11">
        <f>'OddsRatio_working_3-way'!U185/(3*'OddsRatio_working_3-way'!X185^(1/3))*SIN(('OddsRatio_working_3-way'!Y185+4*PI())/3)</f>
        <v>0.46635624449371266</v>
      </c>
      <c r="AL185" s="11">
        <f>'OddsRatio_working_3-way'!Z185+'OddsRatio_working_3-way'!AF185</f>
        <v>1.0426767888474702</v>
      </c>
      <c r="AM185" s="11">
        <f>'OddsRatio_working_3-way'!AA185+'OddsRatio_working_3-way'!AG185</f>
        <v>-0.57282863093277792</v>
      </c>
      <c r="AN185" s="11">
        <f>'OddsRatio_working_3-way'!AB185+'OddsRatio_working_3-way'!AH185</f>
        <v>-0.46984815791469259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1.0426767888474702</v>
      </c>
      <c r="AS185" s="11">
        <f>IF(('OddsRatio_working_3-way'!X185=0),IF(Q185&gt;0,-Q185^(1/3),(-Q185)^(1/3)),'OddsRatio_working_3-way'!AM185-'OddsRatio_working_3-way'!R185/3)</f>
        <v>-0.57282863093277792</v>
      </c>
      <c r="AT185" s="11">
        <f>IF(('OddsRatio_working_3-way'!X185=0),IF(Q185&gt;0,-Q185^(1/3),(-Q185)^(1/3)),'OddsRatio_working_3-way'!AN185-'OddsRatio_working_3-way'!R185/3)</f>
        <v>-0.46984815791469259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7.99</v>
      </c>
      <c r="B186" s="4">
        <f>IF('True_Odds_Calculator_3-way'!B187="","",'True_Odds_Calculator_3-way'!B187)</f>
        <v>4.8499999999999996</v>
      </c>
      <c r="C186" s="4">
        <f>IF('True_Odds_Calculator_3-way'!C187="","",'True_Odds_Calculator_3-way'!C187)</f>
        <v>1.44</v>
      </c>
      <c r="D186" s="9">
        <f t="shared" si="39"/>
        <v>0.11942445477546539</v>
      </c>
      <c r="E186" s="9">
        <f t="shared" si="40"/>
        <v>0.19758067783037805</v>
      </c>
      <c r="F186" s="9">
        <f t="shared" si="41"/>
        <v>0.6829948673941566</v>
      </c>
      <c r="G186" s="9">
        <f t="shared" si="42"/>
        <v>1.0548632864792009</v>
      </c>
      <c r="H186" s="9">
        <f t="shared" si="43"/>
        <v>8.3734943724896151</v>
      </c>
      <c r="I186" s="9">
        <f t="shared" si="44"/>
        <v>5.061223652944923</v>
      </c>
      <c r="J186" s="9">
        <f t="shared" si="45"/>
        <v>1.4641398460508483</v>
      </c>
      <c r="K186" s="11">
        <f t="shared" si="46"/>
        <v>0.12515644555694619</v>
      </c>
      <c r="L186" s="11">
        <f t="shared" si="47"/>
        <v>0.2061855670103093</v>
      </c>
      <c r="M186" s="11">
        <f t="shared" si="48"/>
        <v>0.69444444444444442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-0.21219716226038565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0.20214271275520518</v>
      </c>
      <c r="Q186" s="11">
        <f>2*'OddsRatio_working_3-way'!K186*'OddsRatio_working_3-way'!L186*'OddsRatio_working_3-way'!M186</f>
        <v>3.584090651688035E-2</v>
      </c>
      <c r="R186" s="11">
        <f t="shared" si="49"/>
        <v>0</v>
      </c>
      <c r="S186" s="11">
        <f t="shared" si="50"/>
        <v>-0.95261741769740194</v>
      </c>
      <c r="T186" s="11">
        <f t="shared" si="51"/>
        <v>-0.16890379746407835</v>
      </c>
      <c r="U186" s="11">
        <f>'OddsRatio_working_3-way'!S186-'OddsRatio_working_3-way'!R186^2/3</f>
        <v>-0.95261741769740194</v>
      </c>
      <c r="V186" s="11">
        <f>'OddsRatio_working_3-way'!S186*'OddsRatio_working_3-way'!R186/3-2*'OddsRatio_working_3-way'!R186^3/27-'OddsRatio_working_3-way'!T186</f>
        <v>0.16890379746407835</v>
      </c>
      <c r="W186" s="11">
        <f>'OddsRatio_working_3-way'!V186^2+4*'OddsRatio_working_3-way'!U186^3/27</f>
        <v>-9.9542796289949276E-2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0.17893524603032773</v>
      </c>
      <c r="Y186" s="11">
        <f>IF('OddsRatio_working_3-way'!W186&gt;=0,IF('OddsRatio_working_3-way'!V186+SQRT('OddsRatio_working_3-way'!W186)&gt;0,0,PI()),ACOS('OddsRatio_working_3-way'!V186/(2*'OddsRatio_working_3-way'!X186)))</f>
        <v>1.0792734188291131</v>
      </c>
      <c r="Z186" s="11">
        <f>'OddsRatio_working_3-way'!X186^(1/3)*COS('OddsRatio_working_3-way'!Y186/3)</f>
        <v>0.52743164323960046</v>
      </c>
      <c r="AA186" s="11">
        <f>'OddsRatio_working_3-way'!X186^(1/3)*COS(('OddsRatio_working_3-way'!Y186+2*PI())/3)</f>
        <v>-0.43551876311537424</v>
      </c>
      <c r="AB186" s="11">
        <f>'OddsRatio_working_3-way'!X186^(1/3)*COS(('OddsRatio_working_3-way'!Y186+4*PI())/3)</f>
        <v>-9.1912880124226395E-2</v>
      </c>
      <c r="AC186" s="11">
        <f>'OddsRatio_working_3-way'!X186^(1/3)*SIN('OddsRatio_working_3-way'!Y186/3)</f>
        <v>0.19838094904007844</v>
      </c>
      <c r="AD186" s="11">
        <f>'OddsRatio_working_3-way'!X186^(1/3)*SIN(('OddsRatio_working_3-way'!Y186+2*PI())/3)</f>
        <v>0.35757872728522588</v>
      </c>
      <c r="AE186" s="11">
        <f>'OddsRatio_working_3-way'!X186^(1/3)*SIN(('OddsRatio_working_3-way'!Y186+4*PI())/3)</f>
        <v>-0.55595967632530419</v>
      </c>
      <c r="AF186" s="11">
        <f>-'OddsRatio_working_3-way'!U186/(3*'OddsRatio_working_3-way'!X186^(1/3))*COS(('OddsRatio_working_3-way'!Y186)/3)</f>
        <v>0.52743164323960035</v>
      </c>
      <c r="AG186" s="11">
        <f>-'OddsRatio_working_3-way'!U186/(3*'OddsRatio_working_3-way'!X186^(1/3))*COS(('OddsRatio_working_3-way'!Y186+2*PI())/3)</f>
        <v>-0.43551876311537413</v>
      </c>
      <c r="AH186" s="11">
        <f>-'OddsRatio_working_3-way'!U186/(3*'OddsRatio_working_3-way'!X186^(1/3))*COS(('OddsRatio_working_3-way'!Y186+4*PI())/3)</f>
        <v>-9.1912880124226382E-2</v>
      </c>
      <c r="AI186" s="11">
        <f>'OddsRatio_working_3-way'!U186/(3*'OddsRatio_working_3-way'!X186^(1/3))*SIN(('OddsRatio_working_3-way'!Y186)/3)</f>
        <v>-0.19838094904007839</v>
      </c>
      <c r="AJ186" s="11">
        <f>'OddsRatio_working_3-way'!U186/(3*'OddsRatio_working_3-way'!X186^(1/3))*SIN(('OddsRatio_working_3-way'!Y186+2*PI())/3)</f>
        <v>-0.35757872728522577</v>
      </c>
      <c r="AK186" s="11">
        <f>'OddsRatio_working_3-way'!U186/(3*'OddsRatio_working_3-way'!X186^(1/3))*SIN(('OddsRatio_working_3-way'!Y186+4*PI())/3)</f>
        <v>0.55595967632530408</v>
      </c>
      <c r="AL186" s="11">
        <f>'OddsRatio_working_3-way'!Z186+'OddsRatio_working_3-way'!AF186</f>
        <v>1.0548632864792009</v>
      </c>
      <c r="AM186" s="11">
        <f>'OddsRatio_working_3-way'!AA186+'OddsRatio_working_3-way'!AG186</f>
        <v>-0.87103752623074837</v>
      </c>
      <c r="AN186" s="11">
        <f>'OddsRatio_working_3-way'!AB186+'OddsRatio_working_3-way'!AH186</f>
        <v>-0.18382576024845276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1.0548632864792009</v>
      </c>
      <c r="AS186" s="11">
        <f>IF(('OddsRatio_working_3-way'!X186=0),IF(Q186&gt;0,-Q186^(1/3),(-Q186)^(1/3)),'OddsRatio_working_3-way'!AM186-'OddsRatio_working_3-way'!R186/3)</f>
        <v>-0.87103752623074837</v>
      </c>
      <c r="AT186" s="11">
        <f>IF(('OddsRatio_working_3-way'!X186=0),IF(Q186&gt;0,-Q186^(1/3),(-Q186)^(1/3)),'OddsRatio_working_3-way'!AN186-'OddsRatio_working_3-way'!R186/3)</f>
        <v>-0.18382576024845276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1.47</v>
      </c>
      <c r="B187" s="4">
        <f>IF('True_Odds_Calculator_3-way'!B188="","",'True_Odds_Calculator_3-way'!B188)</f>
        <v>4.9800000000000004</v>
      </c>
      <c r="C187" s="4">
        <f>IF('True_Odds_Calculator_3-way'!C188="","",'True_Odds_Calculator_3-way'!C188)</f>
        <v>6.84</v>
      </c>
      <c r="D187" s="9">
        <f t="shared" si="39"/>
        <v>0.66829058768978389</v>
      </c>
      <c r="E187" s="9">
        <f t="shared" si="40"/>
        <v>0.19219027660956828</v>
      </c>
      <c r="F187" s="9">
        <f t="shared" si="41"/>
        <v>0.13951913570064792</v>
      </c>
      <c r="G187" s="9">
        <f t="shared" si="42"/>
        <v>1.0560745879764277</v>
      </c>
      <c r="H187" s="9">
        <f t="shared" si="43"/>
        <v>1.4963550563489207</v>
      </c>
      <c r="I187" s="9">
        <f t="shared" si="44"/>
        <v>5.2031768601461836</v>
      </c>
      <c r="J187" s="9">
        <f t="shared" si="45"/>
        <v>7.1674755937823376</v>
      </c>
      <c r="K187" s="11">
        <f t="shared" si="46"/>
        <v>0.68027210884353739</v>
      </c>
      <c r="L187" s="11">
        <f t="shared" si="47"/>
        <v>0.20080321285140559</v>
      </c>
      <c r="M187" s="11">
        <f t="shared" si="48"/>
        <v>0.14619883040935672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-0.21816797364099361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0.20550036402921626</v>
      </c>
      <c r="Q187" s="11">
        <f>2*'OddsRatio_working_3-way'!K187*'OddsRatio_working_3-way'!L187*'OddsRatio_working_3-way'!M187</f>
        <v>3.9941761716077009E-2</v>
      </c>
      <c r="R187" s="11">
        <f t="shared" si="49"/>
        <v>0</v>
      </c>
      <c r="S187" s="11">
        <f t="shared" si="50"/>
        <v>-0.94193643823899409</v>
      </c>
      <c r="T187" s="11">
        <f t="shared" si="51"/>
        <v>-0.18307802492497452</v>
      </c>
      <c r="U187" s="11">
        <f>'OddsRatio_working_3-way'!S187-'OddsRatio_working_3-way'!R187^2/3</f>
        <v>-0.94193643823899409</v>
      </c>
      <c r="V187" s="11">
        <f>'OddsRatio_working_3-way'!S187*'OddsRatio_working_3-way'!R187/3-2*'OddsRatio_working_3-way'!R187^3/27-'OddsRatio_working_3-way'!T187</f>
        <v>0.18307802492497452</v>
      </c>
      <c r="W187" s="11">
        <f>'OddsRatio_working_3-way'!V187^2+4*'OddsRatio_working_3-way'!U187^3/27</f>
        <v>-9.0293946739433958E-2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0.17593429878072633</v>
      </c>
      <c r="Y187" s="11">
        <f>IF('OddsRatio_working_3-way'!W187&gt;=0,IF('OddsRatio_working_3-way'!V187+SQRT('OddsRatio_working_3-way'!W187)&gt;0,0,PI()),ACOS('OddsRatio_working_3-way'!V187/(2*'OddsRatio_working_3-way'!X187)))</f>
        <v>1.0235914777886037</v>
      </c>
      <c r="Z187" s="11">
        <f>'OddsRatio_working_3-way'!X187^(1/3)*COS('OddsRatio_working_3-way'!Y187/3)</f>
        <v>0.52803729398821386</v>
      </c>
      <c r="AA187" s="11">
        <f>'OddsRatio_working_3-way'!X187^(1/3)*COS(('OddsRatio_working_3-way'!Y187+2*PI())/3)</f>
        <v>-0.42639651395248274</v>
      </c>
      <c r="AB187" s="11">
        <f>'OddsRatio_working_3-way'!X187^(1/3)*COS(('OddsRatio_working_3-way'!Y187+4*PI())/3)</f>
        <v>-0.10164078003573127</v>
      </c>
      <c r="AC187" s="11">
        <f>'OddsRatio_working_3-way'!X187^(1/3)*SIN('OddsRatio_working_3-way'!Y187/3)</f>
        <v>0.1874978103977111</v>
      </c>
      <c r="AD187" s="11">
        <f>'OddsRatio_working_3-way'!X187^(1/3)*SIN(('OddsRatio_working_3-way'!Y187+2*PI())/3)</f>
        <v>0.36354480554052976</v>
      </c>
      <c r="AE187" s="11">
        <f>'OddsRatio_working_3-way'!X187^(1/3)*SIN(('OddsRatio_working_3-way'!Y187+4*PI())/3)</f>
        <v>-0.55104261593824067</v>
      </c>
      <c r="AF187" s="11">
        <f>-'OddsRatio_working_3-way'!U187/(3*'OddsRatio_working_3-way'!X187^(1/3))*COS(('OddsRatio_working_3-way'!Y187)/3)</f>
        <v>0.52803729398821386</v>
      </c>
      <c r="AG187" s="11">
        <f>-'OddsRatio_working_3-way'!U187/(3*'OddsRatio_working_3-way'!X187^(1/3))*COS(('OddsRatio_working_3-way'!Y187+2*PI())/3)</f>
        <v>-0.42639651395248274</v>
      </c>
      <c r="AH187" s="11">
        <f>-'OddsRatio_working_3-way'!U187/(3*'OddsRatio_working_3-way'!X187^(1/3))*COS(('OddsRatio_working_3-way'!Y187+4*PI())/3)</f>
        <v>-0.10164078003573127</v>
      </c>
      <c r="AI187" s="11">
        <f>'OddsRatio_working_3-way'!U187/(3*'OddsRatio_working_3-way'!X187^(1/3))*SIN(('OddsRatio_working_3-way'!Y187)/3)</f>
        <v>-0.1874978103977111</v>
      </c>
      <c r="AJ187" s="11">
        <f>'OddsRatio_working_3-way'!U187/(3*'OddsRatio_working_3-way'!X187^(1/3))*SIN(('OddsRatio_working_3-way'!Y187+2*PI())/3)</f>
        <v>-0.36354480554052976</v>
      </c>
      <c r="AK187" s="11">
        <f>'OddsRatio_working_3-way'!U187/(3*'OddsRatio_working_3-way'!X187^(1/3))*SIN(('OddsRatio_working_3-way'!Y187+4*PI())/3)</f>
        <v>0.55104261593824067</v>
      </c>
      <c r="AL187" s="11">
        <f>'OddsRatio_working_3-way'!Z187+'OddsRatio_working_3-way'!AF187</f>
        <v>1.0560745879764277</v>
      </c>
      <c r="AM187" s="11">
        <f>'OddsRatio_working_3-way'!AA187+'OddsRatio_working_3-way'!AG187</f>
        <v>-0.85279302790496547</v>
      </c>
      <c r="AN187" s="11">
        <f>'OddsRatio_working_3-way'!AB187+'OddsRatio_working_3-way'!AH187</f>
        <v>-0.20328156007146253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1.0560745879764277</v>
      </c>
      <c r="AS187" s="11">
        <f>IF(('OddsRatio_working_3-way'!X187=0),IF(Q187&gt;0,-Q187^(1/3),(-Q187)^(1/3)),'OddsRatio_working_3-way'!AM187-'OddsRatio_working_3-way'!R187/3)</f>
        <v>-0.85279302790496547</v>
      </c>
      <c r="AT187" s="11">
        <f>IF(('OddsRatio_working_3-way'!X187=0),IF(Q187&gt;0,-Q187^(1/3),(-Q187)^(1/3)),'OddsRatio_working_3-way'!AN187-'OddsRatio_working_3-way'!R187/3)</f>
        <v>-0.20328156007146253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1.78</v>
      </c>
      <c r="B188" s="4">
        <f>IF('True_Odds_Calculator_3-way'!B189="","",'True_Odds_Calculator_3-way'!B189)</f>
        <v>3.74</v>
      </c>
      <c r="C188" s="4">
        <f>IF('True_Odds_Calculator_3-way'!C189="","",'True_Odds_Calculator_3-way'!C189)</f>
        <v>5.18</v>
      </c>
      <c r="D188" s="9">
        <f t="shared" si="39"/>
        <v>0.55257927917641625</v>
      </c>
      <c r="E188" s="9">
        <f t="shared" si="40"/>
        <v>0.26012446911279435</v>
      </c>
      <c r="F188" s="9">
        <f t="shared" si="41"/>
        <v>0.1872962517107894</v>
      </c>
      <c r="G188" s="9">
        <f t="shared" si="42"/>
        <v>1.0380706088058935</v>
      </c>
      <c r="H188" s="9">
        <f t="shared" si="43"/>
        <v>1.8096950748685972</v>
      </c>
      <c r="I188" s="9">
        <f t="shared" si="44"/>
        <v>3.8443134681281488</v>
      </c>
      <c r="J188" s="9">
        <f t="shared" si="45"/>
        <v>5.3391351448086342</v>
      </c>
      <c r="K188" s="11">
        <f t="shared" si="46"/>
        <v>0.5617977528089888</v>
      </c>
      <c r="L188" s="11">
        <f t="shared" si="47"/>
        <v>0.26737967914438499</v>
      </c>
      <c r="M188" s="11">
        <f t="shared" si="48"/>
        <v>0.19305019305019305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-0.25905983407635758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0.223290044836641</v>
      </c>
      <c r="Q188" s="11">
        <f>2*'OddsRatio_working_3-way'!K188*'OddsRatio_working_3-way'!L188*'OddsRatio_working_3-way'!M188</f>
        <v>5.799741424328337E-2</v>
      </c>
      <c r="R188" s="11">
        <f t="shared" si="49"/>
        <v>0</v>
      </c>
      <c r="S188" s="11">
        <f t="shared" si="50"/>
        <v>-0.86192460376094626</v>
      </c>
      <c r="T188" s="11">
        <f t="shared" si="51"/>
        <v>-0.22387652045738862</v>
      </c>
      <c r="U188" s="11">
        <f>'OddsRatio_working_3-way'!S188-'OddsRatio_working_3-way'!R188^2/3</f>
        <v>-0.86192460376094626</v>
      </c>
      <c r="V188" s="11">
        <f>'OddsRatio_working_3-way'!S188*'OddsRatio_working_3-way'!R188/3-2*'OddsRatio_working_3-way'!R188^3/27-'OddsRatio_working_3-way'!T188</f>
        <v>0.22387652045738862</v>
      </c>
      <c r="W188" s="11">
        <f>'OddsRatio_working_3-way'!V188^2+4*'OddsRatio_working_3-way'!U188^3/27</f>
        <v>-4.4743877592451575E-2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0.15400046591208671</v>
      </c>
      <c r="Y188" s="11">
        <f>IF('OddsRatio_working_3-way'!W188&gt;=0,IF('OddsRatio_working_3-way'!V188+SQRT('OddsRatio_working_3-way'!W188)&gt;0,0,PI()),ACOS('OddsRatio_working_3-way'!V188/(2*'OddsRatio_working_3-way'!X188)))</f>
        <v>0.75704352268356212</v>
      </c>
      <c r="Z188" s="11">
        <f>'OddsRatio_working_3-way'!X188^(1/3)*COS('OddsRatio_working_3-way'!Y188/3)</f>
        <v>0.51903530440294676</v>
      </c>
      <c r="AA188" s="11">
        <f>'OddsRatio_working_3-way'!X188^(1/3)*COS(('OddsRatio_working_3-way'!Y188+2*PI())/3)</f>
        <v>-0.37541810745399529</v>
      </c>
      <c r="AB188" s="11">
        <f>'OddsRatio_working_3-way'!X188^(1/3)*COS(('OddsRatio_working_3-way'!Y188+4*PI())/3)</f>
        <v>-0.1436171969489517</v>
      </c>
      <c r="AC188" s="11">
        <f>'OddsRatio_working_3-way'!X188^(1/3)*SIN('OddsRatio_working_3-way'!Y188/3)</f>
        <v>0.13383031807848753</v>
      </c>
      <c r="AD188" s="11">
        <f>'OddsRatio_working_3-way'!X188^(1/3)*SIN(('OddsRatio_working_3-way'!Y188+2*PI())/3)</f>
        <v>0.38258260003469741</v>
      </c>
      <c r="AE188" s="11">
        <f>'OddsRatio_working_3-way'!X188^(1/3)*SIN(('OddsRatio_working_3-way'!Y188+4*PI())/3)</f>
        <v>-0.51641291811318468</v>
      </c>
      <c r="AF188" s="11">
        <f>-'OddsRatio_working_3-way'!U188/(3*'OddsRatio_working_3-way'!X188^(1/3))*COS(('OddsRatio_working_3-way'!Y188)/3)</f>
        <v>0.51903530440294665</v>
      </c>
      <c r="AG188" s="11">
        <f>-'OddsRatio_working_3-way'!U188/(3*'OddsRatio_working_3-way'!X188^(1/3))*COS(('OddsRatio_working_3-way'!Y188+2*PI())/3)</f>
        <v>-0.37541810745399518</v>
      </c>
      <c r="AH188" s="11">
        <f>-'OddsRatio_working_3-way'!U188/(3*'OddsRatio_working_3-way'!X188^(1/3))*COS(('OddsRatio_working_3-way'!Y188+4*PI())/3)</f>
        <v>-0.14361719694895167</v>
      </c>
      <c r="AI188" s="11">
        <f>'OddsRatio_working_3-way'!U188/(3*'OddsRatio_working_3-way'!X188^(1/3))*SIN(('OddsRatio_working_3-way'!Y188)/3)</f>
        <v>-0.1338303180784875</v>
      </c>
      <c r="AJ188" s="11">
        <f>'OddsRatio_working_3-way'!U188/(3*'OddsRatio_working_3-way'!X188^(1/3))*SIN(('OddsRatio_working_3-way'!Y188+2*PI())/3)</f>
        <v>-0.3825826000346973</v>
      </c>
      <c r="AK188" s="11">
        <f>'OddsRatio_working_3-way'!U188/(3*'OddsRatio_working_3-way'!X188^(1/3))*SIN(('OddsRatio_working_3-way'!Y188+4*PI())/3)</f>
        <v>0.51641291811318457</v>
      </c>
      <c r="AL188" s="11">
        <f>'OddsRatio_working_3-way'!Z188+'OddsRatio_working_3-way'!AF188</f>
        <v>1.0380706088058935</v>
      </c>
      <c r="AM188" s="11">
        <f>'OddsRatio_working_3-way'!AA188+'OddsRatio_working_3-way'!AG188</f>
        <v>-0.75083621490799046</v>
      </c>
      <c r="AN188" s="11">
        <f>'OddsRatio_working_3-way'!AB188+'OddsRatio_working_3-way'!AH188</f>
        <v>-0.2872343938979034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1.0380706088058935</v>
      </c>
      <c r="AS188" s="11">
        <f>IF(('OddsRatio_working_3-way'!X188=0),IF(Q188&gt;0,-Q188^(1/3),(-Q188)^(1/3)),'OddsRatio_working_3-way'!AM188-'OddsRatio_working_3-way'!R188/3)</f>
        <v>-0.75083621490799046</v>
      </c>
      <c r="AT188" s="11">
        <f>IF(('OddsRatio_working_3-way'!X188=0),IF(Q188&gt;0,-Q188^(1/3),(-Q188)^(1/3)),'OddsRatio_working_3-way'!AN188-'OddsRatio_working_3-way'!R188/3)</f>
        <v>-0.2872343938979034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1.46</v>
      </c>
      <c r="B189" s="4">
        <f>IF('True_Odds_Calculator_3-way'!B190="","",'True_Odds_Calculator_3-way'!B190)</f>
        <v>5.0999999999999996</v>
      </c>
      <c r="C189" s="4">
        <f>IF('True_Odds_Calculator_3-way'!C190="","",'True_Odds_Calculator_3-way'!C190)</f>
        <v>6.93</v>
      </c>
      <c r="D189" s="9">
        <f t="shared" si="39"/>
        <v>0.67377716639257146</v>
      </c>
      <c r="E189" s="9">
        <f t="shared" si="40"/>
        <v>0.18813152866538044</v>
      </c>
      <c r="F189" s="9">
        <f t="shared" si="41"/>
        <v>0.13809130494204794</v>
      </c>
      <c r="G189" s="9">
        <f t="shared" si="42"/>
        <v>1.0525439394994702</v>
      </c>
      <c r="H189" s="9">
        <f t="shared" si="43"/>
        <v>1.4841702121697564</v>
      </c>
      <c r="I189" s="9">
        <f t="shared" si="44"/>
        <v>5.315430151947826</v>
      </c>
      <c r="J189" s="9">
        <f t="shared" si="45"/>
        <v>7.2415855612318589</v>
      </c>
      <c r="K189" s="11">
        <f t="shared" si="46"/>
        <v>0.68493150684931503</v>
      </c>
      <c r="L189" s="11">
        <f t="shared" si="47"/>
        <v>0.19607843137254904</v>
      </c>
      <c r="M189" s="11">
        <f t="shared" si="48"/>
        <v>0.14430014430014432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-0.21674052213939388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0.20329150063235479</v>
      </c>
      <c r="Q189" s="11">
        <f>2*'OddsRatio_working_3-way'!K189*'OddsRatio_working_3-way'!L189*'OddsRatio_working_3-way'!M189</f>
        <v>3.8759104029047635E-2</v>
      </c>
      <c r="R189" s="11">
        <f t="shared" si="49"/>
        <v>0</v>
      </c>
      <c r="S189" s="11">
        <f t="shared" si="50"/>
        <v>-0.93794874454353527</v>
      </c>
      <c r="T189" s="11">
        <f t="shared" si="51"/>
        <v>-0.17882721535625082</v>
      </c>
      <c r="U189" s="11">
        <f>'OddsRatio_working_3-way'!S189-'OddsRatio_working_3-way'!R189^2/3</f>
        <v>-0.93794874454353527</v>
      </c>
      <c r="V189" s="11">
        <f>'OddsRatio_working_3-way'!S189*'OddsRatio_working_3-way'!R189/3-2*'OddsRatio_working_3-way'!R189^3/27-'OddsRatio_working_3-way'!T189</f>
        <v>0.17882721535625082</v>
      </c>
      <c r="W189" s="11">
        <f>'OddsRatio_working_3-way'!V189^2+4*'OddsRatio_working_3-way'!U189^3/27</f>
        <v>-9.0266514303495443E-2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0.17481825366331627</v>
      </c>
      <c r="Y189" s="11">
        <f>IF('OddsRatio_working_3-way'!W189&gt;=0,IF('OddsRatio_working_3-way'!V189+SQRT('OddsRatio_working_3-way'!W189)&gt;0,0,PI()),ACOS('OddsRatio_working_3-way'!V189/(2*'OddsRatio_working_3-way'!X189)))</f>
        <v>1.0339062699995849</v>
      </c>
      <c r="Z189" s="11">
        <f>'OddsRatio_working_3-way'!X189^(1/3)*COS('OddsRatio_working_3-way'!Y189/3)</f>
        <v>0.52627196974973511</v>
      </c>
      <c r="AA189" s="11">
        <f>'OddsRatio_working_3-way'!X189^(1/3)*COS(('OddsRatio_working_3-way'!Y189+2*PI())/3)</f>
        <v>-0.4267377774313193</v>
      </c>
      <c r="AB189" s="11">
        <f>'OddsRatio_working_3-way'!X189^(1/3)*COS(('OddsRatio_working_3-way'!Y189+4*PI())/3)</f>
        <v>-9.9534192318415884E-2</v>
      </c>
      <c r="AC189" s="11">
        <f>'OddsRatio_working_3-way'!X189^(1/3)*SIN('OddsRatio_working_3-way'!Y189/3)</f>
        <v>0.1889110779447454</v>
      </c>
      <c r="AD189" s="11">
        <f>'OddsRatio_working_3-way'!X189^(1/3)*SIN(('OddsRatio_working_3-way'!Y189+2*PI())/3)</f>
        <v>0.36130935613057347</v>
      </c>
      <c r="AE189" s="11">
        <f>'OddsRatio_working_3-way'!X189^(1/3)*SIN(('OddsRatio_working_3-way'!Y189+4*PI())/3)</f>
        <v>-0.55022043407531895</v>
      </c>
      <c r="AF189" s="11">
        <f>-'OddsRatio_working_3-way'!U189/(3*'OddsRatio_working_3-way'!X189^(1/3))*COS(('OddsRatio_working_3-way'!Y189)/3)</f>
        <v>0.52627196974973511</v>
      </c>
      <c r="AG189" s="11">
        <f>-'OddsRatio_working_3-way'!U189/(3*'OddsRatio_working_3-way'!X189^(1/3))*COS(('OddsRatio_working_3-way'!Y189+2*PI())/3)</f>
        <v>-0.4267377774313193</v>
      </c>
      <c r="AH189" s="11">
        <f>-'OddsRatio_working_3-way'!U189/(3*'OddsRatio_working_3-way'!X189^(1/3))*COS(('OddsRatio_working_3-way'!Y189+4*PI())/3)</f>
        <v>-9.9534192318415884E-2</v>
      </c>
      <c r="AI189" s="11">
        <f>'OddsRatio_working_3-way'!U189/(3*'OddsRatio_working_3-way'!X189^(1/3))*SIN(('OddsRatio_working_3-way'!Y189)/3)</f>
        <v>-0.1889110779447454</v>
      </c>
      <c r="AJ189" s="11">
        <f>'OddsRatio_working_3-way'!U189/(3*'OddsRatio_working_3-way'!X189^(1/3))*SIN(('OddsRatio_working_3-way'!Y189+2*PI())/3)</f>
        <v>-0.36130935613057347</v>
      </c>
      <c r="AK189" s="11">
        <f>'OddsRatio_working_3-way'!U189/(3*'OddsRatio_working_3-way'!X189^(1/3))*SIN(('OddsRatio_working_3-way'!Y189+4*PI())/3)</f>
        <v>0.55022043407531895</v>
      </c>
      <c r="AL189" s="11">
        <f>'OddsRatio_working_3-way'!Z189+'OddsRatio_working_3-way'!AF189</f>
        <v>1.0525439394994702</v>
      </c>
      <c r="AM189" s="11">
        <f>'OddsRatio_working_3-way'!AA189+'OddsRatio_working_3-way'!AG189</f>
        <v>-0.8534755548626386</v>
      </c>
      <c r="AN189" s="11">
        <f>'OddsRatio_working_3-way'!AB189+'OddsRatio_working_3-way'!AH189</f>
        <v>-0.19906838463683177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1.0525439394994702</v>
      </c>
      <c r="AS189" s="11">
        <f>IF(('OddsRatio_working_3-way'!X189=0),IF(Q189&gt;0,-Q189^(1/3),(-Q189)^(1/3)),'OddsRatio_working_3-way'!AM189-'OddsRatio_working_3-way'!R189/3)</f>
        <v>-0.8534755548626386</v>
      </c>
      <c r="AT189" s="11">
        <f>IF(('OddsRatio_working_3-way'!X189=0),IF(Q189&gt;0,-Q189^(1/3),(-Q189)^(1/3)),'OddsRatio_working_3-way'!AN189-'OddsRatio_working_3-way'!R189/3)</f>
        <v>-0.19906838463683177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3.12</v>
      </c>
      <c r="B190" s="4">
        <f>IF('True_Odds_Calculator_3-way'!B191="","",'True_Odds_Calculator_3-way'!B191)</f>
        <v>3.53</v>
      </c>
      <c r="C190" s="4">
        <f>IF('True_Odds_Calculator_3-way'!C191="","",'True_Odds_Calculator_3-way'!C191)</f>
        <v>2.36</v>
      </c>
      <c r="D190" s="9">
        <f t="shared" si="39"/>
        <v>0.31150758809582585</v>
      </c>
      <c r="E190" s="9">
        <f t="shared" si="40"/>
        <v>0.27490366131463756</v>
      </c>
      <c r="F190" s="9">
        <f t="shared" si="41"/>
        <v>0.41358875058953637</v>
      </c>
      <c r="G190" s="9">
        <f t="shared" si="42"/>
        <v>1.0425446572203869</v>
      </c>
      <c r="H190" s="9">
        <f t="shared" si="43"/>
        <v>3.2101946733072211</v>
      </c>
      <c r="I190" s="9">
        <f t="shared" si="44"/>
        <v>3.6376379827675791</v>
      </c>
      <c r="J190" s="9">
        <f t="shared" si="45"/>
        <v>2.417860733819726</v>
      </c>
      <c r="K190" s="11">
        <f t="shared" si="46"/>
        <v>0.32051282051282048</v>
      </c>
      <c r="L190" s="11">
        <f t="shared" si="47"/>
        <v>0.28328611898016998</v>
      </c>
      <c r="M190" s="11">
        <f t="shared" si="48"/>
        <v>0.42372881355932207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-0.28064285388912058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0.23122413829188693</v>
      </c>
      <c r="Q190" s="11">
        <f>2*'OddsRatio_working_3-way'!K190*'OddsRatio_working_3-way'!L190*'OddsRatio_working_3-way'!M190</f>
        <v>7.6946468649546379E-2</v>
      </c>
      <c r="R190" s="11">
        <f t="shared" si="49"/>
        <v>0</v>
      </c>
      <c r="S190" s="11">
        <f t="shared" si="50"/>
        <v>-0.82390887595249962</v>
      </c>
      <c r="T190" s="11">
        <f t="shared" si="51"/>
        <v>-0.27417932644009962</v>
      </c>
      <c r="U190" s="11">
        <f>'OddsRatio_working_3-way'!S190-'OddsRatio_working_3-way'!R190^2/3</f>
        <v>-0.82390887595249962</v>
      </c>
      <c r="V190" s="11">
        <f>'OddsRatio_working_3-way'!S190*'OddsRatio_working_3-way'!R190/3-2*'OddsRatio_working_3-way'!R190^3/27-'OddsRatio_working_3-way'!T190</f>
        <v>0.27417932644009962</v>
      </c>
      <c r="W190" s="11">
        <f>'OddsRatio_working_3-way'!V190^2+4*'OddsRatio_working_3-way'!U190^3/27</f>
        <v>-7.6835682716526882E-3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0.14392521610093156</v>
      </c>
      <c r="Y190" s="11">
        <f>IF('OddsRatio_working_3-way'!W190&gt;=0,IF('OddsRatio_working_3-way'!V190+SQRT('OddsRatio_working_3-way'!W190)&gt;0,0,PI()),ACOS('OddsRatio_working_3-way'!V190/(2*'OddsRatio_working_3-way'!X190)))</f>
        <v>0.30943354952343927</v>
      </c>
      <c r="Z190" s="11">
        <f>'OddsRatio_working_3-way'!X190^(1/3)*COS('OddsRatio_working_3-way'!Y190/3)</f>
        <v>0.52127232861019357</v>
      </c>
      <c r="AA190" s="11">
        <f>'OddsRatio_working_3-way'!X190^(1/3)*COS(('OddsRatio_working_3-way'!Y190+2*PI())/3)</f>
        <v>-0.30736504784734237</v>
      </c>
      <c r="AB190" s="11">
        <f>'OddsRatio_working_3-way'!X190^(1/3)*COS(('OddsRatio_working_3-way'!Y190+4*PI())/3)</f>
        <v>-0.21390728076285151</v>
      </c>
      <c r="AC190" s="11">
        <f>'OddsRatio_working_3-way'!X190^(1/3)*SIN('OddsRatio_working_3-way'!Y190/3)</f>
        <v>5.3957866984092349E-2</v>
      </c>
      <c r="AD190" s="11">
        <f>'OddsRatio_working_3-way'!X190^(1/3)*SIN(('OddsRatio_working_3-way'!Y190+2*PI())/3)</f>
        <v>0.42445614537425125</v>
      </c>
      <c r="AE190" s="11">
        <f>'OddsRatio_working_3-way'!X190^(1/3)*SIN(('OddsRatio_working_3-way'!Y190+4*PI())/3)</f>
        <v>-0.47841401235834347</v>
      </c>
      <c r="AF190" s="11">
        <f>-'OddsRatio_working_3-way'!U190/(3*'OddsRatio_working_3-way'!X190^(1/3))*COS(('OddsRatio_working_3-way'!Y190)/3)</f>
        <v>0.52127232861019346</v>
      </c>
      <c r="AG190" s="11">
        <f>-'OddsRatio_working_3-way'!U190/(3*'OddsRatio_working_3-way'!X190^(1/3))*COS(('OddsRatio_working_3-way'!Y190+2*PI())/3)</f>
        <v>-0.30736504784734225</v>
      </c>
      <c r="AH190" s="11">
        <f>-'OddsRatio_working_3-way'!U190/(3*'OddsRatio_working_3-way'!X190^(1/3))*COS(('OddsRatio_working_3-way'!Y190+4*PI())/3)</f>
        <v>-0.21390728076285145</v>
      </c>
      <c r="AI190" s="11">
        <f>'OddsRatio_working_3-way'!U190/(3*'OddsRatio_working_3-way'!X190^(1/3))*SIN(('OddsRatio_working_3-way'!Y190)/3)</f>
        <v>-5.3957866984092336E-2</v>
      </c>
      <c r="AJ190" s="11">
        <f>'OddsRatio_working_3-way'!U190/(3*'OddsRatio_working_3-way'!X190^(1/3))*SIN(('OddsRatio_working_3-way'!Y190+2*PI())/3)</f>
        <v>-0.42445614537425119</v>
      </c>
      <c r="AK190" s="11">
        <f>'OddsRatio_working_3-way'!U190/(3*'OddsRatio_working_3-way'!X190^(1/3))*SIN(('OddsRatio_working_3-way'!Y190+4*PI())/3)</f>
        <v>0.47841401235834335</v>
      </c>
      <c r="AL190" s="11">
        <f>'OddsRatio_working_3-way'!Z190+'OddsRatio_working_3-way'!AF190</f>
        <v>1.0425446572203869</v>
      </c>
      <c r="AM190" s="11">
        <f>'OddsRatio_working_3-way'!AA190+'OddsRatio_working_3-way'!AG190</f>
        <v>-0.61473009569468462</v>
      </c>
      <c r="AN190" s="11">
        <f>'OddsRatio_working_3-way'!AB190+'OddsRatio_working_3-way'!AH190</f>
        <v>-0.42781456152570296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1.0425446572203869</v>
      </c>
      <c r="AS190" s="11">
        <f>IF(('OddsRatio_working_3-way'!X190=0),IF(Q190&gt;0,-Q190^(1/3),(-Q190)^(1/3)),'OddsRatio_working_3-way'!AM190-'OddsRatio_working_3-way'!R190/3)</f>
        <v>-0.61473009569468462</v>
      </c>
      <c r="AT190" s="11">
        <f>IF(('OddsRatio_working_3-way'!X190=0),IF(Q190&gt;0,-Q190^(1/3),(-Q190)^(1/3)),'OddsRatio_working_3-way'!AN190-'OddsRatio_working_3-way'!R190/3)</f>
        <v>-0.42781456152570296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1.51</v>
      </c>
      <c r="B191" s="4">
        <f>IF('True_Odds_Calculator_3-way'!B192="","",'True_Odds_Calculator_3-way'!B192)</f>
        <v>4.4800000000000004</v>
      </c>
      <c r="C191" s="4">
        <f>IF('True_Odds_Calculator_3-way'!C192="","",'True_Odds_Calculator_3-way'!C192)</f>
        <v>6.88</v>
      </c>
      <c r="D191" s="9">
        <f t="shared" si="39"/>
        <v>0.64881843803634243</v>
      </c>
      <c r="E191" s="9">
        <f t="shared" si="40"/>
        <v>0.21306853499775152</v>
      </c>
      <c r="F191" s="9">
        <f t="shared" si="41"/>
        <v>0.13811302696590624</v>
      </c>
      <c r="G191" s="9">
        <f t="shared" si="42"/>
        <v>1.0613004464731102</v>
      </c>
      <c r="H191" s="9">
        <f t="shared" si="43"/>
        <v>1.5412632277012861</v>
      </c>
      <c r="I191" s="9">
        <f t="shared" si="44"/>
        <v>4.6933255537264236</v>
      </c>
      <c r="J191" s="9">
        <f t="shared" si="45"/>
        <v>7.240446625261888</v>
      </c>
      <c r="K191" s="11">
        <f t="shared" si="46"/>
        <v>0.66225165562913912</v>
      </c>
      <c r="L191" s="11">
        <f t="shared" si="47"/>
        <v>0.2232142857142857</v>
      </c>
      <c r="M191" s="11">
        <f t="shared" si="48"/>
        <v>0.14534883720930233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-0.22422464577237033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0.21206732250115509</v>
      </c>
      <c r="Q191" s="11">
        <f>2*'OddsRatio_working_3-way'!K191*'OddsRatio_working_3-way'!L191*'OddsRatio_working_3-way'!M191</f>
        <v>4.2972101823942267E-2</v>
      </c>
      <c r="R191" s="11">
        <f t="shared" si="49"/>
        <v>0</v>
      </c>
      <c r="S191" s="11">
        <f t="shared" si="50"/>
        <v>-0.94578061109501232</v>
      </c>
      <c r="T191" s="11">
        <f t="shared" si="51"/>
        <v>-0.19164754024215042</v>
      </c>
      <c r="U191" s="11">
        <f>'OddsRatio_working_3-way'!S191-'OddsRatio_working_3-way'!R191^2/3</f>
        <v>-0.94578061109501232</v>
      </c>
      <c r="V191" s="11">
        <f>'OddsRatio_working_3-way'!S191*'OddsRatio_working_3-way'!R191/3-2*'OddsRatio_working_3-way'!R191^3/27-'OddsRatio_working_3-way'!T191</f>
        <v>0.19164754024215042</v>
      </c>
      <c r="W191" s="11">
        <f>'OddsRatio_working_3-way'!V191^2+4*'OddsRatio_working_3-way'!U191^3/27</f>
        <v>-8.8604800861759425E-2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0.17701241520203187</v>
      </c>
      <c r="Y191" s="11">
        <f>IF('OddsRatio_working_3-way'!W191&gt;=0,IF('OddsRatio_working_3-way'!V191+SQRT('OddsRatio_working_3-way'!W191)&gt;0,0,PI()),ACOS('OddsRatio_working_3-way'!V191/(2*'OddsRatio_working_3-way'!X191)))</f>
        <v>0.9987671987690252</v>
      </c>
      <c r="Z191" s="11">
        <f>'OddsRatio_working_3-way'!X191^(1/3)*COS('OddsRatio_working_3-way'!Y191/3)</f>
        <v>0.5306502232365552</v>
      </c>
      <c r="AA191" s="11">
        <f>'OddsRatio_working_3-way'!X191^(1/3)*COS(('OddsRatio_working_3-way'!Y191+2*PI())/3)</f>
        <v>-0.4242367480959085</v>
      </c>
      <c r="AB191" s="11">
        <f>'OddsRatio_working_3-way'!X191^(1/3)*COS(('OddsRatio_working_3-way'!Y191+4*PI())/3)</f>
        <v>-0.10641347514064688</v>
      </c>
      <c r="AC191" s="11">
        <f>'OddsRatio_working_3-way'!X191^(1/3)*SIN('OddsRatio_working_3-way'!Y191/3)</f>
        <v>0.18349535219544838</v>
      </c>
      <c r="AD191" s="11">
        <f>'OddsRatio_working_3-way'!X191^(1/3)*SIN(('OddsRatio_working_3-way'!Y191+2*PI())/3)</f>
        <v>0.36780889774901609</v>
      </c>
      <c r="AE191" s="11">
        <f>'OddsRatio_working_3-way'!X191^(1/3)*SIN(('OddsRatio_working_3-way'!Y191+4*PI())/3)</f>
        <v>-0.55130424994446436</v>
      </c>
      <c r="AF191" s="11">
        <f>-'OddsRatio_working_3-way'!U191/(3*'OddsRatio_working_3-way'!X191^(1/3))*COS(('OddsRatio_working_3-way'!Y191)/3)</f>
        <v>0.53065022323655509</v>
      </c>
      <c r="AG191" s="11">
        <f>-'OddsRatio_working_3-way'!U191/(3*'OddsRatio_working_3-way'!X191^(1/3))*COS(('OddsRatio_working_3-way'!Y191+2*PI())/3)</f>
        <v>-0.42423674809590839</v>
      </c>
      <c r="AH191" s="11">
        <f>-'OddsRatio_working_3-way'!U191/(3*'OddsRatio_working_3-way'!X191^(1/3))*COS(('OddsRatio_working_3-way'!Y191+4*PI())/3)</f>
        <v>-0.10641347514064685</v>
      </c>
      <c r="AI191" s="11">
        <f>'OddsRatio_working_3-way'!U191/(3*'OddsRatio_working_3-way'!X191^(1/3))*SIN(('OddsRatio_working_3-way'!Y191)/3)</f>
        <v>-0.18349535219544835</v>
      </c>
      <c r="AJ191" s="11">
        <f>'OddsRatio_working_3-way'!U191/(3*'OddsRatio_working_3-way'!X191^(1/3))*SIN(('OddsRatio_working_3-way'!Y191+2*PI())/3)</f>
        <v>-0.36780889774901604</v>
      </c>
      <c r="AK191" s="11">
        <f>'OddsRatio_working_3-way'!U191/(3*'OddsRatio_working_3-way'!X191^(1/3))*SIN(('OddsRatio_working_3-way'!Y191+4*PI())/3)</f>
        <v>0.55130424994446425</v>
      </c>
      <c r="AL191" s="11">
        <f>'OddsRatio_working_3-way'!Z191+'OddsRatio_working_3-way'!AF191</f>
        <v>1.0613004464731102</v>
      </c>
      <c r="AM191" s="11">
        <f>'OddsRatio_working_3-way'!AA191+'OddsRatio_working_3-way'!AG191</f>
        <v>-0.84847349619181689</v>
      </c>
      <c r="AN191" s="11">
        <f>'OddsRatio_working_3-way'!AB191+'OddsRatio_working_3-way'!AH191</f>
        <v>-0.21282695028129373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1.0613004464731102</v>
      </c>
      <c r="AS191" s="11">
        <f>IF(('OddsRatio_working_3-way'!X191=0),IF(Q191&gt;0,-Q191^(1/3),(-Q191)^(1/3)),'OddsRatio_working_3-way'!AM191-'OddsRatio_working_3-way'!R191/3)</f>
        <v>-0.84847349619181689</v>
      </c>
      <c r="AT191" s="11">
        <f>IF(('OddsRatio_working_3-way'!X191=0),IF(Q191&gt;0,-Q191^(1/3),(-Q191)^(1/3)),'OddsRatio_working_3-way'!AN191-'OddsRatio_working_3-way'!R191/3)</f>
        <v>-0.21282695028129373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3.74</v>
      </c>
      <c r="B192" s="4">
        <f>IF('True_Odds_Calculator_3-way'!B193="","",'True_Odds_Calculator_3-way'!B193)</f>
        <v>3.95</v>
      </c>
      <c r="C192" s="4">
        <f>IF('True_Odds_Calculator_3-way'!C193="","",'True_Odds_Calculator_3-way'!C193)</f>
        <v>1.97</v>
      </c>
      <c r="D192" s="9">
        <f t="shared" si="39"/>
        <v>0.25872680694042921</v>
      </c>
      <c r="E192" s="9">
        <f t="shared" si="40"/>
        <v>0.24481798504500182</v>
      </c>
      <c r="F192" s="9">
        <f t="shared" si="41"/>
        <v>0.49645520801456894</v>
      </c>
      <c r="G192" s="9">
        <f t="shared" si="42"/>
        <v>1.0456499073281704</v>
      </c>
      <c r="H192" s="9">
        <f t="shared" si="43"/>
        <v>3.8650807460791872</v>
      </c>
      <c r="I192" s="9">
        <f t="shared" si="44"/>
        <v>4.0846672266181034</v>
      </c>
      <c r="J192" s="9">
        <f t="shared" si="45"/>
        <v>2.0142804101083254</v>
      </c>
      <c r="K192" s="11">
        <f t="shared" si="46"/>
        <v>0.26737967914438499</v>
      </c>
      <c r="L192" s="11">
        <f t="shared" si="47"/>
        <v>0.25316455696202528</v>
      </c>
      <c r="M192" s="11">
        <f t="shared" si="48"/>
        <v>0.50761421319796951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-0.26940731839983834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0.22884388139839412</v>
      </c>
      <c r="Q192" s="11">
        <f>2*'OddsRatio_working_3-way'!K192*'OddsRatio_working_3-way'!L192*'OddsRatio_working_3-way'!M192</f>
        <v>6.8721886305824043E-2</v>
      </c>
      <c r="R192" s="11">
        <f t="shared" si="49"/>
        <v>0</v>
      </c>
      <c r="S192" s="11">
        <f t="shared" si="50"/>
        <v>-0.84943453933481361</v>
      </c>
      <c r="T192" s="11">
        <f t="shared" si="51"/>
        <v>-0.25508544724769172</v>
      </c>
      <c r="U192" s="11">
        <f>'OddsRatio_working_3-way'!S192-'OddsRatio_working_3-way'!R192^2/3</f>
        <v>-0.84943453933481361</v>
      </c>
      <c r="V192" s="11">
        <f>'OddsRatio_working_3-way'!S192*'OddsRatio_working_3-way'!R192/3-2*'OddsRatio_working_3-way'!R192^3/27-'OddsRatio_working_3-way'!T192</f>
        <v>0.25508544724769172</v>
      </c>
      <c r="W192" s="11">
        <f>'OddsRatio_working_3-way'!V192^2+4*'OddsRatio_working_3-way'!U192^3/27</f>
        <v>-2.5731441147497328E-2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0.15066521375640451</v>
      </c>
      <c r="Y192" s="11">
        <f>IF('OddsRatio_working_3-way'!W192&gt;=0,IF('OddsRatio_working_3-way'!V192+SQRT('OddsRatio_working_3-way'!W192)&gt;0,0,PI()),ACOS('OddsRatio_working_3-way'!V192/(2*'OddsRatio_working_3-way'!X192)))</f>
        <v>0.56136234674653895</v>
      </c>
      <c r="Z192" s="11">
        <f>'OddsRatio_working_3-way'!X192^(1/3)*COS('OddsRatio_working_3-way'!Y192/3)</f>
        <v>0.52282495366408532</v>
      </c>
      <c r="AA192" s="11">
        <f>'OddsRatio_working_3-way'!X192^(1/3)*COS(('OddsRatio_working_3-way'!Y192+2*PI())/3)</f>
        <v>-0.34713986862319479</v>
      </c>
      <c r="AB192" s="11">
        <f>'OddsRatio_working_3-way'!X192^(1/3)*COS(('OddsRatio_working_3-way'!Y192+4*PI())/3)</f>
        <v>-0.1756850850408907</v>
      </c>
      <c r="AC192" s="11">
        <f>'OddsRatio_working_3-way'!X192^(1/3)*SIN('OddsRatio_working_3-way'!Y192/3)</f>
        <v>9.8989465455092476E-2</v>
      </c>
      <c r="AD192" s="11">
        <f>'OddsRatio_working_3-way'!X192^(1/3)*SIN(('OddsRatio_working_3-way'!Y192+2*PI())/3)</f>
        <v>0.40328495887797378</v>
      </c>
      <c r="AE192" s="11">
        <f>'OddsRatio_working_3-way'!X192^(1/3)*SIN(('OddsRatio_working_3-way'!Y192+4*PI())/3)</f>
        <v>-0.50227442433306602</v>
      </c>
      <c r="AF192" s="11">
        <f>-'OddsRatio_working_3-way'!U192/(3*'OddsRatio_working_3-way'!X192^(1/3))*COS(('OddsRatio_working_3-way'!Y192)/3)</f>
        <v>0.52282495366408521</v>
      </c>
      <c r="AG192" s="11">
        <f>-'OddsRatio_working_3-way'!U192/(3*'OddsRatio_working_3-way'!X192^(1/3))*COS(('OddsRatio_working_3-way'!Y192+2*PI())/3)</f>
        <v>-0.34713986862319474</v>
      </c>
      <c r="AH192" s="11">
        <f>-'OddsRatio_working_3-way'!U192/(3*'OddsRatio_working_3-way'!X192^(1/3))*COS(('OddsRatio_working_3-way'!Y192+4*PI())/3)</f>
        <v>-0.17568508504089067</v>
      </c>
      <c r="AI192" s="11">
        <f>'OddsRatio_working_3-way'!U192/(3*'OddsRatio_working_3-way'!X192^(1/3))*SIN(('OddsRatio_working_3-way'!Y192)/3)</f>
        <v>-9.8989465455092449E-2</v>
      </c>
      <c r="AJ192" s="11">
        <f>'OddsRatio_working_3-way'!U192/(3*'OddsRatio_working_3-way'!X192^(1/3))*SIN(('OddsRatio_working_3-way'!Y192+2*PI())/3)</f>
        <v>-0.40328495887797366</v>
      </c>
      <c r="AK192" s="11">
        <f>'OddsRatio_working_3-way'!U192/(3*'OddsRatio_working_3-way'!X192^(1/3))*SIN(('OddsRatio_working_3-way'!Y192+4*PI())/3)</f>
        <v>0.50227442433306591</v>
      </c>
      <c r="AL192" s="11">
        <f>'OddsRatio_working_3-way'!Z192+'OddsRatio_working_3-way'!AF192</f>
        <v>1.0456499073281704</v>
      </c>
      <c r="AM192" s="11">
        <f>'OddsRatio_working_3-way'!AA192+'OddsRatio_working_3-way'!AG192</f>
        <v>-0.69427973724638958</v>
      </c>
      <c r="AN192" s="11">
        <f>'OddsRatio_working_3-way'!AB192+'OddsRatio_working_3-way'!AH192</f>
        <v>-0.3513701700817814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1.0456499073281704</v>
      </c>
      <c r="AS192" s="11">
        <f>IF(('OddsRatio_working_3-way'!X192=0),IF(Q192&gt;0,-Q192^(1/3),(-Q192)^(1/3)),'OddsRatio_working_3-way'!AM192-'OddsRatio_working_3-way'!R192/3)</f>
        <v>-0.69427973724638958</v>
      </c>
      <c r="AT192" s="11">
        <f>IF(('OddsRatio_working_3-way'!X192=0),IF(Q192&gt;0,-Q192^(1/3),(-Q192)^(1/3)),'OddsRatio_working_3-way'!AN192-'OddsRatio_working_3-way'!R192/3)</f>
        <v>-0.3513701700817814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1.63</v>
      </c>
      <c r="B193" s="4">
        <f>IF('True_Odds_Calculator_3-way'!B194="","",'True_Odds_Calculator_3-way'!B194)</f>
        <v>3.85</v>
      </c>
      <c r="C193" s="4">
        <f>IF('True_Odds_Calculator_3-way'!C194="","",'True_Odds_Calculator_3-way'!C194)</f>
        <v>6.66</v>
      </c>
      <c r="D193" s="9">
        <f t="shared" si="39"/>
        <v>0.60344514389677384</v>
      </c>
      <c r="E193" s="9">
        <f t="shared" si="40"/>
        <v>0.25170986359001607</v>
      </c>
      <c r="F193" s="9">
        <f t="shared" si="41"/>
        <v>0.14484499251321017</v>
      </c>
      <c r="G193" s="9">
        <f t="shared" si="42"/>
        <v>1.0430975522979409</v>
      </c>
      <c r="H193" s="9">
        <f t="shared" si="43"/>
        <v>1.6571514579477027</v>
      </c>
      <c r="I193" s="9">
        <f t="shared" si="44"/>
        <v>3.9728280240491318</v>
      </c>
      <c r="J193" s="9">
        <f t="shared" si="45"/>
        <v>6.9039321460063441</v>
      </c>
      <c r="K193" s="11">
        <f t="shared" si="46"/>
        <v>0.61349693251533743</v>
      </c>
      <c r="L193" s="11">
        <f t="shared" si="47"/>
        <v>0.25974025974025972</v>
      </c>
      <c r="M193" s="11">
        <f t="shared" si="48"/>
        <v>0.15015015015015015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-0.24315280143501006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0.21868733525175243</v>
      </c>
      <c r="Q193" s="11">
        <f>2*'OddsRatio_working_3-way'!K193*'OddsRatio_working_3-way'!L193*'OddsRatio_working_3-way'!M193</f>
        <v>4.7852808589004911E-2</v>
      </c>
      <c r="R193" s="11">
        <f t="shared" si="49"/>
        <v>0</v>
      </c>
      <c r="S193" s="11">
        <f t="shared" si="50"/>
        <v>-0.89938233884672414</v>
      </c>
      <c r="T193" s="11">
        <f t="shared" si="51"/>
        <v>-0.19680138705617595</v>
      </c>
      <c r="U193" s="11">
        <f>'OddsRatio_working_3-way'!S193-'OddsRatio_working_3-way'!R193^2/3</f>
        <v>-0.89938233884672414</v>
      </c>
      <c r="V193" s="11">
        <f>'OddsRatio_working_3-way'!S193*'OddsRatio_working_3-way'!R193/3-2*'OddsRatio_working_3-way'!R193^3/27-'OddsRatio_working_3-way'!T193</f>
        <v>0.19680138705617595</v>
      </c>
      <c r="W193" s="11">
        <f>'OddsRatio_working_3-way'!V193^2+4*'OddsRatio_working_3-way'!U193^3/27</f>
        <v>-6.9047008604796234E-2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0.16414764280368985</v>
      </c>
      <c r="Y193" s="11">
        <f>IF('OddsRatio_working_3-way'!W193&gt;=0,IF('OddsRatio_working_3-way'!V193+SQRT('OddsRatio_working_3-way'!W193)&gt;0,0,PI()),ACOS('OddsRatio_working_3-way'!V193/(2*'OddsRatio_working_3-way'!X193)))</f>
        <v>0.92796435730646787</v>
      </c>
      <c r="Z193" s="11">
        <f>'OddsRatio_working_3-way'!X193^(1/3)*COS('OddsRatio_working_3-way'!Y193/3)</f>
        <v>0.52154877614897044</v>
      </c>
      <c r="AA193" s="11">
        <f>'OddsRatio_working_3-way'!X193^(1/3)*COS(('OddsRatio_working_3-way'!Y193+2*PI())/3)</f>
        <v>-0.40512029305559089</v>
      </c>
      <c r="AB193" s="11">
        <f>'OddsRatio_working_3-way'!X193^(1/3)*COS(('OddsRatio_working_3-way'!Y193+4*PI())/3)</f>
        <v>-0.11642848309337968</v>
      </c>
      <c r="AC193" s="11">
        <f>'OddsRatio_working_3-way'!X193^(1/3)*SIN('OddsRatio_working_3-way'!Y193/3)</f>
        <v>0.16667629419452287</v>
      </c>
      <c r="AD193" s="11">
        <f>'OddsRatio_working_3-way'!X193^(1/3)*SIN(('OddsRatio_working_3-way'!Y193+2*PI())/3)</f>
        <v>0.36833634236043045</v>
      </c>
      <c r="AE193" s="11">
        <f>'OddsRatio_working_3-way'!X193^(1/3)*SIN(('OddsRatio_working_3-way'!Y193+4*PI())/3)</f>
        <v>-0.53501263655495335</v>
      </c>
      <c r="AF193" s="11">
        <f>-'OddsRatio_working_3-way'!U193/(3*'OddsRatio_working_3-way'!X193^(1/3))*COS(('OddsRatio_working_3-way'!Y193)/3)</f>
        <v>0.52154877614897044</v>
      </c>
      <c r="AG193" s="11">
        <f>-'OddsRatio_working_3-way'!U193/(3*'OddsRatio_working_3-way'!X193^(1/3))*COS(('OddsRatio_working_3-way'!Y193+2*PI())/3)</f>
        <v>-0.40512029305559089</v>
      </c>
      <c r="AH193" s="11">
        <f>-'OddsRatio_working_3-way'!U193/(3*'OddsRatio_working_3-way'!X193^(1/3))*COS(('OddsRatio_working_3-way'!Y193+4*PI())/3)</f>
        <v>-0.11642848309337968</v>
      </c>
      <c r="AI193" s="11">
        <f>'OddsRatio_working_3-way'!U193/(3*'OddsRatio_working_3-way'!X193^(1/3))*SIN(('OddsRatio_working_3-way'!Y193)/3)</f>
        <v>-0.16667629419452287</v>
      </c>
      <c r="AJ193" s="11">
        <f>'OddsRatio_working_3-way'!U193/(3*'OddsRatio_working_3-way'!X193^(1/3))*SIN(('OddsRatio_working_3-way'!Y193+2*PI())/3)</f>
        <v>-0.36833634236043045</v>
      </c>
      <c r="AK193" s="11">
        <f>'OddsRatio_working_3-way'!U193/(3*'OddsRatio_working_3-way'!X193^(1/3))*SIN(('OddsRatio_working_3-way'!Y193+4*PI())/3)</f>
        <v>0.53501263655495335</v>
      </c>
      <c r="AL193" s="11">
        <f>'OddsRatio_working_3-way'!Z193+'OddsRatio_working_3-way'!AF193</f>
        <v>1.0430975522979409</v>
      </c>
      <c r="AM193" s="11">
        <f>'OddsRatio_working_3-way'!AA193+'OddsRatio_working_3-way'!AG193</f>
        <v>-0.81024058611118177</v>
      </c>
      <c r="AN193" s="11">
        <f>'OddsRatio_working_3-way'!AB193+'OddsRatio_working_3-way'!AH193</f>
        <v>-0.23285696618675936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1.0430975522979409</v>
      </c>
      <c r="AS193" s="11">
        <f>IF(('OddsRatio_working_3-way'!X193=0),IF(Q193&gt;0,-Q193^(1/3),(-Q193)^(1/3)),'OddsRatio_working_3-way'!AM193-'OddsRatio_working_3-way'!R193/3)</f>
        <v>-0.81024058611118177</v>
      </c>
      <c r="AT193" s="11">
        <f>IF(('OddsRatio_working_3-way'!X193=0),IF(Q193&gt;0,-Q193^(1/3),(-Q193)^(1/3)),'OddsRatio_working_3-way'!AN193-'OddsRatio_working_3-way'!R193/3)</f>
        <v>-0.23285696618675936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1.66</v>
      </c>
      <c r="B194" s="4">
        <f>IF('True_Odds_Calculator_3-way'!B195="","",'True_Odds_Calculator_3-way'!B195)</f>
        <v>3.84</v>
      </c>
      <c r="C194" s="4">
        <f>IF('True_Odds_Calculator_3-way'!C195="","",'True_Odds_Calculator_3-way'!C195)</f>
        <v>5.94</v>
      </c>
      <c r="D194" s="9">
        <f t="shared" si="39"/>
        <v>0.58920003251533093</v>
      </c>
      <c r="E194" s="9">
        <f t="shared" si="40"/>
        <v>0.24999102512068916</v>
      </c>
      <c r="F194" s="9">
        <f t="shared" si="41"/>
        <v>0.16080894236398019</v>
      </c>
      <c r="G194" s="9">
        <f t="shared" si="42"/>
        <v>1.0563885926845984</v>
      </c>
      <c r="H194" s="9">
        <f t="shared" si="43"/>
        <v>1.6972164711718343</v>
      </c>
      <c r="I194" s="9">
        <f t="shared" si="44"/>
        <v>4.0001436032242603</v>
      </c>
      <c r="J194" s="9">
        <f t="shared" si="45"/>
        <v>6.218559647861917</v>
      </c>
      <c r="K194" s="11">
        <f t="shared" si="46"/>
        <v>0.60240963855421692</v>
      </c>
      <c r="L194" s="11">
        <f t="shared" si="47"/>
        <v>0.26041666666666669</v>
      </c>
      <c r="M194" s="11">
        <f t="shared" si="48"/>
        <v>0.16835016835016833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-0.24454763498438203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0.22290339810420132</v>
      </c>
      <c r="Q194" s="11">
        <f>2*'OddsRatio_working_3-way'!K194*'OddsRatio_working_3-way'!L194*'OddsRatio_working_3-way'!M194</f>
        <v>5.2820710451232544E-2</v>
      </c>
      <c r="R194" s="11">
        <f t="shared" si="49"/>
        <v>0</v>
      </c>
      <c r="S194" s="11">
        <f t="shared" si="50"/>
        <v>-0.91149275730446944</v>
      </c>
      <c r="T194" s="11">
        <f t="shared" si="51"/>
        <v>-0.21599354438494539</v>
      </c>
      <c r="U194" s="11">
        <f>'OddsRatio_working_3-way'!S194-'OddsRatio_working_3-way'!R194^2/3</f>
        <v>-0.91149275730446944</v>
      </c>
      <c r="V194" s="11">
        <f>'OddsRatio_working_3-way'!S194*'OddsRatio_working_3-way'!R194/3-2*'OddsRatio_working_3-way'!R194^3/27-'OddsRatio_working_3-way'!T194</f>
        <v>0.21599354438494539</v>
      </c>
      <c r="W194" s="11">
        <f>'OddsRatio_working_3-way'!V194^2+4*'OddsRatio_working_3-way'!U194^3/27</f>
        <v>-6.5537239691194737E-2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0.16747421511024174</v>
      </c>
      <c r="Y194" s="11">
        <f>IF('OddsRatio_working_3-way'!W194&gt;=0,IF('OddsRatio_working_3-way'!V194+SQRT('OddsRatio_working_3-way'!W194)&gt;0,0,PI()),ACOS('OddsRatio_working_3-way'!V194/(2*'OddsRatio_working_3-way'!X194)))</f>
        <v>0.86996131106607089</v>
      </c>
      <c r="Z194" s="11">
        <f>'OddsRatio_working_3-way'!X194^(1/3)*COS('OddsRatio_working_3-way'!Y194/3)</f>
        <v>0.52819429634229931</v>
      </c>
      <c r="AA194" s="11">
        <f>'OddsRatio_working_3-way'!X194^(1/3)*COS(('OddsRatio_working_3-way'!Y194+2*PI())/3)</f>
        <v>-0.40059358881966939</v>
      </c>
      <c r="AB194" s="11">
        <f>'OddsRatio_working_3-way'!X194^(1/3)*COS(('OddsRatio_working_3-way'!Y194+4*PI())/3)</f>
        <v>-0.12760070752263</v>
      </c>
      <c r="AC194" s="11">
        <f>'OddsRatio_working_3-way'!X194^(1/3)*SIN('OddsRatio_working_3-way'!Y194/3)</f>
        <v>0.15761251350369732</v>
      </c>
      <c r="AD194" s="11">
        <f>'OddsRatio_working_3-way'!X194^(1/3)*SIN(('OddsRatio_working_3-way'!Y194+2*PI())/3)</f>
        <v>0.37862342201462856</v>
      </c>
      <c r="AE194" s="11">
        <f>'OddsRatio_working_3-way'!X194^(1/3)*SIN(('OddsRatio_working_3-way'!Y194+4*PI())/3)</f>
        <v>-0.53623593551832582</v>
      </c>
      <c r="AF194" s="11">
        <f>-'OddsRatio_working_3-way'!U194/(3*'OddsRatio_working_3-way'!X194^(1/3))*COS(('OddsRatio_working_3-way'!Y194)/3)</f>
        <v>0.5281942963422992</v>
      </c>
      <c r="AG194" s="11">
        <f>-'OddsRatio_working_3-way'!U194/(3*'OddsRatio_working_3-way'!X194^(1/3))*COS(('OddsRatio_working_3-way'!Y194+2*PI())/3)</f>
        <v>-0.40059358881966928</v>
      </c>
      <c r="AH194" s="11">
        <f>-'OddsRatio_working_3-way'!U194/(3*'OddsRatio_working_3-way'!X194^(1/3))*COS(('OddsRatio_working_3-way'!Y194+4*PI())/3)</f>
        <v>-0.12760070752262997</v>
      </c>
      <c r="AI194" s="11">
        <f>'OddsRatio_working_3-way'!U194/(3*'OddsRatio_working_3-way'!X194^(1/3))*SIN(('OddsRatio_working_3-way'!Y194)/3)</f>
        <v>-0.15761251350369729</v>
      </c>
      <c r="AJ194" s="11">
        <f>'OddsRatio_working_3-way'!U194/(3*'OddsRatio_working_3-way'!X194^(1/3))*SIN(('OddsRatio_working_3-way'!Y194+2*PI())/3)</f>
        <v>-0.37862342201462845</v>
      </c>
      <c r="AK194" s="11">
        <f>'OddsRatio_working_3-way'!U194/(3*'OddsRatio_working_3-way'!X194^(1/3))*SIN(('OddsRatio_working_3-way'!Y194+4*PI())/3)</f>
        <v>0.53623593551832571</v>
      </c>
      <c r="AL194" s="11">
        <f>'OddsRatio_working_3-way'!Z194+'OddsRatio_working_3-way'!AF194</f>
        <v>1.0563885926845984</v>
      </c>
      <c r="AM194" s="11">
        <f>'OddsRatio_working_3-way'!AA194+'OddsRatio_working_3-way'!AG194</f>
        <v>-0.80118717763933867</v>
      </c>
      <c r="AN194" s="11">
        <f>'OddsRatio_working_3-way'!AB194+'OddsRatio_working_3-way'!AH194</f>
        <v>-0.25520141504525995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1.0563885926845984</v>
      </c>
      <c r="AS194" s="11">
        <f>IF(('OddsRatio_working_3-way'!X194=0),IF(Q194&gt;0,-Q194^(1/3),(-Q194)^(1/3)),'OddsRatio_working_3-way'!AM194-'OddsRatio_working_3-way'!R194/3)</f>
        <v>-0.80118717763933867</v>
      </c>
      <c r="AT194" s="11">
        <f>IF(('OddsRatio_working_3-way'!X194=0),IF(Q194&gt;0,-Q194^(1/3),(-Q194)^(1/3)),'OddsRatio_working_3-way'!AN194-'OddsRatio_working_3-way'!R194/3)</f>
        <v>-0.25520141504525995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2.4</v>
      </c>
      <c r="B195" s="4">
        <f>IF('True_Odds_Calculator_3-way'!B196="","",'True_Odds_Calculator_3-way'!B196)</f>
        <v>3.49</v>
      </c>
      <c r="C195" s="4">
        <f>IF('True_Odds_Calculator_3-way'!C196="","",'True_Odds_Calculator_3-way'!C196)</f>
        <v>3.09</v>
      </c>
      <c r="D195" s="9">
        <f t="shared" si="39"/>
        <v>0.40685499557862204</v>
      </c>
      <c r="E195" s="9">
        <f t="shared" si="40"/>
        <v>0.27832356974962807</v>
      </c>
      <c r="F195" s="9">
        <f t="shared" si="41"/>
        <v>0.31482143467175017</v>
      </c>
      <c r="G195" s="9">
        <f t="shared" si="42"/>
        <v>1.0413415289532921</v>
      </c>
      <c r="H195" s="9">
        <f t="shared" si="43"/>
        <v>2.4578781405346088</v>
      </c>
      <c r="I195" s="9">
        <f t="shared" si="44"/>
        <v>3.5929404070936983</v>
      </c>
      <c r="J195" s="9">
        <f t="shared" si="45"/>
        <v>3.1764037955123801</v>
      </c>
      <c r="K195" s="11">
        <f t="shared" si="46"/>
        <v>0.41666666666666669</v>
      </c>
      <c r="L195" s="11">
        <f t="shared" si="47"/>
        <v>0.28653295128939826</v>
      </c>
      <c r="M195" s="11">
        <f t="shared" si="48"/>
        <v>0.3236245954692557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-0.28150007881974415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0.2310500335370283</v>
      </c>
      <c r="Q195" s="11">
        <f>2*'OddsRatio_working_3-way'!K195*'OddsRatio_working_3-way'!L195*'OddsRatio_working_3-way'!M195</f>
        <v>7.7274258708036225E-2</v>
      </c>
      <c r="R195" s="11">
        <f t="shared" si="49"/>
        <v>0</v>
      </c>
      <c r="S195" s="11">
        <f t="shared" si="50"/>
        <v>-0.82078141684990058</v>
      </c>
      <c r="T195" s="11">
        <f t="shared" si="51"/>
        <v>-0.27450883506685642</v>
      </c>
      <c r="U195" s="11">
        <f>'OddsRatio_working_3-way'!S195-'OddsRatio_working_3-way'!R195^2/3</f>
        <v>-0.82078141684990058</v>
      </c>
      <c r="V195" s="11">
        <f>'OddsRatio_working_3-way'!S195*'OddsRatio_working_3-way'!R195/3-2*'OddsRatio_working_3-way'!R195^3/27-'OddsRatio_working_3-way'!T195</f>
        <v>0.27450883506685642</v>
      </c>
      <c r="W195" s="11">
        <f>'OddsRatio_working_3-way'!V195^2+4*'OddsRatio_working_3-way'!U195^3/27</f>
        <v>-6.5627923077194589E-3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0.14310651001743599</v>
      </c>
      <c r="Y195" s="11">
        <f>IF('OddsRatio_working_3-way'!W195&gt;=0,IF('OddsRatio_working_3-way'!V195+SQRT('OddsRatio_working_3-way'!W195)&gt;0,0,PI()),ACOS('OddsRatio_working_3-way'!V195/(2*'OddsRatio_working_3-way'!X195)))</f>
        <v>0.28696708876927035</v>
      </c>
      <c r="Z195" s="11">
        <f>'OddsRatio_working_3-way'!X195^(1/3)*COS('OddsRatio_working_3-way'!Y195/3)</f>
        <v>0.52067076447664606</v>
      </c>
      <c r="AA195" s="11">
        <f>'OddsRatio_working_3-way'!X195^(1/3)*COS(('OddsRatio_working_3-way'!Y195+2*PI())/3)</f>
        <v>-0.30359992288021431</v>
      </c>
      <c r="AB195" s="11">
        <f>'OddsRatio_working_3-way'!X195^(1/3)*COS(('OddsRatio_working_3-way'!Y195+4*PI())/3)</f>
        <v>-0.21707084159643164</v>
      </c>
      <c r="AC195" s="11">
        <f>'OddsRatio_working_3-way'!X195^(1/3)*SIN('OddsRatio_working_3-way'!Y195/3)</f>
        <v>4.9957588371922997E-2</v>
      </c>
      <c r="AD195" s="11">
        <f>'OddsRatio_working_3-way'!X195^(1/3)*SIN(('OddsRatio_working_3-way'!Y195+2*PI())/3)</f>
        <v>0.42593531485867836</v>
      </c>
      <c r="AE195" s="11">
        <f>'OddsRatio_working_3-way'!X195^(1/3)*SIN(('OddsRatio_working_3-way'!Y195+4*PI())/3)</f>
        <v>-0.47589290323060124</v>
      </c>
      <c r="AF195" s="11">
        <f>-'OddsRatio_working_3-way'!U195/(3*'OddsRatio_working_3-way'!X195^(1/3))*COS(('OddsRatio_working_3-way'!Y195)/3)</f>
        <v>0.52067076447664606</v>
      </c>
      <c r="AG195" s="11">
        <f>-'OddsRatio_working_3-way'!U195/(3*'OddsRatio_working_3-way'!X195^(1/3))*COS(('OddsRatio_working_3-way'!Y195+2*PI())/3)</f>
        <v>-0.30359992288021431</v>
      </c>
      <c r="AH195" s="11">
        <f>-'OddsRatio_working_3-way'!U195/(3*'OddsRatio_working_3-way'!X195^(1/3))*COS(('OddsRatio_working_3-way'!Y195+4*PI())/3)</f>
        <v>-0.21707084159643164</v>
      </c>
      <c r="AI195" s="11">
        <f>'OddsRatio_working_3-way'!U195/(3*'OddsRatio_working_3-way'!X195^(1/3))*SIN(('OddsRatio_working_3-way'!Y195)/3)</f>
        <v>-4.9957588371922997E-2</v>
      </c>
      <c r="AJ195" s="11">
        <f>'OddsRatio_working_3-way'!U195/(3*'OddsRatio_working_3-way'!X195^(1/3))*SIN(('OddsRatio_working_3-way'!Y195+2*PI())/3)</f>
        <v>-0.42593531485867836</v>
      </c>
      <c r="AK195" s="11">
        <f>'OddsRatio_working_3-way'!U195/(3*'OddsRatio_working_3-way'!X195^(1/3))*SIN(('OddsRatio_working_3-way'!Y195+4*PI())/3)</f>
        <v>0.47589290323060124</v>
      </c>
      <c r="AL195" s="11">
        <f>'OddsRatio_working_3-way'!Z195+'OddsRatio_working_3-way'!AF195</f>
        <v>1.0413415289532921</v>
      </c>
      <c r="AM195" s="11">
        <f>'OddsRatio_working_3-way'!AA195+'OddsRatio_working_3-way'!AG195</f>
        <v>-0.60719984576042862</v>
      </c>
      <c r="AN195" s="11">
        <f>'OddsRatio_working_3-way'!AB195+'OddsRatio_working_3-way'!AH195</f>
        <v>-0.43414168319286328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1.0413415289532921</v>
      </c>
      <c r="AS195" s="11">
        <f>IF(('OddsRatio_working_3-way'!X195=0),IF(Q195&gt;0,-Q195^(1/3),(-Q195)^(1/3)),'OddsRatio_working_3-way'!AM195-'OddsRatio_working_3-way'!R195/3)</f>
        <v>-0.60719984576042862</v>
      </c>
      <c r="AT195" s="11">
        <f>IF(('OddsRatio_working_3-way'!X195=0),IF(Q195&gt;0,-Q195^(1/3),(-Q195)^(1/3)),'OddsRatio_working_3-way'!AN195-'OddsRatio_working_3-way'!R195/3)</f>
        <v>-0.43414168319286328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3.03</v>
      </c>
      <c r="B196" s="4">
        <f>IF('True_Odds_Calculator_3-way'!B197="","",'True_Odds_Calculator_3-way'!B197)</f>
        <v>3.14</v>
      </c>
      <c r="C196" s="4">
        <f>IF('True_Odds_Calculator_3-way'!C197="","",'True_Odds_Calculator_3-way'!C197)</f>
        <v>2.64</v>
      </c>
      <c r="D196" s="9">
        <f t="shared" ref="D196:D259" si="52">(K196/(AR196+K196-(AR196*K196)))</f>
        <v>0.3210773106719858</v>
      </c>
      <c r="E196" s="9">
        <f t="shared" ref="E196:E259" si="53">(L196/(AR196+L196-(AR196*L196)))</f>
        <v>0.3096843593468791</v>
      </c>
      <c r="F196" s="9">
        <f t="shared" ref="F196:F259" si="54">(M196/(AR196+M196-(AR196*M196)))</f>
        <v>0.36923832998113509</v>
      </c>
      <c r="G196" s="9">
        <f t="shared" ref="G196:G259" si="55">AR196</f>
        <v>1.0416328511219222</v>
      </c>
      <c r="H196" s="9">
        <f t="shared" ref="H196:H259" si="56">IF(A196="","",1/D196)</f>
        <v>3.1145146877775023</v>
      </c>
      <c r="I196" s="9">
        <f t="shared" ref="I196:I259" si="57">IF(B196="","",1/E196)</f>
        <v>3.2290943014009135</v>
      </c>
      <c r="J196" s="9">
        <f t="shared" ref="J196:J259" si="58">IF(C196="","",1/F196)</f>
        <v>2.7082778758399524</v>
      </c>
      <c r="K196" s="11">
        <f t="shared" ref="K196:K259" si="59">1/A196</f>
        <v>0.33003300330033003</v>
      </c>
      <c r="L196" s="11">
        <f t="shared" ref="L196:L259" si="60">1/B196</f>
        <v>0.31847133757961782</v>
      </c>
      <c r="M196" s="11">
        <f t="shared" ref="M196:M259" si="61">1/C196</f>
        <v>0.37878787878787878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-0.28364651751799375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0.23131294021121851</v>
      </c>
      <c r="Q196" s="11">
        <f>2*'OddsRatio_working_3-way'!K196*'OddsRatio_working_3-way'!L196*'OddsRatio_working_3-way'!M196</f>
        <v>7.9625796974601912E-2</v>
      </c>
      <c r="R196" s="11">
        <f t="shared" ref="R196:R259" si="62">O196/N196</f>
        <v>0</v>
      </c>
      <c r="S196" s="11">
        <f t="shared" ref="S196:S259" si="63">P196/N196</f>
        <v>-0.8154971978337251</v>
      </c>
      <c r="T196" s="11">
        <f t="shared" ref="T196:T259" si="64">Q196/N196</f>
        <v>-0.28072192696513776</v>
      </c>
      <c r="U196" s="11">
        <f>'OddsRatio_working_3-way'!S196-'OddsRatio_working_3-way'!R196^2/3</f>
        <v>-0.8154971978337251</v>
      </c>
      <c r="V196" s="11">
        <f>'OddsRatio_working_3-way'!S196*'OddsRatio_working_3-way'!R196/3-2*'OddsRatio_working_3-way'!R196^3/27-'OddsRatio_working_3-way'!T196</f>
        <v>0.28072192696513776</v>
      </c>
      <c r="W196" s="11">
        <f>'OddsRatio_working_3-way'!V196^2+4*'OddsRatio_working_3-way'!U196^3/27</f>
        <v>-1.5410861260362063E-3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0.14172674977316063</v>
      </c>
      <c r="Y196" s="11">
        <f>IF('OddsRatio_working_3-way'!W196&gt;=0,IF('OddsRatio_working_3-way'!V196+SQRT('OddsRatio_working_3-way'!W196)&gt;0,0,PI()),ACOS('OddsRatio_working_3-way'!V196/(2*'OddsRatio_working_3-way'!X196)))</f>
        <v>0.13894081508293299</v>
      </c>
      <c r="Z196" s="11">
        <f>'OddsRatio_working_3-way'!X196^(1/3)*COS('OddsRatio_working_3-way'!Y196/3)</f>
        <v>0.52081642556096119</v>
      </c>
      <c r="AA196" s="11">
        <f>'OddsRatio_working_3-way'!X196^(1/3)*COS(('OddsRatio_working_3-way'!Y196+2*PI())/3)</f>
        <v>-0.28131246134050153</v>
      </c>
      <c r="AB196" s="11">
        <f>'OddsRatio_working_3-way'!X196^(1/3)*COS(('OddsRatio_working_3-way'!Y196+4*PI())/3)</f>
        <v>-0.23950396422045978</v>
      </c>
      <c r="AC196" s="11">
        <f>'OddsRatio_working_3-way'!X196^(1/3)*SIN('OddsRatio_working_3-way'!Y196/3)</f>
        <v>2.4138147066669911E-2</v>
      </c>
      <c r="AD196" s="11">
        <f>'OddsRatio_working_3-way'!X196^(1/3)*SIN(('OddsRatio_working_3-way'!Y196+2*PI())/3)</f>
        <v>0.43897118171066457</v>
      </c>
      <c r="AE196" s="11">
        <f>'OddsRatio_working_3-way'!X196^(1/3)*SIN(('OddsRatio_working_3-way'!Y196+4*PI())/3)</f>
        <v>-0.46310932877733435</v>
      </c>
      <c r="AF196" s="11">
        <f>-'OddsRatio_working_3-way'!U196/(3*'OddsRatio_working_3-way'!X196^(1/3))*COS(('OddsRatio_working_3-way'!Y196)/3)</f>
        <v>0.52081642556096097</v>
      </c>
      <c r="AG196" s="11">
        <f>-'OddsRatio_working_3-way'!U196/(3*'OddsRatio_working_3-way'!X196^(1/3))*COS(('OddsRatio_working_3-way'!Y196+2*PI())/3)</f>
        <v>-0.28131246134050142</v>
      </c>
      <c r="AH196" s="11">
        <f>-'OddsRatio_working_3-way'!U196/(3*'OddsRatio_working_3-way'!X196^(1/3))*COS(('OddsRatio_working_3-way'!Y196+4*PI())/3)</f>
        <v>-0.23950396422045966</v>
      </c>
      <c r="AI196" s="11">
        <f>'OddsRatio_working_3-way'!U196/(3*'OddsRatio_working_3-way'!X196^(1/3))*SIN(('OddsRatio_working_3-way'!Y196)/3)</f>
        <v>-2.4138147066669901E-2</v>
      </c>
      <c r="AJ196" s="11">
        <f>'OddsRatio_working_3-way'!U196/(3*'OddsRatio_working_3-way'!X196^(1/3))*SIN(('OddsRatio_working_3-way'!Y196+2*PI())/3)</f>
        <v>-0.4389711817106644</v>
      </c>
      <c r="AK196" s="11">
        <f>'OddsRatio_working_3-way'!U196/(3*'OddsRatio_working_3-way'!X196^(1/3))*SIN(('OddsRatio_working_3-way'!Y196+4*PI())/3)</f>
        <v>0.46310932877733418</v>
      </c>
      <c r="AL196" s="11">
        <f>'OddsRatio_working_3-way'!Z196+'OddsRatio_working_3-way'!AF196</f>
        <v>1.0416328511219222</v>
      </c>
      <c r="AM196" s="11">
        <f>'OddsRatio_working_3-way'!AA196+'OddsRatio_working_3-way'!AG196</f>
        <v>-0.56262492268100295</v>
      </c>
      <c r="AN196" s="11">
        <f>'OddsRatio_working_3-way'!AB196+'OddsRatio_working_3-way'!AH196</f>
        <v>-0.47900792844091944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1.0416328511219222</v>
      </c>
      <c r="AS196" s="11">
        <f>IF(('OddsRatio_working_3-way'!X196=0),IF(Q196&gt;0,-Q196^(1/3),(-Q196)^(1/3)),'OddsRatio_working_3-way'!AM196-'OddsRatio_working_3-way'!R196/3)</f>
        <v>-0.56262492268100295</v>
      </c>
      <c r="AT196" s="11">
        <f>IF(('OddsRatio_working_3-way'!X196=0),IF(Q196&gt;0,-Q196^(1/3),(-Q196)^(1/3)),'OddsRatio_working_3-way'!AN196-'OddsRatio_working_3-way'!R196/3)</f>
        <v>-0.47900792844091944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2.65</v>
      </c>
      <c r="B197" s="4">
        <f>IF('True_Odds_Calculator_3-way'!B198="","",'True_Odds_Calculator_3-way'!B198)</f>
        <v>3.38</v>
      </c>
      <c r="C197" s="4">
        <f>IF('True_Odds_Calculator_3-way'!C198="","",'True_Odds_Calculator_3-way'!C198)</f>
        <v>2.82</v>
      </c>
      <c r="D197" s="9">
        <f t="shared" si="52"/>
        <v>0.36761805954504068</v>
      </c>
      <c r="E197" s="9">
        <f t="shared" si="53"/>
        <v>0.28725073317484667</v>
      </c>
      <c r="F197" s="9">
        <f t="shared" si="54"/>
        <v>0.34513120728011254</v>
      </c>
      <c r="G197" s="9">
        <f t="shared" si="55"/>
        <v>1.0425542819311833</v>
      </c>
      <c r="H197" s="9">
        <f t="shared" si="56"/>
        <v>2.7202145651864518</v>
      </c>
      <c r="I197" s="9">
        <f t="shared" si="57"/>
        <v>3.4812791909962155</v>
      </c>
      <c r="J197" s="9">
        <f t="shared" si="58"/>
        <v>2.8974487931147537</v>
      </c>
      <c r="K197" s="11">
        <f t="shared" si="59"/>
        <v>0.37735849056603776</v>
      </c>
      <c r="L197" s="11">
        <f t="shared" si="60"/>
        <v>0.29585798816568049</v>
      </c>
      <c r="M197" s="11">
        <f t="shared" si="61"/>
        <v>0.3546099290780142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-0.28295710712410826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0.23160300157490041</v>
      </c>
      <c r="Q197" s="11">
        <f>2*'OddsRatio_working_3-way'!K197*'OddsRatio_working_3-way'!L197*'OddsRatio_working_3-way'!M197</f>
        <v>7.9180513358940316E-2</v>
      </c>
      <c r="R197" s="11">
        <f t="shared" si="62"/>
        <v>0</v>
      </c>
      <c r="S197" s="11">
        <f t="shared" si="63"/>
        <v>-0.81850922187056663</v>
      </c>
      <c r="T197" s="11">
        <f t="shared" si="64"/>
        <v>-0.27983221260532193</v>
      </c>
      <c r="U197" s="11">
        <f>'OddsRatio_working_3-way'!S197-'OddsRatio_working_3-way'!R197^2/3</f>
        <v>-0.81850922187056663</v>
      </c>
      <c r="V197" s="11">
        <f>'OddsRatio_working_3-way'!S197*'OddsRatio_working_3-way'!R197/3-2*'OddsRatio_working_3-way'!R197^3/27-'OddsRatio_working_3-way'!T197</f>
        <v>0.27983221260532193</v>
      </c>
      <c r="W197" s="11">
        <f>'OddsRatio_working_3-way'!V197^2+4*'OddsRatio_working_3-way'!U197^3/27</f>
        <v>-2.9333796322578154E-3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0.14251267210659541</v>
      </c>
      <c r="Y197" s="11">
        <f>IF('OddsRatio_working_3-way'!W197&gt;=0,IF('OddsRatio_working_3-way'!V197+SQRT('OddsRatio_working_3-way'!W197)&gt;0,0,PI()),ACOS('OddsRatio_working_3-way'!V197/(2*'OddsRatio_working_3-way'!X197)))</f>
        <v>0.19118311639019248</v>
      </c>
      <c r="Z197" s="11">
        <f>'OddsRatio_working_3-way'!X197^(1/3)*COS('OddsRatio_working_3-way'!Y197/3)</f>
        <v>0.52127714096559152</v>
      </c>
      <c r="AA197" s="11">
        <f>'OddsRatio_working_3-way'!X197^(1/3)*COS(('OddsRatio_working_3-way'!Y197+2*PI())/3)</f>
        <v>-0.28944676719303358</v>
      </c>
      <c r="AB197" s="11">
        <f>'OddsRatio_working_3-way'!X197^(1/3)*COS(('OddsRatio_working_3-way'!Y197+4*PI())/3)</f>
        <v>-0.23183037377255786</v>
      </c>
      <c r="AC197" s="11">
        <f>'OddsRatio_working_3-way'!X197^(1/3)*SIN('OddsRatio_working_3-way'!Y197/3)</f>
        <v>3.3264840251047048E-2</v>
      </c>
      <c r="AD197" s="11">
        <f>'OddsRatio_working_3-way'!X197^(1/3)*SIN(('OddsRatio_working_3-way'!Y197+2*PI())/3)</f>
        <v>0.43480682636280066</v>
      </c>
      <c r="AE197" s="11">
        <f>'OddsRatio_working_3-way'!X197^(1/3)*SIN(('OddsRatio_working_3-way'!Y197+4*PI())/3)</f>
        <v>-0.46807166661384769</v>
      </c>
      <c r="AF197" s="11">
        <f>-'OddsRatio_working_3-way'!U197/(3*'OddsRatio_working_3-way'!X197^(1/3))*COS(('OddsRatio_working_3-way'!Y197)/3)</f>
        <v>0.52127714096559163</v>
      </c>
      <c r="AG197" s="11">
        <f>-'OddsRatio_working_3-way'!U197/(3*'OddsRatio_working_3-way'!X197^(1/3))*COS(('OddsRatio_working_3-way'!Y197+2*PI())/3)</f>
        <v>-0.28944676719303364</v>
      </c>
      <c r="AH197" s="11">
        <f>-'OddsRatio_working_3-way'!U197/(3*'OddsRatio_working_3-way'!X197^(1/3))*COS(('OddsRatio_working_3-way'!Y197+4*PI())/3)</f>
        <v>-0.23183037377255789</v>
      </c>
      <c r="AI197" s="11">
        <f>'OddsRatio_working_3-way'!U197/(3*'OddsRatio_working_3-way'!X197^(1/3))*SIN(('OddsRatio_working_3-way'!Y197)/3)</f>
        <v>-3.3264840251047055E-2</v>
      </c>
      <c r="AJ197" s="11">
        <f>'OddsRatio_working_3-way'!U197/(3*'OddsRatio_working_3-way'!X197^(1/3))*SIN(('OddsRatio_working_3-way'!Y197+2*PI())/3)</f>
        <v>-0.43480682636280077</v>
      </c>
      <c r="AK197" s="11">
        <f>'OddsRatio_working_3-way'!U197/(3*'OddsRatio_working_3-way'!X197^(1/3))*SIN(('OddsRatio_working_3-way'!Y197+4*PI())/3)</f>
        <v>0.46807166661384775</v>
      </c>
      <c r="AL197" s="11">
        <f>'OddsRatio_working_3-way'!Z197+'OddsRatio_working_3-way'!AF197</f>
        <v>1.0425542819311833</v>
      </c>
      <c r="AM197" s="11">
        <f>'OddsRatio_working_3-way'!AA197+'OddsRatio_working_3-way'!AG197</f>
        <v>-0.57889353438606728</v>
      </c>
      <c r="AN197" s="11">
        <f>'OddsRatio_working_3-way'!AB197+'OddsRatio_working_3-way'!AH197</f>
        <v>-0.46366074754511577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1.0425542819311833</v>
      </c>
      <c r="AS197" s="11">
        <f>IF(('OddsRatio_working_3-way'!X197=0),IF(Q197&gt;0,-Q197^(1/3),(-Q197)^(1/3)),'OddsRatio_working_3-way'!AM197-'OddsRatio_working_3-way'!R197/3)</f>
        <v>-0.57889353438606728</v>
      </c>
      <c r="AT197" s="11">
        <f>IF(('OddsRatio_working_3-way'!X197=0),IF(Q197&gt;0,-Q197^(1/3),(-Q197)^(1/3)),'OddsRatio_working_3-way'!AN197-'OddsRatio_working_3-way'!R197/3)</f>
        <v>-0.46366074754511577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2</v>
      </c>
      <c r="B198" s="4">
        <f>IF('True_Odds_Calculator_3-way'!B199="","",'True_Odds_Calculator_3-way'!B199)</f>
        <v>3.47</v>
      </c>
      <c r="C198" s="4">
        <f>IF('True_Odds_Calculator_3-way'!C199="","",'True_Odds_Calculator_3-way'!C199)</f>
        <v>4.1500000000000004</v>
      </c>
      <c r="D198" s="9">
        <f t="shared" si="52"/>
        <v>0.48850443215984213</v>
      </c>
      <c r="E198" s="9">
        <f t="shared" si="53"/>
        <v>0.27884288754123504</v>
      </c>
      <c r="F198" s="9">
        <f t="shared" si="54"/>
        <v>0.2326526802989228</v>
      </c>
      <c r="G198" s="9">
        <f t="shared" si="55"/>
        <v>1.0470643338457835</v>
      </c>
      <c r="H198" s="9">
        <f t="shared" si="56"/>
        <v>2.0470643338457837</v>
      </c>
      <c r="I198" s="9">
        <f t="shared" si="57"/>
        <v>3.5862489045990849</v>
      </c>
      <c r="J198" s="9">
        <f t="shared" si="58"/>
        <v>4.2982526516142183</v>
      </c>
      <c r="K198" s="11">
        <f t="shared" si="59"/>
        <v>0.5</v>
      </c>
      <c r="L198" s="11">
        <f t="shared" si="60"/>
        <v>0.28818443804034583</v>
      </c>
      <c r="M198" s="11">
        <f t="shared" si="61"/>
        <v>0.24096385542168672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-0.27014686990035075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0.22985313009964931</v>
      </c>
      <c r="Q198" s="11">
        <f>2*'OddsRatio_working_3-way'!K198*'OddsRatio_working_3-way'!L198*'OddsRatio_working_3-way'!M198</f>
        <v>6.9442033262733932E-2</v>
      </c>
      <c r="R198" s="11">
        <f t="shared" si="62"/>
        <v>0</v>
      </c>
      <c r="S198" s="11">
        <f t="shared" si="63"/>
        <v>-0.85084506137137694</v>
      </c>
      <c r="T198" s="11">
        <f t="shared" si="64"/>
        <v>-0.25705288863183595</v>
      </c>
      <c r="U198" s="11">
        <f>'OddsRatio_working_3-way'!S198-'OddsRatio_working_3-way'!R198^2/3</f>
        <v>-0.85084506137137694</v>
      </c>
      <c r="V198" s="11">
        <f>'OddsRatio_working_3-way'!S198*'OddsRatio_working_3-way'!R198/3-2*'OddsRatio_working_3-way'!R198^3/27-'OddsRatio_working_3-way'!T198</f>
        <v>0.25705288863183595</v>
      </c>
      <c r="W198" s="11">
        <f>'OddsRatio_working_3-way'!V198^2+4*'OddsRatio_working_3-way'!U198^3/27</f>
        <v>-2.5176922394796589E-2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0.15104064845991597</v>
      </c>
      <c r="Y198" s="11">
        <f>IF('OddsRatio_working_3-way'!W198&gt;=0,IF('OddsRatio_working_3-way'!V198+SQRT('OddsRatio_working_3-way'!W198)&gt;0,0,PI()),ACOS('OddsRatio_working_3-way'!V198/(2*'OddsRatio_working_3-way'!X198)))</f>
        <v>0.55302511111090125</v>
      </c>
      <c r="Z198" s="11">
        <f>'OddsRatio_working_3-way'!X198^(1/3)*COS('OddsRatio_working_3-way'!Y198/3)</f>
        <v>0.52353216692289184</v>
      </c>
      <c r="AA198" s="11">
        <f>'OddsRatio_working_3-way'!X198^(1/3)*COS(('OddsRatio_working_3-way'!Y198+2*PI())/3)</f>
        <v>-0.34630493837804821</v>
      </c>
      <c r="AB198" s="11">
        <f>'OddsRatio_working_3-way'!X198^(1/3)*COS(('OddsRatio_working_3-way'!Y198+4*PI())/3)</f>
        <v>-0.17722722854484371</v>
      </c>
      <c r="AC198" s="11">
        <f>'OddsRatio_working_3-way'!X198^(1/3)*SIN('OddsRatio_working_3-way'!Y198/3)</f>
        <v>9.7617061286166165E-2</v>
      </c>
      <c r="AD198" s="11">
        <f>'OddsRatio_working_3-way'!X198^(1/3)*SIN(('OddsRatio_working_3-way'!Y198+2*PI())/3)</f>
        <v>0.40458362561045641</v>
      </c>
      <c r="AE198" s="11">
        <f>'OddsRatio_working_3-way'!X198^(1/3)*SIN(('OddsRatio_working_3-way'!Y198+4*PI())/3)</f>
        <v>-0.50220068689662245</v>
      </c>
      <c r="AF198" s="11">
        <f>-'OddsRatio_working_3-way'!U198/(3*'OddsRatio_working_3-way'!X198^(1/3))*COS(('OddsRatio_working_3-way'!Y198)/3)</f>
        <v>0.52353216692289162</v>
      </c>
      <c r="AG198" s="11">
        <f>-'OddsRatio_working_3-way'!U198/(3*'OddsRatio_working_3-way'!X198^(1/3))*COS(('OddsRatio_working_3-way'!Y198+2*PI())/3)</f>
        <v>-0.34630493837804804</v>
      </c>
      <c r="AH198" s="11">
        <f>-'OddsRatio_working_3-way'!U198/(3*'OddsRatio_working_3-way'!X198^(1/3))*COS(('OddsRatio_working_3-way'!Y198+4*PI())/3)</f>
        <v>-0.17722722854484363</v>
      </c>
      <c r="AI198" s="11">
        <f>'OddsRatio_working_3-way'!U198/(3*'OddsRatio_working_3-way'!X198^(1/3))*SIN(('OddsRatio_working_3-way'!Y198)/3)</f>
        <v>-9.7617061286166137E-2</v>
      </c>
      <c r="AJ198" s="11">
        <f>'OddsRatio_working_3-way'!U198/(3*'OddsRatio_working_3-way'!X198^(1/3))*SIN(('OddsRatio_working_3-way'!Y198+2*PI())/3)</f>
        <v>-0.40458362561045624</v>
      </c>
      <c r="AK198" s="11">
        <f>'OddsRatio_working_3-way'!U198/(3*'OddsRatio_working_3-way'!X198^(1/3))*SIN(('OddsRatio_working_3-way'!Y198+4*PI())/3)</f>
        <v>0.50220068689662223</v>
      </c>
      <c r="AL198" s="11">
        <f>'OddsRatio_working_3-way'!Z198+'OddsRatio_working_3-way'!AF198</f>
        <v>1.0470643338457835</v>
      </c>
      <c r="AM198" s="11">
        <f>'OddsRatio_working_3-way'!AA198+'OddsRatio_working_3-way'!AG198</f>
        <v>-0.6926098767560962</v>
      </c>
      <c r="AN198" s="11">
        <f>'OddsRatio_working_3-way'!AB198+'OddsRatio_working_3-way'!AH198</f>
        <v>-0.35445445708968737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1.0470643338457835</v>
      </c>
      <c r="AS198" s="11">
        <f>IF(('OddsRatio_working_3-way'!X198=0),IF(Q198&gt;0,-Q198^(1/3),(-Q198)^(1/3)),'OddsRatio_working_3-way'!AM198-'OddsRatio_working_3-way'!R198/3)</f>
        <v>-0.6926098767560962</v>
      </c>
      <c r="AT198" s="11">
        <f>IF(('OddsRatio_working_3-way'!X198=0),IF(Q198&gt;0,-Q198^(1/3),(-Q198)^(1/3)),'OddsRatio_working_3-way'!AN198-'OddsRatio_working_3-way'!R198/3)</f>
        <v>-0.35445445708968737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4.67</v>
      </c>
      <c r="B199" s="4">
        <f>IF('True_Odds_Calculator_3-way'!B200="","",'True_Odds_Calculator_3-way'!B200)</f>
        <v>3.96</v>
      </c>
      <c r="C199" s="4">
        <f>IF('True_Odds_Calculator_3-way'!C200="","",'True_Odds_Calculator_3-way'!C200)</f>
        <v>1.76</v>
      </c>
      <c r="D199" s="9">
        <f t="shared" si="52"/>
        <v>0.20448810774381421</v>
      </c>
      <c r="E199" s="9">
        <f t="shared" si="53"/>
        <v>0.24168317805231856</v>
      </c>
      <c r="F199" s="9">
        <f t="shared" si="54"/>
        <v>0.55382871420386715</v>
      </c>
      <c r="G199" s="9">
        <f t="shared" si="55"/>
        <v>1.0600163304183581</v>
      </c>
      <c r="H199" s="9">
        <f t="shared" si="56"/>
        <v>4.8902599326353746</v>
      </c>
      <c r="I199" s="9">
        <f t="shared" si="57"/>
        <v>4.1376483380383391</v>
      </c>
      <c r="J199" s="9">
        <f t="shared" si="58"/>
        <v>1.8056124111179526</v>
      </c>
      <c r="K199" s="11">
        <f t="shared" si="59"/>
        <v>0.21413276231263384</v>
      </c>
      <c r="L199" s="11">
        <f t="shared" si="60"/>
        <v>0.25252525252525254</v>
      </c>
      <c r="M199" s="11">
        <f t="shared" si="61"/>
        <v>0.56818181818181823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-0.25365687240322232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0.22704905783550908</v>
      </c>
      <c r="Q199" s="11">
        <f>2*'OddsRatio_working_3-way'!K199*'OddsRatio_working_3-way'!L199*'OddsRatio_working_3-way'!M199</f>
        <v>6.1447647587417893E-2</v>
      </c>
      <c r="R199" s="11">
        <f t="shared" si="62"/>
        <v>0</v>
      </c>
      <c r="S199" s="11">
        <f t="shared" si="63"/>
        <v>-0.89510311975535017</v>
      </c>
      <c r="T199" s="11">
        <f t="shared" si="64"/>
        <v>-0.24224712307316651</v>
      </c>
      <c r="U199" s="11">
        <f>'OddsRatio_working_3-way'!S199-'OddsRatio_working_3-way'!R199^2/3</f>
        <v>-0.89510311975535017</v>
      </c>
      <c r="V199" s="11">
        <f>'OddsRatio_working_3-way'!S199*'OddsRatio_working_3-way'!R199/3-2*'OddsRatio_working_3-way'!R199^3/27-'OddsRatio_working_3-way'!T199</f>
        <v>0.24224712307316651</v>
      </c>
      <c r="W199" s="11">
        <f>'OddsRatio_working_3-way'!V199^2+4*'OddsRatio_working_3-way'!U199^3/27</f>
        <v>-4.756302885294094E-2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0.16297752720096628</v>
      </c>
      <c r="Y199" s="11">
        <f>IF('OddsRatio_working_3-way'!W199&gt;=0,IF('OddsRatio_working_3-way'!V199+SQRT('OddsRatio_working_3-way'!W199)&gt;0,0,PI()),ACOS('OddsRatio_working_3-way'!V199/(2*'OddsRatio_working_3-way'!X199)))</f>
        <v>0.73296808319411677</v>
      </c>
      <c r="Z199" s="11">
        <f>'OddsRatio_working_3-way'!X199^(1/3)*COS('OddsRatio_working_3-way'!Y199/3)</f>
        <v>0.53000816520917915</v>
      </c>
      <c r="AA199" s="11">
        <f>'OddsRatio_working_3-way'!X199^(1/3)*COS(('OddsRatio_working_3-way'!Y199+2*PI())/3)</f>
        <v>-0.37943436071111658</v>
      </c>
      <c r="AB199" s="11">
        <f>'OddsRatio_working_3-way'!X199^(1/3)*COS(('OddsRatio_working_3-way'!Y199+4*PI())/3)</f>
        <v>-0.15057380449806276</v>
      </c>
      <c r="AC199" s="11">
        <f>'OddsRatio_working_3-way'!X199^(1/3)*SIN('OddsRatio_working_3-way'!Y199/3)</f>
        <v>0.13213270373649427</v>
      </c>
      <c r="AD199" s="11">
        <f>'OddsRatio_working_3-way'!X199^(1/3)*SIN(('OddsRatio_working_3-way'!Y199+2*PI())/3)</f>
        <v>0.39293418341608183</v>
      </c>
      <c r="AE199" s="11">
        <f>'OddsRatio_working_3-way'!X199^(1/3)*SIN(('OddsRatio_working_3-way'!Y199+4*PI())/3)</f>
        <v>-0.52506688715257599</v>
      </c>
      <c r="AF199" s="11">
        <f>-'OddsRatio_working_3-way'!U199/(3*'OddsRatio_working_3-way'!X199^(1/3))*COS(('OddsRatio_working_3-way'!Y199)/3)</f>
        <v>0.53000816520917904</v>
      </c>
      <c r="AG199" s="11">
        <f>-'OddsRatio_working_3-way'!U199/(3*'OddsRatio_working_3-way'!X199^(1/3))*COS(('OddsRatio_working_3-way'!Y199+2*PI())/3)</f>
        <v>-0.37943436071111653</v>
      </c>
      <c r="AH199" s="11">
        <f>-'OddsRatio_working_3-way'!U199/(3*'OddsRatio_working_3-way'!X199^(1/3))*COS(('OddsRatio_working_3-way'!Y199+4*PI())/3)</f>
        <v>-0.15057380449806274</v>
      </c>
      <c r="AI199" s="11">
        <f>'OddsRatio_working_3-way'!U199/(3*'OddsRatio_working_3-way'!X199^(1/3))*SIN(('OddsRatio_working_3-way'!Y199)/3)</f>
        <v>-0.13213270373649424</v>
      </c>
      <c r="AJ199" s="11">
        <f>'OddsRatio_working_3-way'!U199/(3*'OddsRatio_working_3-way'!X199^(1/3))*SIN(('OddsRatio_working_3-way'!Y199+2*PI())/3)</f>
        <v>-0.39293418341608172</v>
      </c>
      <c r="AK199" s="11">
        <f>'OddsRatio_working_3-way'!U199/(3*'OddsRatio_working_3-way'!X199^(1/3))*SIN(('OddsRatio_working_3-way'!Y199+4*PI())/3)</f>
        <v>0.52506688715257588</v>
      </c>
      <c r="AL199" s="11">
        <f>'OddsRatio_working_3-way'!Z199+'OddsRatio_working_3-way'!AF199</f>
        <v>1.0600163304183581</v>
      </c>
      <c r="AM199" s="11">
        <f>'OddsRatio_working_3-way'!AA199+'OddsRatio_working_3-way'!AG199</f>
        <v>-0.75886872142223316</v>
      </c>
      <c r="AN199" s="11">
        <f>'OddsRatio_working_3-way'!AB199+'OddsRatio_working_3-way'!AH199</f>
        <v>-0.30114760899612547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1.0600163304183581</v>
      </c>
      <c r="AS199" s="11">
        <f>IF(('OddsRatio_working_3-way'!X199=0),IF(Q199&gt;0,-Q199^(1/3),(-Q199)^(1/3)),'OddsRatio_working_3-way'!AM199-'OddsRatio_working_3-way'!R199/3)</f>
        <v>-0.75886872142223316</v>
      </c>
      <c r="AT199" s="11">
        <f>IF(('OddsRatio_working_3-way'!X199=0),IF(Q199&gt;0,-Q199^(1/3),(-Q199)^(1/3)),'OddsRatio_working_3-way'!AN199-'OddsRatio_working_3-way'!R199/3)</f>
        <v>-0.30114760899612547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2.61</v>
      </c>
      <c r="B200" s="4">
        <f>IF('True_Odds_Calculator_3-way'!B201="","",'True_Odds_Calculator_3-way'!B201)</f>
        <v>3.44</v>
      </c>
      <c r="C200" s="4">
        <f>IF('True_Odds_Calculator_3-way'!C201="","",'True_Odds_Calculator_3-way'!C201)</f>
        <v>2.78</v>
      </c>
      <c r="D200" s="9">
        <f t="shared" si="52"/>
        <v>0.37133521021923677</v>
      </c>
      <c r="E200" s="9">
        <f t="shared" si="53"/>
        <v>0.28044469226254126</v>
      </c>
      <c r="F200" s="9">
        <f t="shared" si="54"/>
        <v>0.34822009751822192</v>
      </c>
      <c r="G200" s="9">
        <f t="shared" si="55"/>
        <v>1.0515432255347172</v>
      </c>
      <c r="H200" s="9">
        <f t="shared" si="56"/>
        <v>2.6929845931108951</v>
      </c>
      <c r="I200" s="9">
        <f t="shared" si="57"/>
        <v>3.5657654703047097</v>
      </c>
      <c r="J200" s="9">
        <f t="shared" si="58"/>
        <v>2.8717469414517964</v>
      </c>
      <c r="K200" s="11">
        <f t="shared" si="59"/>
        <v>0.38314176245210729</v>
      </c>
      <c r="L200" s="11">
        <f t="shared" si="60"/>
        <v>0.29069767441860467</v>
      </c>
      <c r="M200" s="11">
        <f t="shared" si="61"/>
        <v>0.35971223021582738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-0.28015085926447292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0.23357416712980861</v>
      </c>
      <c r="Q200" s="11">
        <f>2*'OddsRatio_working_3-way'!K200*'OddsRatio_working_3-way'!L200*'OddsRatio_working_3-way'!M200</f>
        <v>8.0128359221203649E-2</v>
      </c>
      <c r="R200" s="11">
        <f t="shared" si="62"/>
        <v>0</v>
      </c>
      <c r="S200" s="11">
        <f t="shared" si="63"/>
        <v>-0.83374424673566983</v>
      </c>
      <c r="T200" s="11">
        <f t="shared" si="64"/>
        <v>-0.28601860951480956</v>
      </c>
      <c r="U200" s="11">
        <f>'OddsRatio_working_3-way'!S200-'OddsRatio_working_3-way'!R200^2/3</f>
        <v>-0.83374424673566983</v>
      </c>
      <c r="V200" s="11">
        <f>'OddsRatio_working_3-way'!S200*'OddsRatio_working_3-way'!R200/3-2*'OddsRatio_working_3-way'!R200^3/27-'OddsRatio_working_3-way'!T200</f>
        <v>0.28601860951480956</v>
      </c>
      <c r="W200" s="11">
        <f>'OddsRatio_working_3-way'!V200^2+4*'OddsRatio_working_3-way'!U200^3/27</f>
        <v>-4.0541247128219882E-3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0.1465100420633404</v>
      </c>
      <c r="Y200" s="11">
        <f>IF('OddsRatio_working_3-way'!W200&gt;=0,IF('OddsRatio_working_3-way'!V200+SQRT('OddsRatio_working_3-way'!W200)&gt;0,0,PI()),ACOS('OddsRatio_working_3-way'!V200/(2*'OddsRatio_working_3-way'!X200)))</f>
        <v>0.21904312925280345</v>
      </c>
      <c r="Z200" s="11">
        <f>'OddsRatio_working_3-way'!X200^(1/3)*COS('OddsRatio_working_3-way'!Y200/3)</f>
        <v>0.52577161276735862</v>
      </c>
      <c r="AA200" s="11">
        <f>'OddsRatio_working_3-way'!X200^(1/3)*COS(('OddsRatio_working_3-way'!Y200+2*PI())/3)</f>
        <v>-0.29619076232007846</v>
      </c>
      <c r="AB200" s="11">
        <f>'OddsRatio_working_3-way'!X200^(1/3)*COS(('OddsRatio_working_3-way'!Y200+4*PI())/3)</f>
        <v>-0.22958085044727999</v>
      </c>
      <c r="AC200" s="11">
        <f>'OddsRatio_working_3-way'!X200^(1/3)*SIN('OddsRatio_working_3-way'!Y200/3)</f>
        <v>3.8457250550457456E-2</v>
      </c>
      <c r="AD200" s="11">
        <f>'OddsRatio_working_3-way'!X200^(1/3)*SIN(('OddsRatio_working_3-way'!Y200+2*PI())/3)</f>
        <v>0.43610294797001853</v>
      </c>
      <c r="AE200" s="11">
        <f>'OddsRatio_working_3-way'!X200^(1/3)*SIN(('OddsRatio_working_3-way'!Y200+4*PI())/3)</f>
        <v>-0.47456019852047593</v>
      </c>
      <c r="AF200" s="11">
        <f>-'OddsRatio_working_3-way'!U200/(3*'OddsRatio_working_3-way'!X200^(1/3))*COS(('OddsRatio_working_3-way'!Y200)/3)</f>
        <v>0.52577161276735873</v>
      </c>
      <c r="AG200" s="11">
        <f>-'OddsRatio_working_3-way'!U200/(3*'OddsRatio_working_3-way'!X200^(1/3))*COS(('OddsRatio_working_3-way'!Y200+2*PI())/3)</f>
        <v>-0.29619076232007852</v>
      </c>
      <c r="AH200" s="11">
        <f>-'OddsRatio_working_3-way'!U200/(3*'OddsRatio_working_3-way'!X200^(1/3))*COS(('OddsRatio_working_3-way'!Y200+4*PI())/3)</f>
        <v>-0.22958085044728005</v>
      </c>
      <c r="AI200" s="11">
        <f>'OddsRatio_working_3-way'!U200/(3*'OddsRatio_working_3-way'!X200^(1/3))*SIN(('OddsRatio_working_3-way'!Y200)/3)</f>
        <v>-3.8457250550457463E-2</v>
      </c>
      <c r="AJ200" s="11">
        <f>'OddsRatio_working_3-way'!U200/(3*'OddsRatio_working_3-way'!X200^(1/3))*SIN(('OddsRatio_working_3-way'!Y200+2*PI())/3)</f>
        <v>-0.43610294797001864</v>
      </c>
      <c r="AK200" s="11">
        <f>'OddsRatio_working_3-way'!U200/(3*'OddsRatio_working_3-way'!X200^(1/3))*SIN(('OddsRatio_working_3-way'!Y200+4*PI())/3)</f>
        <v>0.47456019852047604</v>
      </c>
      <c r="AL200" s="11">
        <f>'OddsRatio_working_3-way'!Z200+'OddsRatio_working_3-way'!AF200</f>
        <v>1.0515432255347172</v>
      </c>
      <c r="AM200" s="11">
        <f>'OddsRatio_working_3-way'!AA200+'OddsRatio_working_3-way'!AG200</f>
        <v>-0.59238152464015692</v>
      </c>
      <c r="AN200" s="11">
        <f>'OddsRatio_working_3-way'!AB200+'OddsRatio_working_3-way'!AH200</f>
        <v>-0.45916170089456004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1.0515432255347172</v>
      </c>
      <c r="AS200" s="11">
        <f>IF(('OddsRatio_working_3-way'!X200=0),IF(Q200&gt;0,-Q200^(1/3),(-Q200)^(1/3)),'OddsRatio_working_3-way'!AM200-'OddsRatio_working_3-way'!R200/3)</f>
        <v>-0.59238152464015692</v>
      </c>
      <c r="AT200" s="11">
        <f>IF(('OddsRatio_working_3-way'!X200=0),IF(Q200&gt;0,-Q200^(1/3),(-Q200)^(1/3)),'OddsRatio_working_3-way'!AN200-'OddsRatio_working_3-way'!R200/3)</f>
        <v>-0.45916170089456004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2.97</v>
      </c>
      <c r="B201" s="4">
        <f>IF('True_Odds_Calculator_3-way'!B202="","",'True_Odds_Calculator_3-way'!B202)</f>
        <v>3.4</v>
      </c>
      <c r="C201" s="4">
        <f>IF('True_Odds_Calculator_3-way'!C202="","",'True_Odds_Calculator_3-way'!C202)</f>
        <v>2.4900000000000002</v>
      </c>
      <c r="D201" s="9">
        <f t="shared" si="52"/>
        <v>0.32591785629523273</v>
      </c>
      <c r="E201" s="9">
        <f t="shared" si="53"/>
        <v>0.28411472659770831</v>
      </c>
      <c r="F201" s="9">
        <f t="shared" si="54"/>
        <v>0.38996741710705907</v>
      </c>
      <c r="G201" s="9">
        <f t="shared" si="55"/>
        <v>1.0498770484595297</v>
      </c>
      <c r="H201" s="9">
        <f t="shared" si="56"/>
        <v>3.0682577854652733</v>
      </c>
      <c r="I201" s="9">
        <f t="shared" si="57"/>
        <v>3.5197049163028709</v>
      </c>
      <c r="J201" s="9">
        <f t="shared" si="58"/>
        <v>2.5643168022046998</v>
      </c>
      <c r="K201" s="11">
        <f t="shared" si="59"/>
        <v>0.33670033670033667</v>
      </c>
      <c r="L201" s="11">
        <f t="shared" si="60"/>
        <v>0.29411764705882354</v>
      </c>
      <c r="M201" s="11">
        <f t="shared" si="61"/>
        <v>0.40160642570281119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-0.28017476918965223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0.23305740291329702</v>
      </c>
      <c r="Q201" s="11">
        <f>2*'OddsRatio_working_3-way'!K201*'OddsRatio_working_3-way'!L201*'OddsRatio_working_3-way'!M201</f>
        <v>7.9541775738326631E-2</v>
      </c>
      <c r="R201" s="11">
        <f t="shared" si="62"/>
        <v>0</v>
      </c>
      <c r="S201" s="11">
        <f t="shared" si="63"/>
        <v>-0.83182866033000591</v>
      </c>
      <c r="T201" s="11">
        <f t="shared" si="64"/>
        <v>-0.28390056666553104</v>
      </c>
      <c r="U201" s="11">
        <f>'OddsRatio_working_3-way'!S201-'OddsRatio_working_3-way'!R201^2/3</f>
        <v>-0.83182866033000591</v>
      </c>
      <c r="V201" s="11">
        <f>'OddsRatio_working_3-way'!S201*'OddsRatio_working_3-way'!R201/3-2*'OddsRatio_working_3-way'!R201^3/27-'OddsRatio_working_3-way'!T201</f>
        <v>0.28390056666553104</v>
      </c>
      <c r="W201" s="11">
        <f>'OddsRatio_working_3-way'!V201^2+4*'OddsRatio_working_3-way'!U201^3/27</f>
        <v>-4.6707830581875637E-3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0.14600540641633547</v>
      </c>
      <c r="Y201" s="11">
        <f>IF('OddsRatio_working_3-way'!W201&gt;=0,IF('OddsRatio_working_3-way'!V201+SQRT('OddsRatio_working_3-way'!W201)&gt;0,0,PI()),ACOS('OddsRatio_working_3-way'!V201/(2*'OddsRatio_working_3-way'!X201)))</f>
        <v>0.23623425585532298</v>
      </c>
      <c r="Z201" s="11">
        <f>'OddsRatio_working_3-way'!X201^(1/3)*COS('OddsRatio_working_3-way'!Y201/3)</f>
        <v>0.52493852422976484</v>
      </c>
      <c r="AA201" s="11">
        <f>'OddsRatio_working_3-way'!X201^(1/3)*COS(('OddsRatio_working_3-way'!Y201+2*PI())/3)</f>
        <v>-0.29834159709755176</v>
      </c>
      <c r="AB201" s="11">
        <f>'OddsRatio_working_3-way'!X201^(1/3)*COS(('OddsRatio_working_3-way'!Y201+4*PI())/3)</f>
        <v>-0.22659692713221344</v>
      </c>
      <c r="AC201" s="11">
        <f>'OddsRatio_working_3-way'!X201^(1/3)*SIN('OddsRatio_working_3-way'!Y201/3)</f>
        <v>4.1421804517409101E-2</v>
      </c>
      <c r="AD201" s="11">
        <f>'OddsRatio_working_3-way'!X201^(1/3)*SIN(('OddsRatio_working_3-way'!Y201+2*PI())/3)</f>
        <v>0.43389919514938491</v>
      </c>
      <c r="AE201" s="11">
        <f>'OddsRatio_working_3-way'!X201^(1/3)*SIN(('OddsRatio_working_3-way'!Y201+4*PI())/3)</f>
        <v>-0.47532099966679386</v>
      </c>
      <c r="AF201" s="11">
        <f>-'OddsRatio_working_3-way'!U201/(3*'OddsRatio_working_3-way'!X201^(1/3))*COS(('OddsRatio_working_3-way'!Y201)/3)</f>
        <v>0.52493852422976495</v>
      </c>
      <c r="AG201" s="11">
        <f>-'OddsRatio_working_3-way'!U201/(3*'OddsRatio_working_3-way'!X201^(1/3))*COS(('OddsRatio_working_3-way'!Y201+2*PI())/3)</f>
        <v>-0.29834159709755181</v>
      </c>
      <c r="AH201" s="11">
        <f>-'OddsRatio_working_3-way'!U201/(3*'OddsRatio_working_3-way'!X201^(1/3))*COS(('OddsRatio_working_3-way'!Y201+4*PI())/3)</f>
        <v>-0.22659692713221349</v>
      </c>
      <c r="AI201" s="11">
        <f>'OddsRatio_working_3-way'!U201/(3*'OddsRatio_working_3-way'!X201^(1/3))*SIN(('OddsRatio_working_3-way'!Y201)/3)</f>
        <v>-4.1421804517409108E-2</v>
      </c>
      <c r="AJ201" s="11">
        <f>'OddsRatio_working_3-way'!U201/(3*'OddsRatio_working_3-way'!X201^(1/3))*SIN(('OddsRatio_working_3-way'!Y201+2*PI())/3)</f>
        <v>-0.43389919514938502</v>
      </c>
      <c r="AK201" s="11">
        <f>'OddsRatio_working_3-way'!U201/(3*'OddsRatio_working_3-way'!X201^(1/3))*SIN(('OddsRatio_working_3-way'!Y201+4*PI())/3)</f>
        <v>0.47532099966679398</v>
      </c>
      <c r="AL201" s="11">
        <f>'OddsRatio_working_3-way'!Z201+'OddsRatio_working_3-way'!AF201</f>
        <v>1.0498770484595297</v>
      </c>
      <c r="AM201" s="11">
        <f>'OddsRatio_working_3-way'!AA201+'OddsRatio_working_3-way'!AG201</f>
        <v>-0.59668319419510363</v>
      </c>
      <c r="AN201" s="11">
        <f>'OddsRatio_working_3-way'!AB201+'OddsRatio_working_3-way'!AH201</f>
        <v>-0.45319385426442693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1.0498770484595297</v>
      </c>
      <c r="AS201" s="11">
        <f>IF(('OddsRatio_working_3-way'!X201=0),IF(Q201&gt;0,-Q201^(1/3),(-Q201)^(1/3)),'OddsRatio_working_3-way'!AM201-'OddsRatio_working_3-way'!R201/3)</f>
        <v>-0.59668319419510363</v>
      </c>
      <c r="AT201" s="11">
        <f>IF(('OddsRatio_working_3-way'!X201=0),IF(Q201&gt;0,-Q201^(1/3),(-Q201)^(1/3)),'OddsRatio_working_3-way'!AN201-'OddsRatio_working_3-way'!R201/3)</f>
        <v>-0.45319385426442693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2.82</v>
      </c>
      <c r="B202" s="4">
        <f>IF('True_Odds_Calculator_3-way'!B203="","",'True_Odds_Calculator_3-way'!B203)</f>
        <v>3.46</v>
      </c>
      <c r="C202" s="4">
        <f>IF('True_Odds_Calculator_3-way'!C203="","",'True_Odds_Calculator_3-way'!C203)</f>
        <v>2.57</v>
      </c>
      <c r="D202" s="9">
        <f t="shared" si="52"/>
        <v>0.34345895744572841</v>
      </c>
      <c r="E202" s="9">
        <f t="shared" si="53"/>
        <v>0.27903719958199635</v>
      </c>
      <c r="F202" s="9">
        <f t="shared" si="54"/>
        <v>0.37750384297227541</v>
      </c>
      <c r="G202" s="9">
        <f t="shared" si="55"/>
        <v>1.0503055132148731</v>
      </c>
      <c r="H202" s="9">
        <f t="shared" si="56"/>
        <v>2.9115560340510696</v>
      </c>
      <c r="I202" s="9">
        <f t="shared" si="57"/>
        <v>3.5837515625085876</v>
      </c>
      <c r="J202" s="9">
        <f t="shared" si="58"/>
        <v>2.6489796557473504</v>
      </c>
      <c r="K202" s="11">
        <f t="shared" si="59"/>
        <v>0.3546099290780142</v>
      </c>
      <c r="L202" s="11">
        <f t="shared" si="60"/>
        <v>0.28901734104046245</v>
      </c>
      <c r="M202" s="11">
        <f t="shared" si="61"/>
        <v>0.38910505836575876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-0.28031595464731951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0.23329075876682742</v>
      </c>
      <c r="Q202" s="11">
        <f>2*'OddsRatio_working_3-way'!K202*'OddsRatio_working_3-way'!L202*'OddsRatio_working_3-way'!M202</f>
        <v>7.9757524364727342E-2</v>
      </c>
      <c r="R202" s="11">
        <f t="shared" si="62"/>
        <v>0</v>
      </c>
      <c r="S202" s="11">
        <f t="shared" si="63"/>
        <v>-0.83224217137530754</v>
      </c>
      <c r="T202" s="11">
        <f t="shared" si="64"/>
        <v>-0.28452723807702829</v>
      </c>
      <c r="U202" s="11">
        <f>'OddsRatio_working_3-way'!S202-'OddsRatio_working_3-way'!R202^2/3</f>
        <v>-0.83224217137530754</v>
      </c>
      <c r="V202" s="11">
        <f>'OddsRatio_working_3-way'!S202*'OddsRatio_working_3-way'!R202/3-2*'OddsRatio_working_3-way'!R202^3/27-'OddsRatio_working_3-way'!T202</f>
        <v>0.28452723807702829</v>
      </c>
      <c r="W202" s="11">
        <f>'OddsRatio_working_3-way'!V202^2+4*'OddsRatio_working_3-way'!U202^3/27</f>
        <v>-4.441795223569911E-3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0.1461142912511571</v>
      </c>
      <c r="Y202" s="11">
        <f>IF('OddsRatio_working_3-way'!W202&gt;=0,IF('OddsRatio_working_3-way'!V202+SQRT('OddsRatio_working_3-way'!W202)&gt;0,0,PI()),ACOS('OddsRatio_working_3-way'!V202/(2*'OddsRatio_working_3-way'!X202)))</f>
        <v>0.23008872873166464</v>
      </c>
      <c r="Z202" s="11">
        <f>'OddsRatio_working_3-way'!X202^(1/3)*COS('OddsRatio_working_3-way'!Y202/3)</f>
        <v>0.52515275660743665</v>
      </c>
      <c r="AA202" s="11">
        <f>'OddsRatio_working_3-way'!X202^(1/3)*COS(('OddsRatio_working_3-way'!Y202+2*PI())/3)</f>
        <v>-0.29752604946861977</v>
      </c>
      <c r="AB202" s="11">
        <f>'OddsRatio_working_3-way'!X202^(1/3)*COS(('OddsRatio_working_3-way'!Y202+4*PI())/3)</f>
        <v>-0.22762670713881655</v>
      </c>
      <c r="AC202" s="11">
        <f>'OddsRatio_working_3-way'!X202^(1/3)*SIN('OddsRatio_working_3-way'!Y202/3)</f>
        <v>4.035640411028963E-2</v>
      </c>
      <c r="AD202" s="11">
        <f>'OddsRatio_working_3-way'!X202^(1/3)*SIN(('OddsRatio_working_3-way'!Y202+2*PI())/3)</f>
        <v>0.43461742603432163</v>
      </c>
      <c r="AE202" s="11">
        <f>'OddsRatio_working_3-way'!X202^(1/3)*SIN(('OddsRatio_working_3-way'!Y202+4*PI())/3)</f>
        <v>-0.47497383014461125</v>
      </c>
      <c r="AF202" s="11">
        <f>-'OddsRatio_working_3-way'!U202/(3*'OddsRatio_working_3-way'!X202^(1/3))*COS(('OddsRatio_working_3-way'!Y202)/3)</f>
        <v>0.52515275660743654</v>
      </c>
      <c r="AG202" s="11">
        <f>-'OddsRatio_working_3-way'!U202/(3*'OddsRatio_working_3-way'!X202^(1/3))*COS(('OddsRatio_working_3-way'!Y202+2*PI())/3)</f>
        <v>-0.29752604946861966</v>
      </c>
      <c r="AH202" s="11">
        <f>-'OddsRatio_working_3-way'!U202/(3*'OddsRatio_working_3-way'!X202^(1/3))*COS(('OddsRatio_working_3-way'!Y202+4*PI())/3)</f>
        <v>-0.2276267071388165</v>
      </c>
      <c r="AI202" s="11">
        <f>'OddsRatio_working_3-way'!U202/(3*'OddsRatio_working_3-way'!X202^(1/3))*SIN(('OddsRatio_working_3-way'!Y202)/3)</f>
        <v>-4.0356404110289623E-2</v>
      </c>
      <c r="AJ202" s="11">
        <f>'OddsRatio_working_3-way'!U202/(3*'OddsRatio_working_3-way'!X202^(1/3))*SIN(('OddsRatio_working_3-way'!Y202+2*PI())/3)</f>
        <v>-0.43461742603432152</v>
      </c>
      <c r="AK202" s="11">
        <f>'OddsRatio_working_3-way'!U202/(3*'OddsRatio_working_3-way'!X202^(1/3))*SIN(('OddsRatio_working_3-way'!Y202+4*PI())/3)</f>
        <v>0.47497383014461114</v>
      </c>
      <c r="AL202" s="11">
        <f>'OddsRatio_working_3-way'!Z202+'OddsRatio_working_3-way'!AF202</f>
        <v>1.0503055132148731</v>
      </c>
      <c r="AM202" s="11">
        <f>'OddsRatio_working_3-way'!AA202+'OddsRatio_working_3-way'!AG202</f>
        <v>-0.59505209893723943</v>
      </c>
      <c r="AN202" s="11">
        <f>'OddsRatio_working_3-way'!AB202+'OddsRatio_working_3-way'!AH202</f>
        <v>-0.45525341427763305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1.0503055132148731</v>
      </c>
      <c r="AS202" s="11">
        <f>IF(('OddsRatio_working_3-way'!X202=0),IF(Q202&gt;0,-Q202^(1/3),(-Q202)^(1/3)),'OddsRatio_working_3-way'!AM202-'OddsRatio_working_3-way'!R202/3)</f>
        <v>-0.59505209893723943</v>
      </c>
      <c r="AT202" s="11">
        <f>IF(('OddsRatio_working_3-way'!X202=0),IF(Q202&gt;0,-Q202^(1/3),(-Q202)^(1/3)),'OddsRatio_working_3-way'!AN202-'OddsRatio_working_3-way'!R202/3)</f>
        <v>-0.45525341427763305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3.15</v>
      </c>
      <c r="B203" s="4">
        <f>IF('True_Odds_Calculator_3-way'!B204="","",'True_Odds_Calculator_3-way'!B204)</f>
        <v>3.36</v>
      </c>
      <c r="C203" s="4">
        <f>IF('True_Odds_Calculator_3-way'!C204="","",'True_Odds_Calculator_3-way'!C204)</f>
        <v>2.39</v>
      </c>
      <c r="D203" s="9">
        <f t="shared" si="52"/>
        <v>0.30663125330945895</v>
      </c>
      <c r="E203" s="9">
        <f t="shared" si="53"/>
        <v>0.2871820260056655</v>
      </c>
      <c r="F203" s="9">
        <f t="shared" si="54"/>
        <v>0.40618672068487566</v>
      </c>
      <c r="G203" s="9">
        <f t="shared" si="55"/>
        <v>1.0517424039567862</v>
      </c>
      <c r="H203" s="9">
        <f t="shared" si="56"/>
        <v>3.2612461685070899</v>
      </c>
      <c r="I203" s="9">
        <f t="shared" si="57"/>
        <v>3.4821120733380164</v>
      </c>
      <c r="J203" s="9">
        <f t="shared" si="58"/>
        <v>2.4619219414999329</v>
      </c>
      <c r="K203" s="11">
        <f t="shared" si="59"/>
        <v>0.31746031746031744</v>
      </c>
      <c r="L203" s="11">
        <f t="shared" si="60"/>
        <v>0.29761904761904762</v>
      </c>
      <c r="M203" s="11">
        <f t="shared" si="61"/>
        <v>0.41841004184100417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-0.27881589641900462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0.23324066958257034</v>
      </c>
      <c r="Q203" s="11">
        <f>2*'OddsRatio_working_3-way'!K203*'OddsRatio_working_3-way'!L203*'OddsRatio_working_3-way'!M203</f>
        <v>7.9064633756803504E-2</v>
      </c>
      <c r="R203" s="11">
        <f t="shared" si="62"/>
        <v>0</v>
      </c>
      <c r="S203" s="11">
        <f t="shared" si="63"/>
        <v>-0.83654007026936583</v>
      </c>
      <c r="T203" s="11">
        <f t="shared" si="64"/>
        <v>-0.28357290517605621</v>
      </c>
      <c r="U203" s="11">
        <f>'OddsRatio_working_3-way'!S203-'OddsRatio_working_3-way'!R203^2/3</f>
        <v>-0.83654007026936583</v>
      </c>
      <c r="V203" s="11">
        <f>'OddsRatio_working_3-way'!S203*'OddsRatio_working_3-way'!R203/3-2*'OddsRatio_working_3-way'!R203^3/27-'OddsRatio_working_3-way'!T203</f>
        <v>0.28357290517605621</v>
      </c>
      <c r="W203" s="11">
        <f>'OddsRatio_working_3-way'!V203^2+4*'OddsRatio_working_3-way'!U203^3/27</f>
        <v>-6.3138365661015439E-3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0.14724760534223477</v>
      </c>
      <c r="Y203" s="11">
        <f>IF('OddsRatio_working_3-way'!W203&gt;=0,IF('OddsRatio_working_3-way'!V203+SQRT('OddsRatio_working_3-way'!W203)&gt;0,0,PI()),ACOS('OddsRatio_working_3-way'!V203/(2*'OddsRatio_working_3-way'!X203)))</f>
        <v>0.27320241160249803</v>
      </c>
      <c r="Z203" s="11">
        <f>'OddsRatio_working_3-way'!X203^(1/3)*COS('OddsRatio_working_3-way'!Y203/3)</f>
        <v>0.52587120197839321</v>
      </c>
      <c r="AA203" s="11">
        <f>'OddsRatio_working_3-way'!X203^(1/3)*COS(('OddsRatio_working_3-way'!Y203+2*PI())/3)</f>
        <v>-0.30452438270604226</v>
      </c>
      <c r="AB203" s="11">
        <f>'OddsRatio_working_3-way'!X203^(1/3)*COS(('OddsRatio_working_3-way'!Y203+4*PI())/3)</f>
        <v>-0.22134681927235114</v>
      </c>
      <c r="AC203" s="11">
        <f>'OddsRatio_working_3-way'!X203^(1/3)*SIN('OddsRatio_working_3-way'!Y203/3)</f>
        <v>4.8022588638978875E-2</v>
      </c>
      <c r="AD203" s="11">
        <f>'OddsRatio_working_3-way'!X203^(1/3)*SIN(('OddsRatio_working_3-way'!Y203+2*PI())/3)</f>
        <v>0.43140652571245675</v>
      </c>
      <c r="AE203" s="11">
        <f>'OddsRatio_working_3-way'!X203^(1/3)*SIN(('OddsRatio_working_3-way'!Y203+4*PI())/3)</f>
        <v>-0.47942911435143548</v>
      </c>
      <c r="AF203" s="11">
        <f>-'OddsRatio_working_3-way'!U203/(3*'OddsRatio_working_3-way'!X203^(1/3))*COS(('OddsRatio_working_3-way'!Y203)/3)</f>
        <v>0.5258712019783931</v>
      </c>
      <c r="AG203" s="11">
        <f>-'OddsRatio_working_3-way'!U203/(3*'OddsRatio_working_3-way'!X203^(1/3))*COS(('OddsRatio_working_3-way'!Y203+2*PI())/3)</f>
        <v>-0.30452438270604221</v>
      </c>
      <c r="AH203" s="11">
        <f>-'OddsRatio_working_3-way'!U203/(3*'OddsRatio_working_3-way'!X203^(1/3))*COS(('OddsRatio_working_3-way'!Y203+4*PI())/3)</f>
        <v>-0.22134681927235109</v>
      </c>
      <c r="AI203" s="11">
        <f>'OddsRatio_working_3-way'!U203/(3*'OddsRatio_working_3-way'!X203^(1/3))*SIN(('OddsRatio_working_3-way'!Y203)/3)</f>
        <v>-4.8022588638978861E-2</v>
      </c>
      <c r="AJ203" s="11">
        <f>'OddsRatio_working_3-way'!U203/(3*'OddsRatio_working_3-way'!X203^(1/3))*SIN(('OddsRatio_working_3-way'!Y203+2*PI())/3)</f>
        <v>-0.43140652571245663</v>
      </c>
      <c r="AK203" s="11">
        <f>'OddsRatio_working_3-way'!U203/(3*'OddsRatio_working_3-way'!X203^(1/3))*SIN(('OddsRatio_working_3-way'!Y203+4*PI())/3)</f>
        <v>0.47942911435143537</v>
      </c>
      <c r="AL203" s="11">
        <f>'OddsRatio_working_3-way'!Z203+'OddsRatio_working_3-way'!AF203</f>
        <v>1.0517424039567862</v>
      </c>
      <c r="AM203" s="11">
        <f>'OddsRatio_working_3-way'!AA203+'OddsRatio_working_3-way'!AG203</f>
        <v>-0.60904876541208441</v>
      </c>
      <c r="AN203" s="11">
        <f>'OddsRatio_working_3-way'!AB203+'OddsRatio_working_3-way'!AH203</f>
        <v>-0.44269363854470223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1.0517424039567862</v>
      </c>
      <c r="AS203" s="11">
        <f>IF(('OddsRatio_working_3-way'!X203=0),IF(Q203&gt;0,-Q203^(1/3),(-Q203)^(1/3)),'OddsRatio_working_3-way'!AM203-'OddsRatio_working_3-way'!R203/3)</f>
        <v>-0.60904876541208441</v>
      </c>
      <c r="AT203" s="11">
        <f>IF(('OddsRatio_working_3-way'!X203=0),IF(Q203&gt;0,-Q203^(1/3),(-Q203)^(1/3)),'OddsRatio_working_3-way'!AN203-'OddsRatio_working_3-way'!R203/3)</f>
        <v>-0.44269363854470223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3.27</v>
      </c>
      <c r="B204" s="4">
        <f>IF('True_Odds_Calculator_3-way'!B205="","",'True_Odds_Calculator_3-way'!B205)</f>
        <v>3.17</v>
      </c>
      <c r="C204" s="4">
        <f>IF('True_Odds_Calculator_3-way'!C205="","",'True_Odds_Calculator_3-way'!C205)</f>
        <v>2.4300000000000002</v>
      </c>
      <c r="D204" s="9">
        <f t="shared" si="52"/>
        <v>0.29544798419858959</v>
      </c>
      <c r="E204" s="9">
        <f t="shared" si="53"/>
        <v>0.3049116910974497</v>
      </c>
      <c r="F204" s="9">
        <f t="shared" si="54"/>
        <v>0.39964032470396094</v>
      </c>
      <c r="G204" s="9">
        <f t="shared" si="55"/>
        <v>1.05052447116656</v>
      </c>
      <c r="H204" s="9">
        <f t="shared" si="56"/>
        <v>3.3846905495480915</v>
      </c>
      <c r="I204" s="9">
        <f t="shared" si="57"/>
        <v>3.2796381024314356</v>
      </c>
      <c r="J204" s="9">
        <f t="shared" si="58"/>
        <v>2.5022499937681806</v>
      </c>
      <c r="K204" s="11">
        <f t="shared" si="59"/>
        <v>0.3058103975535168</v>
      </c>
      <c r="L204" s="11">
        <f t="shared" si="60"/>
        <v>0.31545741324921134</v>
      </c>
      <c r="M204" s="11">
        <f t="shared" si="61"/>
        <v>0.41152263374485593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-0.27964582510309921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0.23303696351327952</v>
      </c>
      <c r="Q204" s="11">
        <f>2*'OddsRatio_working_3-way'!K204*'OddsRatio_working_3-way'!L204*'OddsRatio_working_3-way'!M204</f>
        <v>7.9399306137403577E-2</v>
      </c>
      <c r="R204" s="11">
        <f t="shared" si="62"/>
        <v>0</v>
      </c>
      <c r="S204" s="11">
        <f t="shared" si="63"/>
        <v>-0.83332895610854896</v>
      </c>
      <c r="T204" s="11">
        <f t="shared" si="64"/>
        <v>-0.28392809407446301</v>
      </c>
      <c r="U204" s="11">
        <f>'OddsRatio_working_3-way'!S204-'OddsRatio_working_3-way'!R204^2/3</f>
        <v>-0.83332895610854896</v>
      </c>
      <c r="V204" s="11">
        <f>'OddsRatio_working_3-way'!S204*'OddsRatio_working_3-way'!R204/3-2*'OddsRatio_working_3-way'!R204^3/27-'OddsRatio_working_3-way'!T204</f>
        <v>0.28392809407446301</v>
      </c>
      <c r="W204" s="11">
        <f>'OddsRatio_working_3-way'!V204^2+4*'OddsRatio_working_3-way'!U204^3/27</f>
        <v>-5.1173684372137068E-3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0.14640059002781616</v>
      </c>
      <c r="Y204" s="11">
        <f>IF('OddsRatio_working_3-way'!W204&gt;=0,IF('OddsRatio_working_3-way'!V204+SQRT('OddsRatio_working_3-way'!W204)&gt;0,0,PI()),ACOS('OddsRatio_working_3-way'!V204/(2*'OddsRatio_working_3-way'!X204)))</f>
        <v>0.24681344802235161</v>
      </c>
      <c r="Z204" s="11">
        <f>'OddsRatio_working_3-way'!X204^(1/3)*COS('OddsRatio_working_3-way'!Y204/3)</f>
        <v>0.52526223558328</v>
      </c>
      <c r="AA204" s="11">
        <f>'OddsRatio_working_3-way'!X204^(1/3)*COS(('OddsRatio_working_3-way'!Y204+2*PI())/3)</f>
        <v>-0.30014014243476239</v>
      </c>
      <c r="AB204" s="11">
        <f>'OddsRatio_working_3-way'!X204^(1/3)*COS(('OddsRatio_working_3-way'!Y204+4*PI())/3)</f>
        <v>-0.2251220931485178</v>
      </c>
      <c r="AC204" s="11">
        <f>'OddsRatio_working_3-way'!X204^(1/3)*SIN('OddsRatio_working_3-way'!Y204/3)</f>
        <v>4.3311690949494205E-2</v>
      </c>
      <c r="AD204" s="11">
        <f>'OddsRatio_working_3-way'!X204^(1/3)*SIN(('OddsRatio_working_3-way'!Y204+2*PI())/3)</f>
        <v>0.43323459418898008</v>
      </c>
      <c r="AE204" s="11">
        <f>'OddsRatio_working_3-way'!X204^(1/3)*SIN(('OddsRatio_working_3-way'!Y204+4*PI())/3)</f>
        <v>-0.47654628513847397</v>
      </c>
      <c r="AF204" s="11">
        <f>-'OddsRatio_working_3-way'!U204/(3*'OddsRatio_working_3-way'!X204^(1/3))*COS(('OddsRatio_working_3-way'!Y204)/3)</f>
        <v>0.52526223558328</v>
      </c>
      <c r="AG204" s="11">
        <f>-'OddsRatio_working_3-way'!U204/(3*'OddsRatio_working_3-way'!X204^(1/3))*COS(('OddsRatio_working_3-way'!Y204+2*PI())/3)</f>
        <v>-0.30014014243476239</v>
      </c>
      <c r="AH204" s="11">
        <f>-'OddsRatio_working_3-way'!U204/(3*'OddsRatio_working_3-way'!X204^(1/3))*COS(('OddsRatio_working_3-way'!Y204+4*PI())/3)</f>
        <v>-0.2251220931485178</v>
      </c>
      <c r="AI204" s="11">
        <f>'OddsRatio_working_3-way'!U204/(3*'OddsRatio_working_3-way'!X204^(1/3))*SIN(('OddsRatio_working_3-way'!Y204)/3)</f>
        <v>-4.3311690949494205E-2</v>
      </c>
      <c r="AJ204" s="11">
        <f>'OddsRatio_working_3-way'!U204/(3*'OddsRatio_working_3-way'!X204^(1/3))*SIN(('OddsRatio_working_3-way'!Y204+2*PI())/3)</f>
        <v>-0.43323459418898008</v>
      </c>
      <c r="AK204" s="11">
        <f>'OddsRatio_working_3-way'!U204/(3*'OddsRatio_working_3-way'!X204^(1/3))*SIN(('OddsRatio_working_3-way'!Y204+4*PI())/3)</f>
        <v>0.47654628513847397</v>
      </c>
      <c r="AL204" s="11">
        <f>'OddsRatio_working_3-way'!Z204+'OddsRatio_working_3-way'!AF204</f>
        <v>1.05052447116656</v>
      </c>
      <c r="AM204" s="11">
        <f>'OddsRatio_working_3-way'!AA204+'OddsRatio_working_3-way'!AG204</f>
        <v>-0.60028028486952478</v>
      </c>
      <c r="AN204" s="11">
        <f>'OddsRatio_working_3-way'!AB204+'OddsRatio_working_3-way'!AH204</f>
        <v>-0.45024418629703561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1.05052447116656</v>
      </c>
      <c r="AS204" s="11">
        <f>IF(('OddsRatio_working_3-way'!X204=0),IF(Q204&gt;0,-Q204^(1/3),(-Q204)^(1/3)),'OddsRatio_working_3-way'!AM204-'OddsRatio_working_3-way'!R204/3)</f>
        <v>-0.60028028486952478</v>
      </c>
      <c r="AT204" s="11">
        <f>IF(('OddsRatio_working_3-way'!X204=0),IF(Q204&gt;0,-Q204^(1/3),(-Q204)^(1/3)),'OddsRatio_working_3-way'!AN204-'OddsRatio_working_3-way'!R204/3)</f>
        <v>-0.45024418629703561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4.1900000000000004</v>
      </c>
      <c r="B205" s="4">
        <f>IF('True_Odds_Calculator_3-way'!B206="","",'True_Odds_Calculator_3-way'!B206)</f>
        <v>3.26</v>
      </c>
      <c r="C205" s="4">
        <f>IF('True_Odds_Calculator_3-way'!C206="","",'True_Odds_Calculator_3-way'!C206)</f>
        <v>2.0499999999999998</v>
      </c>
      <c r="D205" s="9">
        <f t="shared" si="52"/>
        <v>0.22935192541528274</v>
      </c>
      <c r="E205" s="9">
        <f t="shared" si="53"/>
        <v>0.29581265658789935</v>
      </c>
      <c r="F205" s="9">
        <f t="shared" si="54"/>
        <v>0.47483541799681789</v>
      </c>
      <c r="G205" s="9">
        <f t="shared" si="55"/>
        <v>1.0533265333806403</v>
      </c>
      <c r="H205" s="9">
        <f t="shared" si="56"/>
        <v>4.3601116414842425</v>
      </c>
      <c r="I205" s="9">
        <f t="shared" si="57"/>
        <v>3.3805179654402471</v>
      </c>
      <c r="J205" s="9">
        <f t="shared" si="58"/>
        <v>2.105992860049672</v>
      </c>
      <c r="K205" s="11">
        <f t="shared" si="59"/>
        <v>0.2386634844868735</v>
      </c>
      <c r="L205" s="11">
        <f t="shared" si="60"/>
        <v>0.30674846625766872</v>
      </c>
      <c r="M205" s="11">
        <f t="shared" si="61"/>
        <v>0.48780487804878053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-0.27033541094009406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0.23212818332555402</v>
      </c>
      <c r="Q205" s="11">
        <f>2*'OddsRatio_working_3-way'!K205*'OddsRatio_working_3-way'!L205*'OddsRatio_working_3-way'!M205</f>
        <v>7.1424056407862785E-2</v>
      </c>
      <c r="R205" s="11">
        <f t="shared" si="62"/>
        <v>0</v>
      </c>
      <c r="S205" s="11">
        <f t="shared" si="63"/>
        <v>-0.85866732189588468</v>
      </c>
      <c r="T205" s="11">
        <f t="shared" si="64"/>
        <v>-0.26420532981411843</v>
      </c>
      <c r="U205" s="11">
        <f>'OddsRatio_working_3-way'!S205-'OddsRatio_working_3-way'!R205^2/3</f>
        <v>-0.85866732189588468</v>
      </c>
      <c r="V205" s="11">
        <f>'OddsRatio_working_3-way'!S205*'OddsRatio_working_3-way'!R205/3-2*'OddsRatio_working_3-way'!R205^3/27-'OddsRatio_working_3-way'!T205</f>
        <v>0.26420532981411843</v>
      </c>
      <c r="W205" s="11">
        <f>'OddsRatio_working_3-way'!V205^2+4*'OddsRatio_working_3-way'!U205^3/27</f>
        <v>-2.3988674603814195E-2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0.15312832111174055</v>
      </c>
      <c r="Y205" s="11">
        <f>IF('OddsRatio_working_3-way'!W205&gt;=0,IF('OddsRatio_working_3-way'!V205+SQRT('OddsRatio_working_3-way'!W205)&gt;0,0,PI()),ACOS('OddsRatio_working_3-way'!V205/(2*'OddsRatio_working_3-way'!X205)))</f>
        <v>0.53022645037485527</v>
      </c>
      <c r="Z205" s="11">
        <f>'OddsRatio_working_3-way'!X205^(1/3)*COS('OddsRatio_working_3-way'!Y205/3)</f>
        <v>0.52666326669032015</v>
      </c>
      <c r="AA205" s="11">
        <f>'OddsRatio_working_3-way'!X205^(1/3)*COS(('OddsRatio_working_3-way'!Y205+2*PI())/3)</f>
        <v>-0.34479440467833866</v>
      </c>
      <c r="AB205" s="11">
        <f>'OddsRatio_working_3-way'!X205^(1/3)*COS(('OddsRatio_working_3-way'!Y205+4*PI())/3)</f>
        <v>-0.18186886201198182</v>
      </c>
      <c r="AC205" s="11">
        <f>'OddsRatio_working_3-way'!X205^(1/3)*SIN('OddsRatio_working_3-way'!Y205/3)</f>
        <v>9.4065105916287181E-2</v>
      </c>
      <c r="AD205" s="11">
        <f>'OddsRatio_working_3-way'!X205^(1/3)*SIN(('OddsRatio_working_3-way'!Y205+2*PI())/3)</f>
        <v>0.40907121523577245</v>
      </c>
      <c r="AE205" s="11">
        <f>'OddsRatio_working_3-way'!X205^(1/3)*SIN(('OddsRatio_working_3-way'!Y205+4*PI())/3)</f>
        <v>-0.50313632115205953</v>
      </c>
      <c r="AF205" s="11">
        <f>-'OddsRatio_working_3-way'!U205/(3*'OddsRatio_working_3-way'!X205^(1/3))*COS(('OddsRatio_working_3-way'!Y205)/3)</f>
        <v>0.52666326669032004</v>
      </c>
      <c r="AG205" s="11">
        <f>-'OddsRatio_working_3-way'!U205/(3*'OddsRatio_working_3-way'!X205^(1/3))*COS(('OddsRatio_working_3-way'!Y205+2*PI())/3)</f>
        <v>-0.34479440467833861</v>
      </c>
      <c r="AH205" s="11">
        <f>-'OddsRatio_working_3-way'!U205/(3*'OddsRatio_working_3-way'!X205^(1/3))*COS(('OddsRatio_working_3-way'!Y205+4*PI())/3)</f>
        <v>-0.1818688620119818</v>
      </c>
      <c r="AI205" s="11">
        <f>'OddsRatio_working_3-way'!U205/(3*'OddsRatio_working_3-way'!X205^(1/3))*SIN(('OddsRatio_working_3-way'!Y205)/3)</f>
        <v>-9.4065105916287153E-2</v>
      </c>
      <c r="AJ205" s="11">
        <f>'OddsRatio_working_3-way'!U205/(3*'OddsRatio_working_3-way'!X205^(1/3))*SIN(('OddsRatio_working_3-way'!Y205+2*PI())/3)</f>
        <v>-0.40907121523577233</v>
      </c>
      <c r="AK205" s="11">
        <f>'OddsRatio_working_3-way'!U205/(3*'OddsRatio_working_3-way'!X205^(1/3))*SIN(('OddsRatio_working_3-way'!Y205+4*PI())/3)</f>
        <v>0.50313632115205942</v>
      </c>
      <c r="AL205" s="11">
        <f>'OddsRatio_working_3-way'!Z205+'OddsRatio_working_3-way'!AF205</f>
        <v>1.0533265333806403</v>
      </c>
      <c r="AM205" s="11">
        <f>'OddsRatio_working_3-way'!AA205+'OddsRatio_working_3-way'!AG205</f>
        <v>-0.68958880935667732</v>
      </c>
      <c r="AN205" s="11">
        <f>'OddsRatio_working_3-way'!AB205+'OddsRatio_working_3-way'!AH205</f>
        <v>-0.36373772402396365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1.0533265333806403</v>
      </c>
      <c r="AS205" s="11">
        <f>IF(('OddsRatio_working_3-way'!X205=0),IF(Q205&gt;0,-Q205^(1/3),(-Q205)^(1/3)),'OddsRatio_working_3-way'!AM205-'OddsRatio_working_3-way'!R205/3)</f>
        <v>-0.68958880935667732</v>
      </c>
      <c r="AT205" s="11">
        <f>IF(('OddsRatio_working_3-way'!X205=0),IF(Q205&gt;0,-Q205^(1/3),(-Q205)^(1/3)),'OddsRatio_working_3-way'!AN205-'OddsRatio_working_3-way'!R205/3)</f>
        <v>-0.36373772402396365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2.68</v>
      </c>
      <c r="B206" s="4">
        <f>IF('True_Odds_Calculator_3-way'!B207="","",'True_Odds_Calculator_3-way'!B207)</f>
        <v>3.15</v>
      </c>
      <c r="C206" s="4">
        <f>IF('True_Odds_Calculator_3-way'!C207="","",'True_Odds_Calculator_3-way'!C207)</f>
        <v>2.93</v>
      </c>
      <c r="D206" s="9">
        <f t="shared" si="52"/>
        <v>0.36207472486207254</v>
      </c>
      <c r="E206" s="9">
        <f t="shared" si="53"/>
        <v>0.3072420920272485</v>
      </c>
      <c r="F206" s="9">
        <f t="shared" si="54"/>
        <v>0.33068318311067885</v>
      </c>
      <c r="G206" s="9">
        <f t="shared" si="55"/>
        <v>1.0487266843107756</v>
      </c>
      <c r="H206" s="9">
        <f t="shared" si="56"/>
        <v>2.7618608296421034</v>
      </c>
      <c r="I206" s="9">
        <f t="shared" si="57"/>
        <v>3.2547623712681677</v>
      </c>
      <c r="J206" s="9">
        <f t="shared" si="58"/>
        <v>3.0240425007197977</v>
      </c>
      <c r="K206" s="11">
        <f t="shared" si="59"/>
        <v>0.37313432835820892</v>
      </c>
      <c r="L206" s="11">
        <f t="shared" si="60"/>
        <v>0.31746031746031744</v>
      </c>
      <c r="M206" s="11">
        <f t="shared" si="61"/>
        <v>0.34129692832764502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-0.28183315504389317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0.23286784022355311</v>
      </c>
      <c r="Q206" s="11">
        <f>2*'OddsRatio_working_3-way'!K206*'OddsRatio_working_3-way'!L206*'OddsRatio_working_3-way'!M206</f>
        <v>8.0856888966511484E-2</v>
      </c>
      <c r="R206" s="11">
        <f t="shared" si="62"/>
        <v>0</v>
      </c>
      <c r="S206" s="11">
        <f t="shared" si="63"/>
        <v>-0.82626133957619674</v>
      </c>
      <c r="T206" s="11">
        <f t="shared" si="64"/>
        <v>-0.28689629846395714</v>
      </c>
      <c r="U206" s="11">
        <f>'OddsRatio_working_3-way'!S206-'OddsRatio_working_3-way'!R206^2/3</f>
        <v>-0.82626133957619674</v>
      </c>
      <c r="V206" s="11">
        <f>'OddsRatio_working_3-way'!S206*'OddsRatio_working_3-way'!R206/3-2*'OddsRatio_working_3-way'!R206^3/27-'OddsRatio_working_3-way'!T206</f>
        <v>0.28689629846395714</v>
      </c>
      <c r="W206" s="11">
        <f>'OddsRatio_working_3-way'!V206^2+4*'OddsRatio_working_3-way'!U206^3/27</f>
        <v>-1.2601528052041122E-3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0.14454206902968086</v>
      </c>
      <c r="Y206" s="11">
        <f>IF('OddsRatio_working_3-way'!W206&gt;=0,IF('OddsRatio_working_3-way'!V206+SQRT('OddsRatio_working_3-way'!W206)&gt;0,0,PI()),ACOS('OddsRatio_working_3-way'!V206/(2*'OddsRatio_working_3-way'!X206)))</f>
        <v>0.12310760649201757</v>
      </c>
      <c r="Z206" s="11">
        <f>'OddsRatio_working_3-way'!X206^(1/3)*COS('OddsRatio_working_3-way'!Y206/3)</f>
        <v>0.52436334215538782</v>
      </c>
      <c r="AA206" s="11">
        <f>'OddsRatio_working_3-way'!X206^(1/3)*COS(('OddsRatio_working_3-way'!Y206+2*PI())/3)</f>
        <v>-0.28082701759560424</v>
      </c>
      <c r="AB206" s="11">
        <f>'OddsRatio_working_3-way'!X206^(1/3)*COS(('OddsRatio_working_3-way'!Y206+4*PI())/3)</f>
        <v>-0.24353632455978394</v>
      </c>
      <c r="AC206" s="11">
        <f>'OddsRatio_working_3-way'!X206^(1/3)*SIN('OddsRatio_working_3-way'!Y206/3)</f>
        <v>2.1529791662498767E-2</v>
      </c>
      <c r="AD206" s="11">
        <f>'OddsRatio_working_3-way'!X206^(1/3)*SIN(('OddsRatio_working_3-way'!Y206+2*PI())/3)</f>
        <v>0.44334707928862821</v>
      </c>
      <c r="AE206" s="11">
        <f>'OddsRatio_working_3-way'!X206^(1/3)*SIN(('OddsRatio_working_3-way'!Y206+4*PI())/3)</f>
        <v>-0.46487687095112673</v>
      </c>
      <c r="AF206" s="11">
        <f>-'OddsRatio_working_3-way'!U206/(3*'OddsRatio_working_3-way'!X206^(1/3))*COS(('OddsRatio_working_3-way'!Y206)/3)</f>
        <v>0.52436334215538782</v>
      </c>
      <c r="AG206" s="11">
        <f>-'OddsRatio_working_3-way'!U206/(3*'OddsRatio_working_3-way'!X206^(1/3))*COS(('OddsRatio_working_3-way'!Y206+2*PI())/3)</f>
        <v>-0.28082701759560424</v>
      </c>
      <c r="AH206" s="11">
        <f>-'OddsRatio_working_3-way'!U206/(3*'OddsRatio_working_3-way'!X206^(1/3))*COS(('OddsRatio_working_3-way'!Y206+4*PI())/3)</f>
        <v>-0.24353632455978394</v>
      </c>
      <c r="AI206" s="11">
        <f>'OddsRatio_working_3-way'!U206/(3*'OddsRatio_working_3-way'!X206^(1/3))*SIN(('OddsRatio_working_3-way'!Y206)/3)</f>
        <v>-2.1529791662498767E-2</v>
      </c>
      <c r="AJ206" s="11">
        <f>'OddsRatio_working_3-way'!U206/(3*'OddsRatio_working_3-way'!X206^(1/3))*SIN(('OddsRatio_working_3-way'!Y206+2*PI())/3)</f>
        <v>-0.44334707928862821</v>
      </c>
      <c r="AK206" s="11">
        <f>'OddsRatio_working_3-way'!U206/(3*'OddsRatio_working_3-way'!X206^(1/3))*SIN(('OddsRatio_working_3-way'!Y206+4*PI())/3)</f>
        <v>0.46487687095112673</v>
      </c>
      <c r="AL206" s="11">
        <f>'OddsRatio_working_3-way'!Z206+'OddsRatio_working_3-way'!AF206</f>
        <v>1.0487266843107756</v>
      </c>
      <c r="AM206" s="11">
        <f>'OddsRatio_working_3-way'!AA206+'OddsRatio_working_3-way'!AG206</f>
        <v>-0.56165403519120849</v>
      </c>
      <c r="AN206" s="11">
        <f>'OddsRatio_working_3-way'!AB206+'OddsRatio_working_3-way'!AH206</f>
        <v>-0.48707264911956788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1.0487266843107756</v>
      </c>
      <c r="AS206" s="11">
        <f>IF(('OddsRatio_working_3-way'!X206=0),IF(Q206&gt;0,-Q206^(1/3),(-Q206)^(1/3)),'OddsRatio_working_3-way'!AM206-'OddsRatio_working_3-way'!R206/3)</f>
        <v>-0.56165403519120849</v>
      </c>
      <c r="AT206" s="11">
        <f>IF(('OddsRatio_working_3-way'!X206=0),IF(Q206&gt;0,-Q206^(1/3),(-Q206)^(1/3)),'OddsRatio_working_3-way'!AN206-'OddsRatio_working_3-way'!R206/3)</f>
        <v>-0.48707264911956788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2.2400000000000002</v>
      </c>
      <c r="B207" s="4">
        <f>IF('True_Odds_Calculator_3-way'!B208="","",'True_Odds_Calculator_3-way'!B208)</f>
        <v>3.34</v>
      </c>
      <c r="C207" s="4">
        <f>IF('True_Odds_Calculator_3-way'!C208="","",'True_Odds_Calculator_3-way'!C208)</f>
        <v>3.41</v>
      </c>
      <c r="D207" s="9">
        <f t="shared" si="52"/>
        <v>0.43180417970602503</v>
      </c>
      <c r="E207" s="9">
        <f t="shared" si="53"/>
        <v>0.28709531415581968</v>
      </c>
      <c r="F207" s="9">
        <f t="shared" si="54"/>
        <v>0.2811005061381554</v>
      </c>
      <c r="G207" s="9">
        <f t="shared" si="55"/>
        <v>1.0611811030474698</v>
      </c>
      <c r="H207" s="9">
        <f t="shared" si="56"/>
        <v>2.3158645677788625</v>
      </c>
      <c r="I207" s="9">
        <f t="shared" si="57"/>
        <v>3.4831637811310796</v>
      </c>
      <c r="J207" s="9">
        <f t="shared" si="58"/>
        <v>3.557446458344403</v>
      </c>
      <c r="K207" s="11">
        <f t="shared" si="59"/>
        <v>0.4464285714285714</v>
      </c>
      <c r="L207" s="11">
        <f t="shared" si="60"/>
        <v>0.29940119760479045</v>
      </c>
      <c r="M207" s="11">
        <f t="shared" si="61"/>
        <v>0.29325513196480935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-0.27409790807994416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0.23478911469060204</v>
      </c>
      <c r="Q207" s="11">
        <f>2*'OddsRatio_working_3-way'!K207*'OddsRatio_working_3-way'!L207*'OddsRatio_working_3-way'!M207</f>
        <v>7.8393694387513202E-2</v>
      </c>
      <c r="R207" s="11">
        <f t="shared" si="62"/>
        <v>0</v>
      </c>
      <c r="S207" s="11">
        <f t="shared" si="63"/>
        <v>-0.85658849545879345</v>
      </c>
      <c r="T207" s="11">
        <f t="shared" si="64"/>
        <v>-0.28600617544534007</v>
      </c>
      <c r="U207" s="11">
        <f>'OddsRatio_working_3-way'!S207-'OddsRatio_working_3-way'!R207^2/3</f>
        <v>-0.85658849545879345</v>
      </c>
      <c r="V207" s="11">
        <f>'OddsRatio_working_3-way'!S207*'OddsRatio_working_3-way'!R207/3-2*'OddsRatio_working_3-way'!R207^3/27-'OddsRatio_working_3-way'!T207</f>
        <v>0.28600617544534007</v>
      </c>
      <c r="W207" s="11">
        <f>'OddsRatio_working_3-way'!V207^2+4*'OddsRatio_working_3-way'!U207^3/27</f>
        <v>-1.1314029236283052E-2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0.15257257423039183</v>
      </c>
      <c r="Y207" s="11">
        <f>IF('OddsRatio_working_3-way'!W207&gt;=0,IF('OddsRatio_working_3-way'!V207+SQRT('OddsRatio_working_3-way'!W207)&gt;0,0,PI()),ACOS('OddsRatio_working_3-way'!V207/(2*'OddsRatio_working_3-way'!X207)))</f>
        <v>0.35605540674783143</v>
      </c>
      <c r="Z207" s="11">
        <f>'OddsRatio_working_3-way'!X207^(1/3)*COS('OddsRatio_working_3-way'!Y207/3)</f>
        <v>0.53059055152373491</v>
      </c>
      <c r="AA207" s="11">
        <f>'OddsRatio_working_3-way'!X207^(1/3)*COS(('OddsRatio_working_3-way'!Y207+2*PI())/3)</f>
        <v>-0.32008919732258856</v>
      </c>
      <c r="AB207" s="11">
        <f>'OddsRatio_working_3-way'!X207^(1/3)*COS(('OddsRatio_working_3-way'!Y207+4*PI())/3)</f>
        <v>-0.21050135420114624</v>
      </c>
      <c r="AC207" s="11">
        <f>'OddsRatio_working_3-way'!X207^(1/3)*SIN('OddsRatio_working_3-way'!Y207/3)</f>
        <v>6.3270570726075184E-2</v>
      </c>
      <c r="AD207" s="11">
        <f>'OddsRatio_working_3-way'!X207^(1/3)*SIN(('OddsRatio_working_3-way'!Y207+2*PI())/3)</f>
        <v>0.42786961126451295</v>
      </c>
      <c r="AE207" s="11">
        <f>'OddsRatio_working_3-way'!X207^(1/3)*SIN(('OddsRatio_working_3-way'!Y207+4*PI())/3)</f>
        <v>-0.49114018199058812</v>
      </c>
      <c r="AF207" s="11">
        <f>-'OddsRatio_working_3-way'!U207/(3*'OddsRatio_working_3-way'!X207^(1/3))*COS(('OddsRatio_working_3-way'!Y207)/3)</f>
        <v>0.53059055152373491</v>
      </c>
      <c r="AG207" s="11">
        <f>-'OddsRatio_working_3-way'!U207/(3*'OddsRatio_working_3-way'!X207^(1/3))*COS(('OddsRatio_working_3-way'!Y207+2*PI())/3)</f>
        <v>-0.32008919732258856</v>
      </c>
      <c r="AH207" s="11">
        <f>-'OddsRatio_working_3-way'!U207/(3*'OddsRatio_working_3-way'!X207^(1/3))*COS(('OddsRatio_working_3-way'!Y207+4*PI())/3)</f>
        <v>-0.21050135420114624</v>
      </c>
      <c r="AI207" s="11">
        <f>'OddsRatio_working_3-way'!U207/(3*'OddsRatio_working_3-way'!X207^(1/3))*SIN(('OddsRatio_working_3-way'!Y207)/3)</f>
        <v>-6.3270570726075184E-2</v>
      </c>
      <c r="AJ207" s="11">
        <f>'OddsRatio_working_3-way'!U207/(3*'OddsRatio_working_3-way'!X207^(1/3))*SIN(('OddsRatio_working_3-way'!Y207+2*PI())/3)</f>
        <v>-0.42786961126451295</v>
      </c>
      <c r="AK207" s="11">
        <f>'OddsRatio_working_3-way'!U207/(3*'OddsRatio_working_3-way'!X207^(1/3))*SIN(('OddsRatio_working_3-way'!Y207+4*PI())/3)</f>
        <v>0.49114018199058812</v>
      </c>
      <c r="AL207" s="11">
        <f>'OddsRatio_working_3-way'!Z207+'OddsRatio_working_3-way'!AF207</f>
        <v>1.0611811030474698</v>
      </c>
      <c r="AM207" s="11">
        <f>'OddsRatio_working_3-way'!AA207+'OddsRatio_working_3-way'!AG207</f>
        <v>-0.64017839464517712</v>
      </c>
      <c r="AN207" s="11">
        <f>'OddsRatio_working_3-way'!AB207+'OddsRatio_working_3-way'!AH207</f>
        <v>-0.42100270840229248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1.0611811030474698</v>
      </c>
      <c r="AS207" s="11">
        <f>IF(('OddsRatio_working_3-way'!X207=0),IF(Q207&gt;0,-Q207^(1/3),(-Q207)^(1/3)),'OddsRatio_working_3-way'!AM207-'OddsRatio_working_3-way'!R207/3)</f>
        <v>-0.64017839464517712</v>
      </c>
      <c r="AT207" s="11">
        <f>IF(('OddsRatio_working_3-way'!X207=0),IF(Q207&gt;0,-Q207^(1/3),(-Q207)^(1/3)),'OddsRatio_working_3-way'!AN207-'OddsRatio_working_3-way'!R207/3)</f>
        <v>-0.42100270840229248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2.2000000000000002</v>
      </c>
      <c r="B208" s="4">
        <f>IF('True_Odds_Calculator_3-way'!B209="","",'True_Odds_Calculator_3-way'!B209)</f>
        <v>3.32</v>
      </c>
      <c r="C208" s="4">
        <f>IF('True_Odds_Calculator_3-way'!C209="","",'True_Odds_Calculator_3-way'!C209)</f>
        <v>3.58</v>
      </c>
      <c r="D208" s="9">
        <f t="shared" si="52"/>
        <v>0.44128989466542029</v>
      </c>
      <c r="E208" s="9">
        <f t="shared" si="53"/>
        <v>0.29004317740995023</v>
      </c>
      <c r="F208" s="9">
        <f t="shared" si="54"/>
        <v>0.26866692792462943</v>
      </c>
      <c r="G208" s="9">
        <f t="shared" si="55"/>
        <v>1.0550700572885043</v>
      </c>
      <c r="H208" s="9">
        <f t="shared" si="56"/>
        <v>2.2660840687462054</v>
      </c>
      <c r="I208" s="9">
        <f t="shared" si="57"/>
        <v>3.4477625329093295</v>
      </c>
      <c r="J208" s="9">
        <f t="shared" si="58"/>
        <v>3.7220807478043421</v>
      </c>
      <c r="K208" s="11">
        <f t="shared" si="59"/>
        <v>0.45454545454545453</v>
      </c>
      <c r="L208" s="11">
        <f t="shared" si="60"/>
        <v>0.30120481927710846</v>
      </c>
      <c r="M208" s="11">
        <f t="shared" si="61"/>
        <v>0.27932960893854747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-0.27469145245277715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0.23328458577835975</v>
      </c>
      <c r="Q208" s="11">
        <f>2*'OddsRatio_working_3-way'!K208*'OddsRatio_working_3-way'!L208*'OddsRatio_working_3-way'!M208</f>
        <v>7.6486749435527787E-2</v>
      </c>
      <c r="R208" s="11">
        <f t="shared" si="62"/>
        <v>0</v>
      </c>
      <c r="S208" s="11">
        <f t="shared" si="63"/>
        <v>-0.8492604472957318</v>
      </c>
      <c r="T208" s="11">
        <f t="shared" si="64"/>
        <v>-0.27844604829368252</v>
      </c>
      <c r="U208" s="11">
        <f>'OddsRatio_working_3-way'!S208-'OddsRatio_working_3-way'!R208^2/3</f>
        <v>-0.8492604472957318</v>
      </c>
      <c r="V208" s="11">
        <f>'OddsRatio_working_3-way'!S208*'OddsRatio_working_3-way'!R208/3-2*'OddsRatio_working_3-way'!R208^3/27-'OddsRatio_working_3-way'!T208</f>
        <v>0.27844604829368252</v>
      </c>
      <c r="W208" s="11">
        <f>'OddsRatio_working_3-way'!V208^2+4*'OddsRatio_working_3-way'!U208^3/27</f>
        <v>-1.3212007641695209E-2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0.15061889776192014</v>
      </c>
      <c r="Y208" s="11">
        <f>IF('OddsRatio_working_3-way'!W208&gt;=0,IF('OddsRatio_working_3-way'!V208+SQRT('OddsRatio_working_3-way'!W208)&gt;0,0,PI()),ACOS('OddsRatio_working_3-way'!V208/(2*'OddsRatio_working_3-way'!X208)))</f>
        <v>0.39149490098182849</v>
      </c>
      <c r="Z208" s="11">
        <f>'OddsRatio_working_3-way'!X208^(1/3)*COS('OddsRatio_working_3-way'!Y208/3)</f>
        <v>0.52753502864425217</v>
      </c>
      <c r="AA208" s="11">
        <f>'OddsRatio_working_3-way'!X208^(1/3)*COS(('OddsRatio_working_3-way'!Y208+2*PI())/3)</f>
        <v>-0.32372755925968444</v>
      </c>
      <c r="AB208" s="11">
        <f>'OddsRatio_working_3-way'!X208^(1/3)*COS(('OddsRatio_working_3-way'!Y208+4*PI())/3)</f>
        <v>-0.20380746938456737</v>
      </c>
      <c r="AC208" s="11">
        <f>'OddsRatio_working_3-way'!X208^(1/3)*SIN('OddsRatio_working_3-way'!Y208/3)</f>
        <v>6.9235896170642922E-2</v>
      </c>
      <c r="AD208" s="11">
        <f>'OddsRatio_working_3-way'!X208^(1/3)*SIN(('OddsRatio_working_3-way'!Y208+2*PI())/3)</f>
        <v>0.42224078810675247</v>
      </c>
      <c r="AE208" s="11">
        <f>'OddsRatio_working_3-way'!X208^(1/3)*SIN(('OddsRatio_working_3-way'!Y208+4*PI())/3)</f>
        <v>-0.49147668427739538</v>
      </c>
      <c r="AF208" s="11">
        <f>-'OddsRatio_working_3-way'!U208/(3*'OddsRatio_working_3-way'!X208^(1/3))*COS(('OddsRatio_working_3-way'!Y208)/3)</f>
        <v>0.52753502864425217</v>
      </c>
      <c r="AG208" s="11">
        <f>-'OddsRatio_working_3-way'!U208/(3*'OddsRatio_working_3-way'!X208^(1/3))*COS(('OddsRatio_working_3-way'!Y208+2*PI())/3)</f>
        <v>-0.32372755925968444</v>
      </c>
      <c r="AH208" s="11">
        <f>-'OddsRatio_working_3-way'!U208/(3*'OddsRatio_working_3-way'!X208^(1/3))*COS(('OddsRatio_working_3-way'!Y208+4*PI())/3)</f>
        <v>-0.20380746938456737</v>
      </c>
      <c r="AI208" s="11">
        <f>'OddsRatio_working_3-way'!U208/(3*'OddsRatio_working_3-way'!X208^(1/3))*SIN(('OddsRatio_working_3-way'!Y208)/3)</f>
        <v>-6.9235896170642922E-2</v>
      </c>
      <c r="AJ208" s="11">
        <f>'OddsRatio_working_3-way'!U208/(3*'OddsRatio_working_3-way'!X208^(1/3))*SIN(('OddsRatio_working_3-way'!Y208+2*PI())/3)</f>
        <v>-0.42224078810675247</v>
      </c>
      <c r="AK208" s="11">
        <f>'OddsRatio_working_3-way'!U208/(3*'OddsRatio_working_3-way'!X208^(1/3))*SIN(('OddsRatio_working_3-way'!Y208+4*PI())/3)</f>
        <v>0.49147668427739538</v>
      </c>
      <c r="AL208" s="11">
        <f>'OddsRatio_working_3-way'!Z208+'OddsRatio_working_3-way'!AF208</f>
        <v>1.0550700572885043</v>
      </c>
      <c r="AM208" s="11">
        <f>'OddsRatio_working_3-way'!AA208+'OddsRatio_working_3-way'!AG208</f>
        <v>-0.64745511851936888</v>
      </c>
      <c r="AN208" s="11">
        <f>'OddsRatio_working_3-way'!AB208+'OddsRatio_working_3-way'!AH208</f>
        <v>-0.40761493876913474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1.0550700572885043</v>
      </c>
      <c r="AS208" s="11">
        <f>IF(('OddsRatio_working_3-way'!X208=0),IF(Q208&gt;0,-Q208^(1/3),(-Q208)^(1/3)),'OddsRatio_working_3-way'!AM208-'OddsRatio_working_3-way'!R208/3)</f>
        <v>-0.64745511851936888</v>
      </c>
      <c r="AT208" s="11">
        <f>IF(('OddsRatio_working_3-way'!X208=0),IF(Q208&gt;0,-Q208^(1/3),(-Q208)^(1/3)),'OddsRatio_working_3-way'!AN208-'OddsRatio_working_3-way'!R208/3)</f>
        <v>-0.40761493876913474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1.6</v>
      </c>
      <c r="B209" s="4">
        <f>IF('True_Odds_Calculator_3-way'!B210="","",'True_Odds_Calculator_3-way'!B210)</f>
        <v>4.1399999999999997</v>
      </c>
      <c r="C209" s="4">
        <f>IF('True_Odds_Calculator_3-way'!C210="","",'True_Odds_Calculator_3-way'!C210)</f>
        <v>5.83</v>
      </c>
      <c r="D209" s="9">
        <f t="shared" si="52"/>
        <v>0.60879448388157453</v>
      </c>
      <c r="E209" s="9">
        <f t="shared" si="53"/>
        <v>0.22920587164734368</v>
      </c>
      <c r="F209" s="9">
        <f t="shared" si="54"/>
        <v>0.16199964447108189</v>
      </c>
      <c r="G209" s="9">
        <f t="shared" si="55"/>
        <v>1.0709840689974794</v>
      </c>
      <c r="H209" s="9">
        <f t="shared" si="56"/>
        <v>1.6425904413984878</v>
      </c>
      <c r="I209" s="9">
        <f t="shared" si="57"/>
        <v>4.3628899766520846</v>
      </c>
      <c r="J209" s="9">
        <f t="shared" si="58"/>
        <v>6.1728530532578247</v>
      </c>
      <c r="K209" s="11">
        <f t="shared" si="59"/>
        <v>0.625</v>
      </c>
      <c r="L209" s="11">
        <f t="shared" si="60"/>
        <v>0.24154589371980678</v>
      </c>
      <c r="M209" s="11">
        <f t="shared" si="61"/>
        <v>0.17152658662092624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-0.23563464837049741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0.22191770038365605</v>
      </c>
      <c r="Q209" s="11">
        <f>2*'OddsRatio_working_3-way'!K209*'OddsRatio_working_3-way'!L209*'OddsRatio_working_3-way'!M209</f>
        <v>5.1789428327574348E-2</v>
      </c>
      <c r="R209" s="11">
        <f t="shared" si="62"/>
        <v>0</v>
      </c>
      <c r="S209" s="11">
        <f t="shared" si="63"/>
        <v>-0.94178721982654401</v>
      </c>
      <c r="T209" s="11">
        <f t="shared" si="64"/>
        <v>-0.21978698245660308</v>
      </c>
      <c r="U209" s="11">
        <f>'OddsRatio_working_3-way'!S209-'OddsRatio_working_3-way'!R209^2/3</f>
        <v>-0.94178721982654401</v>
      </c>
      <c r="V209" s="11">
        <f>'OddsRatio_working_3-way'!S209*'OddsRatio_working_3-way'!R209/3-2*'OddsRatio_working_3-way'!R209^3/27-'OddsRatio_working_3-way'!T209</f>
        <v>0.21978698245660308</v>
      </c>
      <c r="W209" s="11">
        <f>'OddsRatio_working_3-way'!V209^2+4*'OddsRatio_working_3-way'!U209^3/27</f>
        <v>-7.5446360200567095E-2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0.17589249405385826</v>
      </c>
      <c r="Y209" s="11">
        <f>IF('OddsRatio_working_3-way'!W209&gt;=0,IF('OddsRatio_working_3-way'!V209+SQRT('OddsRatio_working_3-way'!W209)&gt;0,0,PI()),ACOS('OddsRatio_working_3-way'!V209/(2*'OddsRatio_working_3-way'!X209)))</f>
        <v>0.8959511108440994</v>
      </c>
      <c r="Z209" s="11">
        <f>'OddsRatio_working_3-way'!X209^(1/3)*COS('OddsRatio_working_3-way'!Y209/3)</f>
        <v>0.53549203449873972</v>
      </c>
      <c r="AA209" s="11">
        <f>'OddsRatio_working_3-way'!X209^(1/3)*COS(('OddsRatio_working_3-way'!Y209+2*PI())/3)</f>
        <v>-0.41051511648984418</v>
      </c>
      <c r="AB209" s="11">
        <f>'OddsRatio_working_3-way'!X209^(1/3)*COS(('OddsRatio_working_3-way'!Y209+4*PI())/3)</f>
        <v>-0.12497691800889572</v>
      </c>
      <c r="AC209" s="11">
        <f>'OddsRatio_working_3-way'!X209^(1/3)*SIN('OddsRatio_working_3-way'!Y209/3)</f>
        <v>0.16485555575689642</v>
      </c>
      <c r="AD209" s="11">
        <f>'OddsRatio_working_3-way'!X209^(1/3)*SIN(('OddsRatio_working_3-way'!Y209+2*PI())/3)</f>
        <v>0.38132192752167343</v>
      </c>
      <c r="AE209" s="11">
        <f>'OddsRatio_working_3-way'!X209^(1/3)*SIN(('OddsRatio_working_3-way'!Y209+4*PI())/3)</f>
        <v>-0.54617748327856985</v>
      </c>
      <c r="AF209" s="11">
        <f>-'OddsRatio_working_3-way'!U209/(3*'OddsRatio_working_3-way'!X209^(1/3))*COS(('OddsRatio_working_3-way'!Y209)/3)</f>
        <v>0.53549203449873972</v>
      </c>
      <c r="AG209" s="11">
        <f>-'OddsRatio_working_3-way'!U209/(3*'OddsRatio_working_3-way'!X209^(1/3))*COS(('OddsRatio_working_3-way'!Y209+2*PI())/3)</f>
        <v>-0.41051511648984418</v>
      </c>
      <c r="AH209" s="11">
        <f>-'OddsRatio_working_3-way'!U209/(3*'OddsRatio_working_3-way'!X209^(1/3))*COS(('OddsRatio_working_3-way'!Y209+4*PI())/3)</f>
        <v>-0.12497691800889572</v>
      </c>
      <c r="AI209" s="11">
        <f>'OddsRatio_working_3-way'!U209/(3*'OddsRatio_working_3-way'!X209^(1/3))*SIN(('OddsRatio_working_3-way'!Y209)/3)</f>
        <v>-0.16485555575689642</v>
      </c>
      <c r="AJ209" s="11">
        <f>'OddsRatio_working_3-way'!U209/(3*'OddsRatio_working_3-way'!X209^(1/3))*SIN(('OddsRatio_working_3-way'!Y209+2*PI())/3)</f>
        <v>-0.38132192752167343</v>
      </c>
      <c r="AK209" s="11">
        <f>'OddsRatio_working_3-way'!U209/(3*'OddsRatio_working_3-way'!X209^(1/3))*SIN(('OddsRatio_working_3-way'!Y209+4*PI())/3)</f>
        <v>0.54617748327856985</v>
      </c>
      <c r="AL209" s="11">
        <f>'OddsRatio_working_3-way'!Z209+'OddsRatio_working_3-way'!AF209</f>
        <v>1.0709840689974794</v>
      </c>
      <c r="AM209" s="11">
        <f>'OddsRatio_working_3-way'!AA209+'OddsRatio_working_3-way'!AG209</f>
        <v>-0.82103023297968836</v>
      </c>
      <c r="AN209" s="11">
        <f>'OddsRatio_working_3-way'!AB209+'OddsRatio_working_3-way'!AH209</f>
        <v>-0.24995383601779145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1.0709840689974794</v>
      </c>
      <c r="AS209" s="11">
        <f>IF(('OddsRatio_working_3-way'!X209=0),IF(Q209&gt;0,-Q209^(1/3),(-Q209)^(1/3)),'OddsRatio_working_3-way'!AM209-'OddsRatio_working_3-way'!R209/3)</f>
        <v>-0.82103023297968836</v>
      </c>
      <c r="AT209" s="11">
        <f>IF(('OddsRatio_working_3-way'!X209=0),IF(Q209&gt;0,-Q209^(1/3),(-Q209)^(1/3)),'OddsRatio_working_3-way'!AN209-'OddsRatio_working_3-way'!R209/3)</f>
        <v>-0.24995383601779145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4.12</v>
      </c>
      <c r="B210" s="4">
        <f>IF('True_Odds_Calculator_3-way'!B211="","",'True_Odds_Calculator_3-way'!B211)</f>
        <v>3.74</v>
      </c>
      <c r="C210" s="4">
        <f>IF('True_Odds_Calculator_3-way'!C211="","",'True_Odds_Calculator_3-way'!C211)</f>
        <v>1.91</v>
      </c>
      <c r="D210" s="9">
        <f t="shared" si="52"/>
        <v>0.23294769319145545</v>
      </c>
      <c r="E210" s="9">
        <f t="shared" si="53"/>
        <v>0.25695302527330921</v>
      </c>
      <c r="F210" s="9">
        <f t="shared" si="54"/>
        <v>0.51009928153523543</v>
      </c>
      <c r="G210" s="9">
        <f t="shared" si="55"/>
        <v>1.0553875634819545</v>
      </c>
      <c r="H210" s="9">
        <f t="shared" si="56"/>
        <v>4.2928091980636971</v>
      </c>
      <c r="I210" s="9">
        <f t="shared" si="57"/>
        <v>3.8917619239405554</v>
      </c>
      <c r="J210" s="9">
        <f t="shared" si="58"/>
        <v>1.9604026827685785</v>
      </c>
      <c r="K210" s="11">
        <f t="shared" si="59"/>
        <v>0.24271844660194175</v>
      </c>
      <c r="L210" s="11">
        <f t="shared" si="60"/>
        <v>0.26737967914438499</v>
      </c>
      <c r="M210" s="11">
        <f t="shared" si="61"/>
        <v>0.52356020942408377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-0.26432872655076267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0.23003106132865936</v>
      </c>
      <c r="Q210" s="11">
        <f>2*'OddsRatio_working_3-way'!K210*'OddsRatio_working_3-way'!L210*'OddsRatio_working_3-way'!M210</f>
        <v>6.7956000392513857E-2</v>
      </c>
      <c r="R210" s="11">
        <f t="shared" si="62"/>
        <v>0</v>
      </c>
      <c r="S210" s="11">
        <f t="shared" si="63"/>
        <v>-0.87024616783179387</v>
      </c>
      <c r="T210" s="11">
        <f t="shared" si="64"/>
        <v>-0.25708897129447389</v>
      </c>
      <c r="U210" s="11">
        <f>'OddsRatio_working_3-way'!S210-'OddsRatio_working_3-way'!R210^2/3</f>
        <v>-0.87024616783179387</v>
      </c>
      <c r="V210" s="11">
        <f>'OddsRatio_working_3-way'!S210*'OddsRatio_working_3-way'!R210/3-2*'OddsRatio_working_3-way'!R210^3/27-'OddsRatio_working_3-way'!T210</f>
        <v>0.25708897129447389</v>
      </c>
      <c r="W210" s="11">
        <f>'OddsRatio_working_3-way'!V210^2+4*'OddsRatio_working_3-way'!U210^3/27</f>
        <v>-3.1544095131033845E-2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0.15623606681259986</v>
      </c>
      <c r="Y210" s="11">
        <f>IF('OddsRatio_working_3-way'!W210&gt;=0,IF('OddsRatio_working_3-way'!V210+SQRT('OddsRatio_working_3-way'!W210)&gt;0,0,PI()),ACOS('OddsRatio_working_3-way'!V210/(2*'OddsRatio_working_3-way'!X210)))</f>
        <v>0.60454979209011406</v>
      </c>
      <c r="Z210" s="11">
        <f>'OddsRatio_working_3-way'!X210^(1/3)*COS('OddsRatio_working_3-way'!Y210/3)</f>
        <v>0.52769378174097736</v>
      </c>
      <c r="AA210" s="11">
        <f>'OddsRatio_working_3-way'!X210^(1/3)*COS(('OddsRatio_working_3-way'!Y210+2*PI())/3)</f>
        <v>-0.35720639221811706</v>
      </c>
      <c r="AB210" s="11">
        <f>'OddsRatio_working_3-way'!X210^(1/3)*COS(('OddsRatio_working_3-way'!Y210+4*PI())/3)</f>
        <v>-0.17048738952286019</v>
      </c>
      <c r="AC210" s="11">
        <f>'OddsRatio_working_3-way'!X210^(1/3)*SIN('OddsRatio_working_3-way'!Y210/3)</f>
        <v>0.10780226646892503</v>
      </c>
      <c r="AD210" s="11">
        <f>'OddsRatio_working_3-way'!X210^(1/3)*SIN(('OddsRatio_working_3-way'!Y210+2*PI())/3)</f>
        <v>0.40309508717230491</v>
      </c>
      <c r="AE210" s="11">
        <f>'OddsRatio_working_3-way'!X210^(1/3)*SIN(('OddsRatio_working_3-way'!Y210+4*PI())/3)</f>
        <v>-0.5108973536412299</v>
      </c>
      <c r="AF210" s="11">
        <f>-'OddsRatio_working_3-way'!U210/(3*'OddsRatio_working_3-way'!X210^(1/3))*COS(('OddsRatio_working_3-way'!Y210)/3)</f>
        <v>0.52769378174097725</v>
      </c>
      <c r="AG210" s="11">
        <f>-'OddsRatio_working_3-way'!U210/(3*'OddsRatio_working_3-way'!X210^(1/3))*COS(('OddsRatio_working_3-way'!Y210+2*PI())/3)</f>
        <v>-0.35720639221811695</v>
      </c>
      <c r="AH210" s="11">
        <f>-'OddsRatio_working_3-way'!U210/(3*'OddsRatio_working_3-way'!X210^(1/3))*COS(('OddsRatio_working_3-way'!Y210+4*PI())/3)</f>
        <v>-0.17048738952286016</v>
      </c>
      <c r="AI210" s="11">
        <f>'OddsRatio_working_3-way'!U210/(3*'OddsRatio_working_3-way'!X210^(1/3))*SIN(('OddsRatio_working_3-way'!Y210)/3)</f>
        <v>-0.107802266468925</v>
      </c>
      <c r="AJ210" s="11">
        <f>'OddsRatio_working_3-way'!U210/(3*'OddsRatio_working_3-way'!X210^(1/3))*SIN(('OddsRatio_working_3-way'!Y210+2*PI())/3)</f>
        <v>-0.4030950871723048</v>
      </c>
      <c r="AK210" s="11">
        <f>'OddsRatio_working_3-way'!U210/(3*'OddsRatio_working_3-way'!X210^(1/3))*SIN(('OddsRatio_working_3-way'!Y210+4*PI())/3)</f>
        <v>0.51089735364122979</v>
      </c>
      <c r="AL210" s="11">
        <f>'OddsRatio_working_3-way'!Z210+'OddsRatio_working_3-way'!AF210</f>
        <v>1.0553875634819545</v>
      </c>
      <c r="AM210" s="11">
        <f>'OddsRatio_working_3-way'!AA210+'OddsRatio_working_3-way'!AG210</f>
        <v>-0.71441278443623402</v>
      </c>
      <c r="AN210" s="11">
        <f>'OddsRatio_working_3-way'!AB210+'OddsRatio_working_3-way'!AH210</f>
        <v>-0.34097477904572038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1.0553875634819545</v>
      </c>
      <c r="AS210" s="11">
        <f>IF(('OddsRatio_working_3-way'!X210=0),IF(Q210&gt;0,-Q210^(1/3),(-Q210)^(1/3)),'OddsRatio_working_3-way'!AM210-'OddsRatio_working_3-way'!R210/3)</f>
        <v>-0.71441278443623402</v>
      </c>
      <c r="AT210" s="11">
        <f>IF(('OddsRatio_working_3-way'!X210=0),IF(Q210&gt;0,-Q210^(1/3),(-Q210)^(1/3)),'OddsRatio_working_3-way'!AN210-'OddsRatio_working_3-way'!R210/3)</f>
        <v>-0.34097477904572038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2.62</v>
      </c>
      <c r="B211" s="4">
        <f>IF('True_Odds_Calculator_3-way'!B212="","",'True_Odds_Calculator_3-way'!B212)</f>
        <v>3.14</v>
      </c>
      <c r="C211" s="4">
        <f>IF('True_Odds_Calculator_3-way'!C212="","",'True_Odds_Calculator_3-way'!C212)</f>
        <v>3</v>
      </c>
      <c r="D211" s="9">
        <f t="shared" si="52"/>
        <v>0.36995599785281857</v>
      </c>
      <c r="E211" s="9">
        <f t="shared" si="53"/>
        <v>0.30772318518766972</v>
      </c>
      <c r="F211" s="9">
        <f t="shared" si="54"/>
        <v>0.32232081695951154</v>
      </c>
      <c r="G211" s="9">
        <f t="shared" si="55"/>
        <v>1.0512494809257316</v>
      </c>
      <c r="H211" s="9">
        <f t="shared" si="56"/>
        <v>2.7030241590996855</v>
      </c>
      <c r="I211" s="9">
        <f t="shared" si="57"/>
        <v>3.2496738891810657</v>
      </c>
      <c r="J211" s="9">
        <f t="shared" si="58"/>
        <v>3.1024989618514631</v>
      </c>
      <c r="K211" s="11">
        <f t="shared" si="59"/>
        <v>0.38167938931297707</v>
      </c>
      <c r="L211" s="11">
        <f t="shared" si="60"/>
        <v>0.31847133757961782</v>
      </c>
      <c r="M211" s="11">
        <f t="shared" si="61"/>
        <v>0.33333333333333331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-0.28093547916565376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0.23338357563086498</v>
      </c>
      <c r="Q211" s="11">
        <f>2*'OddsRatio_working_3-way'!K211*'OddsRatio_working_3-way'!L211*'OddsRatio_working_3-way'!M211</f>
        <v>8.1035963760716992E-2</v>
      </c>
      <c r="R211" s="11">
        <f t="shared" si="62"/>
        <v>0</v>
      </c>
      <c r="S211" s="11">
        <f t="shared" si="63"/>
        <v>-0.83073727933541008</v>
      </c>
      <c r="T211" s="11">
        <f t="shared" si="64"/>
        <v>-0.28845044421368399</v>
      </c>
      <c r="U211" s="11">
        <f>'OddsRatio_working_3-way'!S211-'OddsRatio_working_3-way'!R211^2/3</f>
        <v>-0.83073727933541008</v>
      </c>
      <c r="V211" s="11">
        <f>'OddsRatio_working_3-way'!S211*'OddsRatio_working_3-way'!R211/3-2*'OddsRatio_working_3-way'!R211^3/27-'OddsRatio_working_3-way'!T211</f>
        <v>0.28845044421368399</v>
      </c>
      <c r="W211" s="11">
        <f>'OddsRatio_working_3-way'!V211^2+4*'OddsRatio_working_3-way'!U211^3/27</f>
        <v>-1.731465546928504E-3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0.14571815631039267</v>
      </c>
      <c r="Y211" s="11">
        <f>IF('OddsRatio_working_3-way'!W211&gt;=0,IF('OddsRatio_working_3-way'!V211+SQRT('OddsRatio_working_3-way'!W211)&gt;0,0,PI()),ACOS('OddsRatio_working_3-way'!V211/(2*'OddsRatio_working_3-way'!X211)))</f>
        <v>0.14326826057666331</v>
      </c>
      <c r="Z211" s="11">
        <f>'OddsRatio_working_3-way'!X211^(1/3)*COS('OddsRatio_working_3-way'!Y211/3)</f>
        <v>0.52562474046286578</v>
      </c>
      <c r="AA211" s="11">
        <f>'OddsRatio_working_3-way'!X211^(1/3)*COS(('OddsRatio_working_3-way'!Y211+2*PI())/3)</f>
        <v>-0.28456769127850884</v>
      </c>
      <c r="AB211" s="11">
        <f>'OddsRatio_working_3-way'!X211^(1/3)*COS(('OddsRatio_working_3-way'!Y211+4*PI())/3)</f>
        <v>-0.24105704918435697</v>
      </c>
      <c r="AC211" s="11">
        <f>'OddsRatio_working_3-way'!X211^(1/3)*SIN('OddsRatio_working_3-way'!Y211/3)</f>
        <v>2.5120880925672228E-2</v>
      </c>
      <c r="AD211" s="11">
        <f>'OddsRatio_working_3-way'!X211^(1/3)*SIN(('OddsRatio_working_3-way'!Y211+2*PI())/3)</f>
        <v>0.442643937635608</v>
      </c>
      <c r="AE211" s="11">
        <f>'OddsRatio_working_3-way'!X211^(1/3)*SIN(('OddsRatio_working_3-way'!Y211+4*PI())/3)</f>
        <v>-0.46776481856127999</v>
      </c>
      <c r="AF211" s="11">
        <f>-'OddsRatio_working_3-way'!U211/(3*'OddsRatio_working_3-way'!X211^(1/3))*COS(('OddsRatio_working_3-way'!Y211)/3)</f>
        <v>0.52562474046286567</v>
      </c>
      <c r="AG211" s="11">
        <f>-'OddsRatio_working_3-way'!U211/(3*'OddsRatio_working_3-way'!X211^(1/3))*COS(('OddsRatio_working_3-way'!Y211+2*PI())/3)</f>
        <v>-0.28456769127850878</v>
      </c>
      <c r="AH211" s="11">
        <f>-'OddsRatio_working_3-way'!U211/(3*'OddsRatio_working_3-way'!X211^(1/3))*COS(('OddsRatio_working_3-way'!Y211+4*PI())/3)</f>
        <v>-0.24105704918435691</v>
      </c>
      <c r="AI211" s="11">
        <f>'OddsRatio_working_3-way'!U211/(3*'OddsRatio_working_3-way'!X211^(1/3))*SIN(('OddsRatio_working_3-way'!Y211)/3)</f>
        <v>-2.5120880925672225E-2</v>
      </c>
      <c r="AJ211" s="11">
        <f>'OddsRatio_working_3-way'!U211/(3*'OddsRatio_working_3-way'!X211^(1/3))*SIN(('OddsRatio_working_3-way'!Y211+2*PI())/3)</f>
        <v>-0.44264393763560789</v>
      </c>
      <c r="AK211" s="11">
        <f>'OddsRatio_working_3-way'!U211/(3*'OddsRatio_working_3-way'!X211^(1/3))*SIN(('OddsRatio_working_3-way'!Y211+4*PI())/3)</f>
        <v>0.46776481856127994</v>
      </c>
      <c r="AL211" s="11">
        <f>'OddsRatio_working_3-way'!Z211+'OddsRatio_working_3-way'!AF211</f>
        <v>1.0512494809257316</v>
      </c>
      <c r="AM211" s="11">
        <f>'OddsRatio_working_3-way'!AA211+'OddsRatio_working_3-way'!AG211</f>
        <v>-0.56913538255701757</v>
      </c>
      <c r="AN211" s="11">
        <f>'OddsRatio_working_3-way'!AB211+'OddsRatio_working_3-way'!AH211</f>
        <v>-0.48211409836871388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1.0512494809257316</v>
      </c>
      <c r="AS211" s="11">
        <f>IF(('OddsRatio_working_3-way'!X211=0),IF(Q211&gt;0,-Q211^(1/3),(-Q211)^(1/3)),'OddsRatio_working_3-way'!AM211-'OddsRatio_working_3-way'!R211/3)</f>
        <v>-0.56913538255701757</v>
      </c>
      <c r="AT211" s="11">
        <f>IF(('OddsRatio_working_3-way'!X211=0),IF(Q211&gt;0,-Q211^(1/3),(-Q211)^(1/3)),'OddsRatio_working_3-way'!AN211-'OddsRatio_working_3-way'!R211/3)</f>
        <v>-0.48211409836871388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2.4300000000000002</v>
      </c>
      <c r="B212" s="4">
        <f>IF('True_Odds_Calculator_3-way'!B213="","",'True_Odds_Calculator_3-way'!B213)</f>
        <v>3.33</v>
      </c>
      <c r="C212" s="4">
        <f>IF('True_Odds_Calculator_3-way'!C213="","",'True_Odds_Calculator_3-way'!C213)</f>
        <v>3.11</v>
      </c>
      <c r="D212" s="9">
        <f t="shared" si="52"/>
        <v>0.39943184176424634</v>
      </c>
      <c r="E212" s="9">
        <f t="shared" si="53"/>
        <v>0.2898676711110223</v>
      </c>
      <c r="F212" s="9">
        <f t="shared" si="54"/>
        <v>0.31070048712473108</v>
      </c>
      <c r="G212" s="9">
        <f t="shared" si="55"/>
        <v>1.0514377901796716</v>
      </c>
      <c r="H212" s="9">
        <f t="shared" si="56"/>
        <v>2.5035560399569308</v>
      </c>
      <c r="I212" s="9">
        <f t="shared" si="57"/>
        <v>3.4498500511186352</v>
      </c>
      <c r="J212" s="9">
        <f t="shared" si="58"/>
        <v>3.2185337372791079</v>
      </c>
      <c r="K212" s="11">
        <f t="shared" si="59"/>
        <v>0.41152263374485593</v>
      </c>
      <c r="L212" s="11">
        <f t="shared" si="60"/>
        <v>0.3003003003003003</v>
      </c>
      <c r="M212" s="11">
        <f t="shared" si="61"/>
        <v>0.32154340836012862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-0.27935954691541987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0.23325298225064012</v>
      </c>
      <c r="Q212" s="11">
        <f>2*'OddsRatio_working_3-way'!K212*'OddsRatio_working_3-way'!L212*'OddsRatio_working_3-way'!M212</f>
        <v>7.9472907070064783E-2</v>
      </c>
      <c r="R212" s="11">
        <f t="shared" si="62"/>
        <v>0</v>
      </c>
      <c r="S212" s="11">
        <f t="shared" si="63"/>
        <v>-0.834956187558755</v>
      </c>
      <c r="T212" s="11">
        <f t="shared" si="64"/>
        <v>-0.28448251705579386</v>
      </c>
      <c r="U212" s="11">
        <f>'OddsRatio_working_3-way'!S212-'OddsRatio_working_3-way'!R212^2/3</f>
        <v>-0.834956187558755</v>
      </c>
      <c r="V212" s="11">
        <f>'OddsRatio_working_3-way'!S212*'OddsRatio_working_3-way'!R212/3-2*'OddsRatio_working_3-way'!R212^3/27-'OddsRatio_working_3-way'!T212</f>
        <v>0.28448251705579386</v>
      </c>
      <c r="W212" s="11">
        <f>'OddsRatio_working_3-way'!V212^2+4*'OddsRatio_working_3-way'!U212^3/27</f>
        <v>-5.3054365148291899E-3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0.14682961130612351</v>
      </c>
      <c r="Y212" s="11">
        <f>IF('OddsRatio_working_3-way'!W212&gt;=0,IF('OddsRatio_working_3-way'!V212+SQRT('OddsRatio_working_3-way'!W212)&gt;0,0,PI()),ACOS('OddsRatio_working_3-way'!V212/(2*'OddsRatio_working_3-way'!X212)))</f>
        <v>0.25065366957462043</v>
      </c>
      <c r="Z212" s="11">
        <f>'OddsRatio_working_3-way'!X212^(1/3)*COS('OddsRatio_working_3-way'!Y212/3)</f>
        <v>0.52571889508983582</v>
      </c>
      <c r="AA212" s="11">
        <f>'OddsRatio_working_3-way'!X212^(1/3)*COS(('OddsRatio_working_3-way'!Y212+2*PI())/3)</f>
        <v>-0.3009879067169115</v>
      </c>
      <c r="AB212" s="11">
        <f>'OddsRatio_working_3-way'!X212^(1/3)*COS(('OddsRatio_working_3-way'!Y212+4*PI())/3)</f>
        <v>-0.22473098837292424</v>
      </c>
      <c r="AC212" s="11">
        <f>'OddsRatio_working_3-way'!X212^(1/3)*SIN('OddsRatio_working_3-way'!Y212/3)</f>
        <v>4.4026952333472348E-2</v>
      </c>
      <c r="AD212" s="11">
        <f>'OddsRatio_working_3-way'!X212^(1/3)*SIN(('OddsRatio_working_3-way'!Y212+2*PI())/3)</f>
        <v>0.43327244223054784</v>
      </c>
      <c r="AE212" s="11">
        <f>'OddsRatio_working_3-way'!X212^(1/3)*SIN(('OddsRatio_working_3-way'!Y212+4*PI())/3)</f>
        <v>-0.47729939456402021</v>
      </c>
      <c r="AF212" s="11">
        <f>-'OddsRatio_working_3-way'!U212/(3*'OddsRatio_working_3-way'!X212^(1/3))*COS(('OddsRatio_working_3-way'!Y212)/3)</f>
        <v>0.52571889508983582</v>
      </c>
      <c r="AG212" s="11">
        <f>-'OddsRatio_working_3-way'!U212/(3*'OddsRatio_working_3-way'!X212^(1/3))*COS(('OddsRatio_working_3-way'!Y212+2*PI())/3)</f>
        <v>-0.3009879067169115</v>
      </c>
      <c r="AH212" s="11">
        <f>-'OddsRatio_working_3-way'!U212/(3*'OddsRatio_working_3-way'!X212^(1/3))*COS(('OddsRatio_working_3-way'!Y212+4*PI())/3)</f>
        <v>-0.22473098837292424</v>
      </c>
      <c r="AI212" s="11">
        <f>'OddsRatio_working_3-way'!U212/(3*'OddsRatio_working_3-way'!X212^(1/3))*SIN(('OddsRatio_working_3-way'!Y212)/3)</f>
        <v>-4.4026952333472348E-2</v>
      </c>
      <c r="AJ212" s="11">
        <f>'OddsRatio_working_3-way'!U212/(3*'OddsRatio_working_3-way'!X212^(1/3))*SIN(('OddsRatio_working_3-way'!Y212+2*PI())/3)</f>
        <v>-0.43327244223054784</v>
      </c>
      <c r="AK212" s="11">
        <f>'OddsRatio_working_3-way'!U212/(3*'OddsRatio_working_3-way'!X212^(1/3))*SIN(('OddsRatio_working_3-way'!Y212+4*PI())/3)</f>
        <v>0.47729939456402021</v>
      </c>
      <c r="AL212" s="11">
        <f>'OddsRatio_working_3-way'!Z212+'OddsRatio_working_3-way'!AF212</f>
        <v>1.0514377901796716</v>
      </c>
      <c r="AM212" s="11">
        <f>'OddsRatio_working_3-way'!AA212+'OddsRatio_working_3-way'!AG212</f>
        <v>-0.601975813433823</v>
      </c>
      <c r="AN212" s="11">
        <f>'OddsRatio_working_3-way'!AB212+'OddsRatio_working_3-way'!AH212</f>
        <v>-0.44946197674584848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1.0514377901796716</v>
      </c>
      <c r="AS212" s="11">
        <f>IF(('OddsRatio_working_3-way'!X212=0),IF(Q212&gt;0,-Q212^(1/3),(-Q212)^(1/3)),'OddsRatio_working_3-way'!AM212-'OddsRatio_working_3-way'!R212/3)</f>
        <v>-0.601975813433823</v>
      </c>
      <c r="AT212" s="11">
        <f>IF(('OddsRatio_working_3-way'!X212=0),IF(Q212&gt;0,-Q212^(1/3),(-Q212)^(1/3)),'OddsRatio_working_3-way'!AN212-'OddsRatio_working_3-way'!R212/3)</f>
        <v>-0.44946197674584848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2.78</v>
      </c>
      <c r="B213" s="4">
        <f>IF('True_Odds_Calculator_3-way'!B214="","",'True_Odds_Calculator_3-way'!B214)</f>
        <v>3.27</v>
      </c>
      <c r="C213" s="4">
        <f>IF('True_Odds_Calculator_3-way'!C214="","",'True_Odds_Calculator_3-way'!C214)</f>
        <v>2.73</v>
      </c>
      <c r="D213" s="9">
        <f t="shared" si="52"/>
        <v>0.3488419905133589</v>
      </c>
      <c r="E213" s="9">
        <f t="shared" si="53"/>
        <v>0.29581648298780666</v>
      </c>
      <c r="F213" s="9">
        <f t="shared" si="54"/>
        <v>0.35534152649883421</v>
      </c>
      <c r="G213" s="9">
        <f t="shared" si="55"/>
        <v>1.0486670653232619</v>
      </c>
      <c r="H213" s="9">
        <f t="shared" si="56"/>
        <v>2.8666273762754058</v>
      </c>
      <c r="I213" s="9">
        <f t="shared" si="57"/>
        <v>3.3804742382838056</v>
      </c>
      <c r="J213" s="9">
        <f t="shared" si="58"/>
        <v>2.8141940230092435</v>
      </c>
      <c r="K213" s="11">
        <f t="shared" si="59"/>
        <v>0.35971223021582738</v>
      </c>
      <c r="L213" s="11">
        <f t="shared" si="60"/>
        <v>0.3058103975535168</v>
      </c>
      <c r="M213" s="11">
        <f t="shared" si="61"/>
        <v>0.36630036630036628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-0.28166751808755619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0.23290169155128559</v>
      </c>
      <c r="Q213" s="11">
        <f>2*'OddsRatio_working_3-way'!K213*'OddsRatio_working_3-way'!L213*'OddsRatio_working_3-way'!M213</f>
        <v>8.0588820605981187E-2</v>
      </c>
      <c r="R213" s="11">
        <f t="shared" si="62"/>
        <v>0</v>
      </c>
      <c r="S213" s="11">
        <f t="shared" si="63"/>
        <v>-0.8268674113814154</v>
      </c>
      <c r="T213" s="11">
        <f t="shared" si="64"/>
        <v>-0.28611329113543793</v>
      </c>
      <c r="U213" s="11">
        <f>'OddsRatio_working_3-way'!S213-'OddsRatio_working_3-way'!R213^2/3</f>
        <v>-0.8268674113814154</v>
      </c>
      <c r="V213" s="11">
        <f>'OddsRatio_working_3-way'!S213*'OddsRatio_working_3-way'!R213/3-2*'OddsRatio_working_3-way'!R213^3/27-'OddsRatio_working_3-way'!T213</f>
        <v>0.28611329113543793</v>
      </c>
      <c r="W213" s="11">
        <f>'OddsRatio_working_3-way'!V213^2+4*'OddsRatio_working_3-way'!U213^3/27</f>
        <v>-1.892856192544215E-3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0.14470113299219195</v>
      </c>
      <c r="Y213" s="11">
        <f>IF('OddsRatio_working_3-way'!W213&gt;=0,IF('OddsRatio_working_3-way'!V213+SQRT('OddsRatio_working_3-way'!W213)&gt;0,0,PI()),ACOS('OddsRatio_working_3-way'!V213/(2*'OddsRatio_working_3-way'!X213)))</f>
        <v>0.15090598793568066</v>
      </c>
      <c r="Z213" s="11">
        <f>'OddsRatio_working_3-way'!X213^(1/3)*COS('OddsRatio_working_3-way'!Y213/3)</f>
        <v>0.52433353266163096</v>
      </c>
      <c r="AA213" s="11">
        <f>'OddsRatio_working_3-way'!X213^(1/3)*COS(('OddsRatio_working_3-way'!Y213+2*PI())/3)</f>
        <v>-0.28502749117244358</v>
      </c>
      <c r="AB213" s="11">
        <f>'OddsRatio_working_3-way'!X213^(1/3)*COS(('OddsRatio_working_3-way'!Y213+4*PI())/3)</f>
        <v>-0.23930604148918749</v>
      </c>
      <c r="AC213" s="11">
        <f>'OddsRatio_working_3-way'!X213^(1/3)*SIN('OddsRatio_working_3-way'!Y213/3)</f>
        <v>2.6397291282368014E-2</v>
      </c>
      <c r="AD213" s="11">
        <f>'OddsRatio_working_3-way'!X213^(1/3)*SIN(('OddsRatio_working_3-way'!Y213+2*PI())/3)</f>
        <v>0.44088751369982621</v>
      </c>
      <c r="AE213" s="11">
        <f>'OddsRatio_working_3-way'!X213^(1/3)*SIN(('OddsRatio_working_3-way'!Y213+4*PI())/3)</f>
        <v>-0.46728480498219405</v>
      </c>
      <c r="AF213" s="11">
        <f>-'OddsRatio_working_3-way'!U213/(3*'OddsRatio_working_3-way'!X213^(1/3))*COS(('OddsRatio_working_3-way'!Y213)/3)</f>
        <v>0.52433353266163096</v>
      </c>
      <c r="AG213" s="11">
        <f>-'OddsRatio_working_3-way'!U213/(3*'OddsRatio_working_3-way'!X213^(1/3))*COS(('OddsRatio_working_3-way'!Y213+2*PI())/3)</f>
        <v>-0.28502749117244358</v>
      </c>
      <c r="AH213" s="11">
        <f>-'OddsRatio_working_3-way'!U213/(3*'OddsRatio_working_3-way'!X213^(1/3))*COS(('OddsRatio_working_3-way'!Y213+4*PI())/3)</f>
        <v>-0.23930604148918749</v>
      </c>
      <c r="AI213" s="11">
        <f>'OddsRatio_working_3-way'!U213/(3*'OddsRatio_working_3-way'!X213^(1/3))*SIN(('OddsRatio_working_3-way'!Y213)/3)</f>
        <v>-2.6397291282368014E-2</v>
      </c>
      <c r="AJ213" s="11">
        <f>'OddsRatio_working_3-way'!U213/(3*'OddsRatio_working_3-way'!X213^(1/3))*SIN(('OddsRatio_working_3-way'!Y213+2*PI())/3)</f>
        <v>-0.44088751369982621</v>
      </c>
      <c r="AK213" s="11">
        <f>'OddsRatio_working_3-way'!U213/(3*'OddsRatio_working_3-way'!X213^(1/3))*SIN(('OddsRatio_working_3-way'!Y213+4*PI())/3)</f>
        <v>0.46728480498219405</v>
      </c>
      <c r="AL213" s="11">
        <f>'OddsRatio_working_3-way'!Z213+'OddsRatio_working_3-way'!AF213</f>
        <v>1.0486670653232619</v>
      </c>
      <c r="AM213" s="11">
        <f>'OddsRatio_working_3-way'!AA213+'OddsRatio_working_3-way'!AG213</f>
        <v>-0.57005498234488716</v>
      </c>
      <c r="AN213" s="11">
        <f>'OddsRatio_working_3-way'!AB213+'OddsRatio_working_3-way'!AH213</f>
        <v>-0.47861208297837499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1.0486670653232619</v>
      </c>
      <c r="AS213" s="11">
        <f>IF(('OddsRatio_working_3-way'!X213=0),IF(Q213&gt;0,-Q213^(1/3),(-Q213)^(1/3)),'OddsRatio_working_3-way'!AM213-'OddsRatio_working_3-way'!R213/3)</f>
        <v>-0.57005498234488716</v>
      </c>
      <c r="AT213" s="11">
        <f>IF(('OddsRatio_working_3-way'!X213=0),IF(Q213&gt;0,-Q213^(1/3),(-Q213)^(1/3)),'OddsRatio_working_3-way'!AN213-'OddsRatio_working_3-way'!R213/3)</f>
        <v>-0.47861208297837499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2.61</v>
      </c>
      <c r="B214" s="4">
        <f>IF('True_Odds_Calculator_3-way'!B215="","",'True_Odds_Calculator_3-way'!B215)</f>
        <v>3.13</v>
      </c>
      <c r="C214" s="4">
        <f>IF('True_Odds_Calculator_3-way'!C215="","",'True_Odds_Calculator_3-way'!C215)</f>
        <v>3.03</v>
      </c>
      <c r="D214" s="9">
        <f t="shared" si="52"/>
        <v>0.37168176338893821</v>
      </c>
      <c r="E214" s="9">
        <f t="shared" si="53"/>
        <v>0.3089790702384877</v>
      </c>
      <c r="F214" s="9">
        <f t="shared" si="54"/>
        <v>0.31933916637257415</v>
      </c>
      <c r="G214" s="9">
        <f t="shared" si="55"/>
        <v>1.0499836492763466</v>
      </c>
      <c r="H214" s="9">
        <f t="shared" si="56"/>
        <v>2.6904736753349181</v>
      </c>
      <c r="I214" s="9">
        <f t="shared" si="57"/>
        <v>3.236465172958618</v>
      </c>
      <c r="J214" s="9">
        <f t="shared" si="58"/>
        <v>3.1314668080309835</v>
      </c>
      <c r="K214" s="11">
        <f t="shared" si="59"/>
        <v>0.38314176245210729</v>
      </c>
      <c r="L214" s="11">
        <f t="shared" si="60"/>
        <v>0.31948881789137379</v>
      </c>
      <c r="M214" s="11">
        <f t="shared" si="61"/>
        <v>0.33003300330033003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-0.28123802795615027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0.23310325597577572</v>
      </c>
      <c r="Q214" s="11">
        <f>2*'OddsRatio_working_3-way'!K214*'OddsRatio_working_3-way'!L214*'OddsRatio_working_3-way'!M214</f>
        <v>8.0798355624185678E-2</v>
      </c>
      <c r="R214" s="11">
        <f t="shared" si="62"/>
        <v>0</v>
      </c>
      <c r="S214" s="11">
        <f t="shared" si="63"/>
        <v>-0.82884685854830564</v>
      </c>
      <c r="T214" s="11">
        <f t="shared" si="64"/>
        <v>-0.28729527159386675</v>
      </c>
      <c r="U214" s="11">
        <f>'OddsRatio_working_3-way'!S214-'OddsRatio_working_3-way'!R214^2/3</f>
        <v>-0.82884685854830564</v>
      </c>
      <c r="V214" s="11">
        <f>'OddsRatio_working_3-way'!S214*'OddsRatio_working_3-way'!R214/3-2*'OddsRatio_working_3-way'!R214^3/27-'OddsRatio_working_3-way'!T214</f>
        <v>0.28729527159386675</v>
      </c>
      <c r="W214" s="11">
        <f>'OddsRatio_working_3-way'!V214^2+4*'OddsRatio_working_3-way'!U214^3/27</f>
        <v>-1.8180361152252272E-3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0.1452210463357661</v>
      </c>
      <c r="Y214" s="11">
        <f>IF('OddsRatio_working_3-way'!W214&gt;=0,IF('OddsRatio_working_3-way'!V214+SQRT('OddsRatio_working_3-way'!W214)&gt;0,0,PI()),ACOS('OddsRatio_working_3-way'!V214/(2*'OddsRatio_working_3-way'!X214)))</f>
        <v>0.14733778701352285</v>
      </c>
      <c r="Z214" s="11">
        <f>'OddsRatio_working_3-way'!X214^(1/3)*COS('OddsRatio_working_3-way'!Y214/3)</f>
        <v>0.52499182463817329</v>
      </c>
      <c r="AA214" s="11">
        <f>'OddsRatio_working_3-way'!X214^(1/3)*COS(('OddsRatio_working_3-way'!Y214+2*PI())/3)</f>
        <v>-0.28484323171957665</v>
      </c>
      <c r="AB214" s="11">
        <f>'OddsRatio_working_3-way'!X214^(1/3)*COS(('OddsRatio_working_3-way'!Y214+4*PI())/3)</f>
        <v>-0.24014859291859678</v>
      </c>
      <c r="AC214" s="11">
        <f>'OddsRatio_working_3-way'!X214^(1/3)*SIN('OddsRatio_working_3-way'!Y214/3)</f>
        <v>2.5804461743078804E-2</v>
      </c>
      <c r="AD214" s="11">
        <f>'OddsRatio_working_3-way'!X214^(1/3)*SIN(('OddsRatio_working_3-way'!Y214+2*PI())/3)</f>
        <v>0.44175402604426384</v>
      </c>
      <c r="AE214" s="11">
        <f>'OddsRatio_working_3-way'!X214^(1/3)*SIN(('OddsRatio_working_3-way'!Y214+4*PI())/3)</f>
        <v>-0.46755848778734266</v>
      </c>
      <c r="AF214" s="11">
        <f>-'OddsRatio_working_3-way'!U214/(3*'OddsRatio_working_3-way'!X214^(1/3))*COS(('OddsRatio_working_3-way'!Y214)/3)</f>
        <v>0.52499182463817329</v>
      </c>
      <c r="AG214" s="11">
        <f>-'OddsRatio_working_3-way'!U214/(3*'OddsRatio_working_3-way'!X214^(1/3))*COS(('OddsRatio_working_3-way'!Y214+2*PI())/3)</f>
        <v>-0.28484323171957665</v>
      </c>
      <c r="AH214" s="11">
        <f>-'OddsRatio_working_3-way'!U214/(3*'OddsRatio_working_3-way'!X214^(1/3))*COS(('OddsRatio_working_3-way'!Y214+4*PI())/3)</f>
        <v>-0.24014859291859678</v>
      </c>
      <c r="AI214" s="11">
        <f>'OddsRatio_working_3-way'!U214/(3*'OddsRatio_working_3-way'!X214^(1/3))*SIN(('OddsRatio_working_3-way'!Y214)/3)</f>
        <v>-2.5804461743078804E-2</v>
      </c>
      <c r="AJ214" s="11">
        <f>'OddsRatio_working_3-way'!U214/(3*'OddsRatio_working_3-way'!X214^(1/3))*SIN(('OddsRatio_working_3-way'!Y214+2*PI())/3)</f>
        <v>-0.44175402604426384</v>
      </c>
      <c r="AK214" s="11">
        <f>'OddsRatio_working_3-way'!U214/(3*'OddsRatio_working_3-way'!X214^(1/3))*SIN(('OddsRatio_working_3-way'!Y214+4*PI())/3)</f>
        <v>0.46755848778734266</v>
      </c>
      <c r="AL214" s="11">
        <f>'OddsRatio_working_3-way'!Z214+'OddsRatio_working_3-way'!AF214</f>
        <v>1.0499836492763466</v>
      </c>
      <c r="AM214" s="11">
        <f>'OddsRatio_working_3-way'!AA214+'OddsRatio_working_3-way'!AG214</f>
        <v>-0.5696864634391533</v>
      </c>
      <c r="AN214" s="11">
        <f>'OddsRatio_working_3-way'!AB214+'OddsRatio_working_3-way'!AH214</f>
        <v>-0.48029718583719355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1.0499836492763466</v>
      </c>
      <c r="AS214" s="11">
        <f>IF(('OddsRatio_working_3-way'!X214=0),IF(Q214&gt;0,-Q214^(1/3),(-Q214)^(1/3)),'OddsRatio_working_3-way'!AM214-'OddsRatio_working_3-way'!R214/3)</f>
        <v>-0.5696864634391533</v>
      </c>
      <c r="AT214" s="11">
        <f>IF(('OddsRatio_working_3-way'!X214=0),IF(Q214&gt;0,-Q214^(1/3),(-Q214)^(1/3)),'OddsRatio_working_3-way'!AN214-'OddsRatio_working_3-way'!R214/3)</f>
        <v>-0.48029718583719355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2.67</v>
      </c>
      <c r="B215" s="4">
        <f>IF('True_Odds_Calculator_3-way'!B216="","",'True_Odds_Calculator_3-way'!B216)</f>
        <v>3.33</v>
      </c>
      <c r="C215" s="4">
        <f>IF('True_Odds_Calculator_3-way'!C216="","",'True_Odds_Calculator_3-way'!C216)</f>
        <v>2.8</v>
      </c>
      <c r="D215" s="9">
        <f t="shared" si="52"/>
        <v>0.36340267388415987</v>
      </c>
      <c r="E215" s="9">
        <f t="shared" si="53"/>
        <v>0.29035295824372109</v>
      </c>
      <c r="F215" s="9">
        <f t="shared" si="54"/>
        <v>0.34624436787211915</v>
      </c>
      <c r="G215" s="9">
        <f t="shared" si="55"/>
        <v>1.0489631228847034</v>
      </c>
      <c r="H215" s="9">
        <f t="shared" si="56"/>
        <v>2.7517684152174544</v>
      </c>
      <c r="I215" s="9">
        <f t="shared" si="57"/>
        <v>3.4440840763213578</v>
      </c>
      <c r="J215" s="9">
        <f t="shared" si="58"/>
        <v>2.8881336211924666</v>
      </c>
      <c r="K215" s="11">
        <f t="shared" si="59"/>
        <v>0.37453183520599254</v>
      </c>
      <c r="L215" s="11">
        <f t="shared" si="60"/>
        <v>0.3003003003003003</v>
      </c>
      <c r="M215" s="11">
        <f t="shared" si="61"/>
        <v>0.35714285714285715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-0.28133992740734315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0.23297776106764873</v>
      </c>
      <c r="Q215" s="11">
        <f>2*'OddsRatio_working_3-way'!K215*'OddsRatio_working_3-way'!L215*'OddsRatio_working_3-way'!M215</f>
        <v>8.0337158988844387E-2</v>
      </c>
      <c r="R215" s="11">
        <f t="shared" si="62"/>
        <v>0</v>
      </c>
      <c r="S215" s="11">
        <f t="shared" si="63"/>
        <v>-0.82810059423356441</v>
      </c>
      <c r="T215" s="11">
        <f t="shared" si="64"/>
        <v>-0.2855519290460567</v>
      </c>
      <c r="U215" s="11">
        <f>'OddsRatio_working_3-way'!S215-'OddsRatio_working_3-way'!R215^2/3</f>
        <v>-0.82810059423356441</v>
      </c>
      <c r="V215" s="11">
        <f>'OddsRatio_working_3-way'!S215*'OddsRatio_working_3-way'!R215/3-2*'OddsRatio_working_3-way'!R215^3/27-'OddsRatio_working_3-way'!T215</f>
        <v>0.2855519290460567</v>
      </c>
      <c r="W215" s="11">
        <f>'OddsRatio_working_3-way'!V215^2+4*'OddsRatio_working_3-way'!U215^3/27</f>
        <v>-2.5890550074361557E-3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0.14502496266967313</v>
      </c>
      <c r="Y215" s="11">
        <f>IF('OddsRatio_working_3-way'!W215&gt;=0,IF('OddsRatio_working_3-way'!V215+SQRT('OddsRatio_working_3-way'!W215)&gt;0,0,PI()),ACOS('OddsRatio_working_3-way'!V215/(2*'OddsRatio_working_3-way'!X215)))</f>
        <v>0.17634007003703922</v>
      </c>
      <c r="Z215" s="11">
        <f>'OddsRatio_working_3-way'!X215^(1/3)*COS('OddsRatio_working_3-way'!Y215/3)</f>
        <v>0.5244815614423517</v>
      </c>
      <c r="AA215" s="11">
        <f>'OddsRatio_working_3-way'!X215^(1/3)*COS(('OddsRatio_working_3-way'!Y215+2*PI())/3)</f>
        <v>-0.28897030257689821</v>
      </c>
      <c r="AB215" s="11">
        <f>'OddsRatio_working_3-way'!X215^(1/3)*COS(('OddsRatio_working_3-way'!Y215+4*PI())/3)</f>
        <v>-0.23551125886545363</v>
      </c>
      <c r="AC215" s="11">
        <f>'OddsRatio_working_3-way'!X215^(1/3)*SIN('OddsRatio_working_3-way'!Y215/3)</f>
        <v>3.0864593277422744E-2</v>
      </c>
      <c r="AD215" s="11">
        <f>'OddsRatio_working_3-way'!X215^(1/3)*SIN(('OddsRatio_working_3-way'!Y215+2*PI())/3)</f>
        <v>0.4387820593868943</v>
      </c>
      <c r="AE215" s="11">
        <f>'OddsRatio_working_3-way'!X215^(1/3)*SIN(('OddsRatio_working_3-way'!Y215+4*PI())/3)</f>
        <v>-0.46964665266431677</v>
      </c>
      <c r="AF215" s="11">
        <f>-'OddsRatio_working_3-way'!U215/(3*'OddsRatio_working_3-way'!X215^(1/3))*COS(('OddsRatio_working_3-way'!Y215)/3)</f>
        <v>0.52448156144235181</v>
      </c>
      <c r="AG215" s="11">
        <f>-'OddsRatio_working_3-way'!U215/(3*'OddsRatio_working_3-way'!X215^(1/3))*COS(('OddsRatio_working_3-way'!Y215+2*PI())/3)</f>
        <v>-0.28897030257689832</v>
      </c>
      <c r="AH215" s="11">
        <f>-'OddsRatio_working_3-way'!U215/(3*'OddsRatio_working_3-way'!X215^(1/3))*COS(('OddsRatio_working_3-way'!Y215+4*PI())/3)</f>
        <v>-0.23551125886545368</v>
      </c>
      <c r="AI215" s="11">
        <f>'OddsRatio_working_3-way'!U215/(3*'OddsRatio_working_3-way'!X215^(1/3))*SIN(('OddsRatio_working_3-way'!Y215)/3)</f>
        <v>-3.0864593277422751E-2</v>
      </c>
      <c r="AJ215" s="11">
        <f>'OddsRatio_working_3-way'!U215/(3*'OddsRatio_working_3-way'!X215^(1/3))*SIN(('OddsRatio_working_3-way'!Y215+2*PI())/3)</f>
        <v>-0.43878205938689435</v>
      </c>
      <c r="AK215" s="11">
        <f>'OddsRatio_working_3-way'!U215/(3*'OddsRatio_working_3-way'!X215^(1/3))*SIN(('OddsRatio_working_3-way'!Y215+4*PI())/3)</f>
        <v>0.46964665266431688</v>
      </c>
      <c r="AL215" s="11">
        <f>'OddsRatio_working_3-way'!Z215+'OddsRatio_working_3-way'!AF215</f>
        <v>1.0489631228847034</v>
      </c>
      <c r="AM215" s="11">
        <f>'OddsRatio_working_3-way'!AA215+'OddsRatio_working_3-way'!AG215</f>
        <v>-0.57794060515379653</v>
      </c>
      <c r="AN215" s="11">
        <f>'OddsRatio_working_3-way'!AB215+'OddsRatio_working_3-way'!AH215</f>
        <v>-0.47102251773090731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1.0489631228847034</v>
      </c>
      <c r="AS215" s="11">
        <f>IF(('OddsRatio_working_3-way'!X215=0),IF(Q215&gt;0,-Q215^(1/3),(-Q215)^(1/3)),'OddsRatio_working_3-way'!AM215-'OddsRatio_working_3-way'!R215/3)</f>
        <v>-0.57794060515379653</v>
      </c>
      <c r="AT215" s="11">
        <f>IF(('OddsRatio_working_3-way'!X215=0),IF(Q215&gt;0,-Q215^(1/3),(-Q215)^(1/3)),'OddsRatio_working_3-way'!AN215-'OddsRatio_working_3-way'!R215/3)</f>
        <v>-0.47102251773090731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3.19</v>
      </c>
      <c r="B216" s="4">
        <f>IF('True_Odds_Calculator_3-way'!B217="","",'True_Odds_Calculator_3-way'!B217)</f>
        <v>3.35</v>
      </c>
      <c r="C216" s="4">
        <f>IF('True_Odds_Calculator_3-way'!C217="","",'True_Odds_Calculator_3-way'!C217)</f>
        <v>2.37</v>
      </c>
      <c r="D216" s="9">
        <f t="shared" si="52"/>
        <v>0.30257685950142288</v>
      </c>
      <c r="E216" s="9">
        <f t="shared" si="53"/>
        <v>0.28790704851010984</v>
      </c>
      <c r="F216" s="9">
        <f t="shared" si="54"/>
        <v>0.40951609198846706</v>
      </c>
      <c r="G216" s="9">
        <f t="shared" si="55"/>
        <v>1.0524864840851578</v>
      </c>
      <c r="H216" s="9">
        <f t="shared" si="56"/>
        <v>3.3049454001464955</v>
      </c>
      <c r="I216" s="9">
        <f t="shared" si="57"/>
        <v>3.4733432376001208</v>
      </c>
      <c r="J216" s="9">
        <f t="shared" si="58"/>
        <v>2.4419064831966661</v>
      </c>
      <c r="K216" s="11">
        <f t="shared" si="59"/>
        <v>0.31347962382445144</v>
      </c>
      <c r="L216" s="11">
        <f t="shared" si="60"/>
        <v>0.29850746268656714</v>
      </c>
      <c r="M216" s="11">
        <f t="shared" si="61"/>
        <v>0.42194092827004215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-0.2783868443979064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0.23334776456987319</v>
      </c>
      <c r="Q216" s="11">
        <f>2*'OddsRatio_working_3-way'!K216*'OddsRatio_working_3-way'!L216*'OddsRatio_working_3-way'!M216</f>
        <v>7.896709460909411E-2</v>
      </c>
      <c r="R216" s="11">
        <f t="shared" si="62"/>
        <v>0</v>
      </c>
      <c r="S216" s="11">
        <f t="shared" si="63"/>
        <v>-0.83821405093533252</v>
      </c>
      <c r="T216" s="11">
        <f t="shared" si="64"/>
        <v>-0.28365957730468094</v>
      </c>
      <c r="U216" s="11">
        <f>'OddsRatio_working_3-way'!S216-'OddsRatio_working_3-way'!R216^2/3</f>
        <v>-0.83821405093533252</v>
      </c>
      <c r="V216" s="11">
        <f>'OddsRatio_working_3-way'!S216*'OddsRatio_working_3-way'!R216/3-2*'OddsRatio_working_3-way'!R216^3/27-'OddsRatio_working_3-way'!T216</f>
        <v>0.28365957730468094</v>
      </c>
      <c r="W216" s="11">
        <f>'OddsRatio_working_3-way'!V216^2+4*'OddsRatio_working_3-way'!U216^3/27</f>
        <v>-6.7863605219754819E-3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0.14768980695925307</v>
      </c>
      <c r="Y216" s="11">
        <f>IF('OddsRatio_working_3-way'!W216&gt;=0,IF('OddsRatio_working_3-way'!V216+SQRT('OddsRatio_working_3-way'!W216)&gt;0,0,PI()),ACOS('OddsRatio_working_3-way'!V216/(2*'OddsRatio_working_3-way'!X216)))</f>
        <v>0.28264139937799437</v>
      </c>
      <c r="Z216" s="11">
        <f>'OddsRatio_working_3-way'!X216^(1/3)*COS('OddsRatio_working_3-way'!Y216/3)</f>
        <v>0.52624324204257877</v>
      </c>
      <c r="AA216" s="11">
        <f>'OddsRatio_working_3-way'!X216^(1/3)*COS(('OddsRatio_working_3-way'!Y216+2*PI())/3)</f>
        <v>-0.30618611204602997</v>
      </c>
      <c r="AB216" s="11">
        <f>'OddsRatio_working_3-way'!X216^(1/3)*COS(('OddsRatio_working_3-way'!Y216+4*PI())/3)</f>
        <v>-0.22005712999654894</v>
      </c>
      <c r="AC216" s="11">
        <f>'OddsRatio_working_3-way'!X216^(1/3)*SIN('OddsRatio_working_3-way'!Y216/3)</f>
        <v>4.9726590971296461E-2</v>
      </c>
      <c r="AD216" s="11">
        <f>'OddsRatio_working_3-way'!X216^(1/3)*SIN(('OddsRatio_working_3-way'!Y216+2*PI())/3)</f>
        <v>0.43087672069310823</v>
      </c>
      <c r="AE216" s="11">
        <f>'OddsRatio_working_3-way'!X216^(1/3)*SIN(('OddsRatio_working_3-way'!Y216+4*PI())/3)</f>
        <v>-0.48060331166440456</v>
      </c>
      <c r="AF216" s="11">
        <f>-'OddsRatio_working_3-way'!U216/(3*'OddsRatio_working_3-way'!X216^(1/3))*COS(('OddsRatio_working_3-way'!Y216)/3)</f>
        <v>0.52624324204257888</v>
      </c>
      <c r="AG216" s="11">
        <f>-'OddsRatio_working_3-way'!U216/(3*'OddsRatio_working_3-way'!X216^(1/3))*COS(('OddsRatio_working_3-way'!Y216+2*PI())/3)</f>
        <v>-0.30618611204603002</v>
      </c>
      <c r="AH216" s="11">
        <f>-'OddsRatio_working_3-way'!U216/(3*'OddsRatio_working_3-way'!X216^(1/3))*COS(('OddsRatio_working_3-way'!Y216+4*PI())/3)</f>
        <v>-0.220057129996549</v>
      </c>
      <c r="AI216" s="11">
        <f>'OddsRatio_working_3-way'!U216/(3*'OddsRatio_working_3-way'!X216^(1/3))*SIN(('OddsRatio_working_3-way'!Y216)/3)</f>
        <v>-4.9726590971296468E-2</v>
      </c>
      <c r="AJ216" s="11">
        <f>'OddsRatio_working_3-way'!U216/(3*'OddsRatio_working_3-way'!X216^(1/3))*SIN(('OddsRatio_working_3-way'!Y216+2*PI())/3)</f>
        <v>-0.43087672069310834</v>
      </c>
      <c r="AK216" s="11">
        <f>'OddsRatio_working_3-way'!U216/(3*'OddsRatio_working_3-way'!X216^(1/3))*SIN(('OddsRatio_working_3-way'!Y216+4*PI())/3)</f>
        <v>0.48060331166440468</v>
      </c>
      <c r="AL216" s="11">
        <f>'OddsRatio_working_3-way'!Z216+'OddsRatio_working_3-way'!AF216</f>
        <v>1.0524864840851578</v>
      </c>
      <c r="AM216" s="11">
        <f>'OddsRatio_working_3-way'!AA216+'OddsRatio_working_3-way'!AG216</f>
        <v>-0.61237222409205994</v>
      </c>
      <c r="AN216" s="11">
        <f>'OddsRatio_working_3-way'!AB216+'OddsRatio_working_3-way'!AH216</f>
        <v>-0.44011425999309794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1.0524864840851578</v>
      </c>
      <c r="AS216" s="11">
        <f>IF(('OddsRatio_working_3-way'!X216=0),IF(Q216&gt;0,-Q216^(1/3),(-Q216)^(1/3)),'OddsRatio_working_3-way'!AM216-'OddsRatio_working_3-way'!R216/3)</f>
        <v>-0.61237222409205994</v>
      </c>
      <c r="AT216" s="11">
        <f>IF(('OddsRatio_working_3-way'!X216=0),IF(Q216&gt;0,-Q216^(1/3),(-Q216)^(1/3)),'OddsRatio_working_3-way'!AN216-'OddsRatio_working_3-way'!R216/3)</f>
        <v>-0.44011425999309794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1.99</v>
      </c>
      <c r="B217" s="4">
        <f>IF('True_Odds_Calculator_3-way'!B218="","",'True_Odds_Calculator_3-way'!B218)</f>
        <v>3.68</v>
      </c>
      <c r="C217" s="4">
        <f>IF('True_Odds_Calculator_3-way'!C218="","",'True_Odds_Calculator_3-way'!C218)</f>
        <v>3.86</v>
      </c>
      <c r="D217" s="9">
        <f t="shared" si="52"/>
        <v>0.48939626997289687</v>
      </c>
      <c r="E217" s="9">
        <f t="shared" si="53"/>
        <v>0.26148038115493338</v>
      </c>
      <c r="F217" s="9">
        <f t="shared" si="54"/>
        <v>0.2491233488721698</v>
      </c>
      <c r="G217" s="9">
        <f t="shared" si="55"/>
        <v>1.0538726490299641</v>
      </c>
      <c r="H217" s="9">
        <f t="shared" si="56"/>
        <v>2.0433339225396647</v>
      </c>
      <c r="I217" s="9">
        <f t="shared" si="57"/>
        <v>3.8243786994003046</v>
      </c>
      <c r="J217" s="9">
        <f t="shared" si="58"/>
        <v>4.0140757762256962</v>
      </c>
      <c r="K217" s="11">
        <f t="shared" si="59"/>
        <v>0.50251256281407031</v>
      </c>
      <c r="L217" s="11">
        <f t="shared" si="60"/>
        <v>0.27173913043478259</v>
      </c>
      <c r="M217" s="11">
        <f t="shared" si="61"/>
        <v>0.2590673575129534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-0.26844036583005126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0.23100691563245374</v>
      </c>
      <c r="Q217" s="11">
        <f>2*'OddsRatio_working_3-way'!K217*'OddsRatio_working_3-way'!L217*'OddsRatio_working_3-way'!M217</f>
        <v>7.0752500959403913E-2</v>
      </c>
      <c r="R217" s="11">
        <f t="shared" si="62"/>
        <v>0</v>
      </c>
      <c r="S217" s="11">
        <f t="shared" si="63"/>
        <v>-0.86055208171897468</v>
      </c>
      <c r="T217" s="11">
        <f t="shared" si="64"/>
        <v>-0.26356878459999228</v>
      </c>
      <c r="U217" s="11">
        <f>'OddsRatio_working_3-way'!S217-'OddsRatio_working_3-way'!R217^2/3</f>
        <v>-0.86055208171897468</v>
      </c>
      <c r="V217" s="11">
        <f>'OddsRatio_working_3-way'!S217*'OddsRatio_working_3-way'!R217/3-2*'OddsRatio_working_3-way'!R217^3/27-'OddsRatio_working_3-way'!T217</f>
        <v>0.26356878459999228</v>
      </c>
      <c r="W217" s="11">
        <f>'OddsRatio_working_3-way'!V217^2+4*'OddsRatio_working_3-way'!U217^3/27</f>
        <v>-2.4943606222324555E-2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0.15363276867081588</v>
      </c>
      <c r="Y217" s="11">
        <f>IF('OddsRatio_working_3-way'!W217&gt;=0,IF('OddsRatio_working_3-way'!V217+SQRT('OddsRatio_working_3-way'!W217)&gt;0,0,PI()),ACOS('OddsRatio_working_3-way'!V217/(2*'OddsRatio_working_3-way'!X217)))</f>
        <v>0.53984511028583548</v>
      </c>
      <c r="Z217" s="11">
        <f>'OddsRatio_working_3-way'!X217^(1/3)*COS('OddsRatio_working_3-way'!Y217/3)</f>
        <v>0.52693632451498218</v>
      </c>
      <c r="AA217" s="11">
        <f>'OddsRatio_working_3-way'!X217^(1/3)*COS(('OddsRatio_working_3-way'!Y217+2*PI())/3)</f>
        <v>-0.34648384065455484</v>
      </c>
      <c r="AB217" s="11">
        <f>'OddsRatio_working_3-way'!X217^(1/3)*COS(('OddsRatio_working_3-way'!Y217+4*PI())/3)</f>
        <v>-0.18045248386042748</v>
      </c>
      <c r="AC217" s="11">
        <f>'OddsRatio_working_3-way'!X217^(1/3)*SIN('OddsRatio_working_3-way'!Y217/3)</f>
        <v>9.5858248539008484E-2</v>
      </c>
      <c r="AD217" s="11">
        <f>'OddsRatio_working_3-way'!X217^(1/3)*SIN(('OddsRatio_working_3-way'!Y217+2*PI())/3)</f>
        <v>0.40841111893727128</v>
      </c>
      <c r="AE217" s="11">
        <f>'OddsRatio_working_3-way'!X217^(1/3)*SIN(('OddsRatio_working_3-way'!Y217+4*PI())/3)</f>
        <v>-0.5042693674762796</v>
      </c>
      <c r="AF217" s="11">
        <f>-'OddsRatio_working_3-way'!U217/(3*'OddsRatio_working_3-way'!X217^(1/3))*COS(('OddsRatio_working_3-way'!Y217)/3)</f>
        <v>0.52693632451498207</v>
      </c>
      <c r="AG217" s="11">
        <f>-'OddsRatio_working_3-way'!U217/(3*'OddsRatio_working_3-way'!X217^(1/3))*COS(('OddsRatio_working_3-way'!Y217+2*PI())/3)</f>
        <v>-0.34648384065455479</v>
      </c>
      <c r="AH217" s="11">
        <f>-'OddsRatio_working_3-way'!U217/(3*'OddsRatio_working_3-way'!X217^(1/3))*COS(('OddsRatio_working_3-way'!Y217+4*PI())/3)</f>
        <v>-0.18045248386042742</v>
      </c>
      <c r="AI217" s="11">
        <f>'OddsRatio_working_3-way'!U217/(3*'OddsRatio_working_3-way'!X217^(1/3))*SIN(('OddsRatio_working_3-way'!Y217)/3)</f>
        <v>-9.5858248539008456E-2</v>
      </c>
      <c r="AJ217" s="11">
        <f>'OddsRatio_working_3-way'!U217/(3*'OddsRatio_working_3-way'!X217^(1/3))*SIN(('OddsRatio_working_3-way'!Y217+2*PI())/3)</f>
        <v>-0.40841111893727122</v>
      </c>
      <c r="AK217" s="11">
        <f>'OddsRatio_working_3-way'!U217/(3*'OddsRatio_working_3-way'!X217^(1/3))*SIN(('OddsRatio_working_3-way'!Y217+4*PI())/3)</f>
        <v>0.50426936747627948</v>
      </c>
      <c r="AL217" s="11">
        <f>'OddsRatio_working_3-way'!Z217+'OddsRatio_working_3-way'!AF217</f>
        <v>1.0538726490299641</v>
      </c>
      <c r="AM217" s="11">
        <f>'OddsRatio_working_3-way'!AA217+'OddsRatio_working_3-way'!AG217</f>
        <v>-0.69296768130910968</v>
      </c>
      <c r="AN217" s="11">
        <f>'OddsRatio_working_3-way'!AB217+'OddsRatio_working_3-way'!AH217</f>
        <v>-0.3609049677208549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1.0538726490299641</v>
      </c>
      <c r="AS217" s="11">
        <f>IF(('OddsRatio_working_3-way'!X217=0),IF(Q217&gt;0,-Q217^(1/3),(-Q217)^(1/3)),'OddsRatio_working_3-way'!AM217-'OddsRatio_working_3-way'!R217/3)</f>
        <v>-0.69296768130910968</v>
      </c>
      <c r="AT217" s="11">
        <f>IF(('OddsRatio_working_3-way'!X217=0),IF(Q217&gt;0,-Q217^(1/3),(-Q217)^(1/3)),'OddsRatio_working_3-way'!AN217-'OddsRatio_working_3-way'!R217/3)</f>
        <v>-0.3609049677208549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2.92</v>
      </c>
      <c r="B218" s="4">
        <f>IF('True_Odds_Calculator_3-way'!B219="","",'True_Odds_Calculator_3-way'!B219)</f>
        <v>3.15</v>
      </c>
      <c r="C218" s="4">
        <f>IF('True_Odds_Calculator_3-way'!C219="","",'True_Odds_Calculator_3-way'!C219)</f>
        <v>2.68</v>
      </c>
      <c r="D218" s="9">
        <f t="shared" si="52"/>
        <v>0.33145059614721456</v>
      </c>
      <c r="E218" s="9">
        <f t="shared" si="53"/>
        <v>0.3068740799310537</v>
      </c>
      <c r="F218" s="9">
        <f t="shared" si="54"/>
        <v>0.36167532392173168</v>
      </c>
      <c r="G218" s="9">
        <f t="shared" si="55"/>
        <v>1.050542127708239</v>
      </c>
      <c r="H218" s="9">
        <f t="shared" si="56"/>
        <v>3.0170408851998194</v>
      </c>
      <c r="I218" s="9">
        <f t="shared" si="57"/>
        <v>3.258665574572714</v>
      </c>
      <c r="J218" s="9">
        <f t="shared" si="58"/>
        <v>2.7649107745498416</v>
      </c>
      <c r="K218" s="11">
        <f t="shared" si="59"/>
        <v>0.34246575342465752</v>
      </c>
      <c r="L218" s="11">
        <f t="shared" si="60"/>
        <v>0.31746031746031744</v>
      </c>
      <c r="M218" s="11">
        <f t="shared" si="61"/>
        <v>0.37313432835820892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-0.28133306072377839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0.23325966384645591</v>
      </c>
      <c r="Q218" s="11">
        <f>2*'OddsRatio_working_3-way'!K218*'OddsRatio_working_3-way'!L218*'OddsRatio_working_3-way'!M218</f>
        <v>8.1133796120506391E-2</v>
      </c>
      <c r="R218" s="11">
        <f t="shared" si="62"/>
        <v>0</v>
      </c>
      <c r="S218" s="11">
        <f t="shared" si="63"/>
        <v>-0.82912283130306375</v>
      </c>
      <c r="T218" s="11">
        <f t="shared" si="64"/>
        <v>-0.28839055001845693</v>
      </c>
      <c r="U218" s="11">
        <f>'OddsRatio_working_3-way'!S218-'OddsRatio_working_3-way'!R218^2/3</f>
        <v>-0.82912283130306375</v>
      </c>
      <c r="V218" s="11">
        <f>'OddsRatio_working_3-way'!S218*'OddsRatio_working_3-way'!R218/3-2*'OddsRatio_working_3-way'!R218^3/27-'OddsRatio_working_3-way'!T218</f>
        <v>0.28839055001845693</v>
      </c>
      <c r="W218" s="11">
        <f>'OddsRatio_working_3-way'!V218^2+4*'OddsRatio_working_3-way'!U218^3/27</f>
        <v>-1.2717900151903161E-3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0.14529358154710278</v>
      </c>
      <c r="Y218" s="11">
        <f>IF('OddsRatio_working_3-way'!W218&gt;=0,IF('OddsRatio_working_3-way'!V218+SQRT('OddsRatio_working_3-way'!W218)&gt;0,0,PI()),ACOS('OddsRatio_working_3-way'!V218/(2*'OddsRatio_working_3-way'!X218)))</f>
        <v>0.12303467456379069</v>
      </c>
      <c r="Z218" s="11">
        <f>'OddsRatio_working_3-way'!X218^(1/3)*COS('OddsRatio_working_3-way'!Y218/3)</f>
        <v>0.52527106385411959</v>
      </c>
      <c r="AA218" s="11">
        <f>'OddsRatio_working_3-way'!X218^(1/3)*COS(('OddsRatio_working_3-way'!Y218+2*PI())/3)</f>
        <v>-0.28130207777617466</v>
      </c>
      <c r="AB218" s="11">
        <f>'OddsRatio_working_3-way'!X218^(1/3)*COS(('OddsRatio_working_3-way'!Y218+4*PI())/3)</f>
        <v>-0.24396898607794479</v>
      </c>
      <c r="AC218" s="11">
        <f>'OddsRatio_working_3-way'!X218^(1/3)*SIN('OddsRatio_working_3-way'!Y218/3)</f>
        <v>2.1554270541654055E-2</v>
      </c>
      <c r="AD218" s="11">
        <f>'OddsRatio_working_3-way'!X218^(1/3)*SIN(('OddsRatio_working_3-way'!Y218+2*PI())/3)</f>
        <v>0.44412094989971856</v>
      </c>
      <c r="AE218" s="11">
        <f>'OddsRatio_working_3-way'!X218^(1/3)*SIN(('OddsRatio_working_3-way'!Y218+4*PI())/3)</f>
        <v>-0.46567522044137255</v>
      </c>
      <c r="AF218" s="11">
        <f>-'OddsRatio_working_3-way'!U218/(3*'OddsRatio_working_3-way'!X218^(1/3))*COS(('OddsRatio_working_3-way'!Y218)/3)</f>
        <v>0.52527106385411937</v>
      </c>
      <c r="AG218" s="11">
        <f>-'OddsRatio_working_3-way'!U218/(3*'OddsRatio_working_3-way'!X218^(1/3))*COS(('OddsRatio_working_3-way'!Y218+2*PI())/3)</f>
        <v>-0.28130207777617455</v>
      </c>
      <c r="AH218" s="11">
        <f>-'OddsRatio_working_3-way'!U218/(3*'OddsRatio_working_3-way'!X218^(1/3))*COS(('OddsRatio_working_3-way'!Y218+4*PI())/3)</f>
        <v>-0.24396898607794468</v>
      </c>
      <c r="AI218" s="11">
        <f>'OddsRatio_working_3-way'!U218/(3*'OddsRatio_working_3-way'!X218^(1/3))*SIN(('OddsRatio_working_3-way'!Y218)/3)</f>
        <v>-2.1554270541654045E-2</v>
      </c>
      <c r="AJ218" s="11">
        <f>'OddsRatio_working_3-way'!U218/(3*'OddsRatio_working_3-way'!X218^(1/3))*SIN(('OddsRatio_working_3-way'!Y218+2*PI())/3)</f>
        <v>-0.4441209498997184</v>
      </c>
      <c r="AK218" s="11">
        <f>'OddsRatio_working_3-way'!U218/(3*'OddsRatio_working_3-way'!X218^(1/3))*SIN(('OddsRatio_working_3-way'!Y218+4*PI())/3)</f>
        <v>0.46567522044137233</v>
      </c>
      <c r="AL218" s="11">
        <f>'OddsRatio_working_3-way'!Z218+'OddsRatio_working_3-way'!AF218</f>
        <v>1.050542127708239</v>
      </c>
      <c r="AM218" s="11">
        <f>'OddsRatio_working_3-way'!AA218+'OddsRatio_working_3-way'!AG218</f>
        <v>-0.56260415555234922</v>
      </c>
      <c r="AN218" s="11">
        <f>'OddsRatio_working_3-way'!AB218+'OddsRatio_working_3-way'!AH218</f>
        <v>-0.48793797215588947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1.050542127708239</v>
      </c>
      <c r="AS218" s="11">
        <f>IF(('OddsRatio_working_3-way'!X218=0),IF(Q218&gt;0,-Q218^(1/3),(-Q218)^(1/3)),'OddsRatio_working_3-way'!AM218-'OddsRatio_working_3-way'!R218/3)</f>
        <v>-0.56260415555234922</v>
      </c>
      <c r="AT218" s="11">
        <f>IF(('OddsRatio_working_3-way'!X218=0),IF(Q218&gt;0,-Q218^(1/3),(-Q218)^(1/3)),'OddsRatio_working_3-way'!AN218-'OddsRatio_working_3-way'!R218/3)</f>
        <v>-0.48793797215588947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1.78</v>
      </c>
      <c r="B219" s="4">
        <f>IF('True_Odds_Calculator_3-way'!B220="","",'True_Odds_Calculator_3-way'!B220)</f>
        <v>3.6</v>
      </c>
      <c r="C219" s="4">
        <f>IF('True_Odds_Calculator_3-way'!C220="","",'True_Odds_Calculator_3-way'!C220)</f>
        <v>5.0999999999999996</v>
      </c>
      <c r="D219" s="9">
        <f t="shared" si="52"/>
        <v>0.54711313012407592</v>
      </c>
      <c r="E219" s="9">
        <f t="shared" si="53"/>
        <v>0.26601037868777394</v>
      </c>
      <c r="F219" s="9">
        <f t="shared" si="54"/>
        <v>0.18687649118815017</v>
      </c>
      <c r="G219" s="9">
        <f t="shared" si="55"/>
        <v>1.0612506996806035</v>
      </c>
      <c r="H219" s="9">
        <f t="shared" si="56"/>
        <v>1.8277755457508706</v>
      </c>
      <c r="I219" s="9">
        <f t="shared" si="57"/>
        <v>3.7592518191695685</v>
      </c>
      <c r="J219" s="9">
        <f t="shared" si="58"/>
        <v>5.3511278686904733</v>
      </c>
      <c r="K219" s="11">
        <f t="shared" si="59"/>
        <v>0.5617977528089888</v>
      </c>
      <c r="L219" s="11">
        <f t="shared" si="60"/>
        <v>0.27777777777777779</v>
      </c>
      <c r="M219" s="11">
        <f t="shared" si="61"/>
        <v>0.19607843137254904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-0.25442461628846291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0.22888056595921769</v>
      </c>
      <c r="Q219" s="11">
        <f>2*'OddsRatio_working_3-way'!K219*'OddsRatio_working_3-way'!L219*'OddsRatio_working_3-way'!M219</f>
        <v>6.1198012288560887E-2</v>
      </c>
      <c r="R219" s="11">
        <f t="shared" si="62"/>
        <v>0</v>
      </c>
      <c r="S219" s="11">
        <f t="shared" si="63"/>
        <v>-0.89960071198345148</v>
      </c>
      <c r="T219" s="11">
        <f t="shared" si="64"/>
        <v>-0.24053494972819561</v>
      </c>
      <c r="U219" s="11">
        <f>'OddsRatio_working_3-way'!S219-'OddsRatio_working_3-way'!R219^2/3</f>
        <v>-0.89960071198345148</v>
      </c>
      <c r="V219" s="11">
        <f>'OddsRatio_working_3-way'!S219*'OddsRatio_working_3-way'!R219/3-2*'OddsRatio_working_3-way'!R219^3/27-'OddsRatio_working_3-way'!T219</f>
        <v>0.24053494972819561</v>
      </c>
      <c r="W219" s="11">
        <f>'OddsRatio_working_3-way'!V219^2+4*'OddsRatio_working_3-way'!U219^3/27</f>
        <v>-4.9999258036234062E-2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0.16420742985396522</v>
      </c>
      <c r="Y219" s="11">
        <f>IF('OddsRatio_working_3-way'!W219&gt;=0,IF('OddsRatio_working_3-way'!V219+SQRT('OddsRatio_working_3-way'!W219)&gt;0,0,PI()),ACOS('OddsRatio_working_3-way'!V219/(2*'OddsRatio_working_3-way'!X219)))</f>
        <v>0.74893867787079538</v>
      </c>
      <c r="Z219" s="11">
        <f>'OddsRatio_working_3-way'!X219^(1/3)*COS('OddsRatio_working_3-way'!Y219/3)</f>
        <v>0.53062534984030174</v>
      </c>
      <c r="AA219" s="11">
        <f>'OddsRatio_working_3-way'!X219^(1/3)*COS(('OddsRatio_working_3-way'!Y219+2*PI())/3)</f>
        <v>-0.38247807756105784</v>
      </c>
      <c r="AB219" s="11">
        <f>'OddsRatio_working_3-way'!X219^(1/3)*COS(('OddsRatio_working_3-way'!Y219+4*PI())/3)</f>
        <v>-0.1481472722792441</v>
      </c>
      <c r="AC219" s="11">
        <f>'OddsRatio_working_3-way'!X219^(1/3)*SIN('OddsRatio_working_3-way'!Y219/3)</f>
        <v>0.13529095350887718</v>
      </c>
      <c r="AD219" s="11">
        <f>'OddsRatio_working_3-way'!X219^(1/3)*SIN(('OddsRatio_working_3-way'!Y219+2*PI())/3)</f>
        <v>0.3918895560992679</v>
      </c>
      <c r="AE219" s="11">
        <f>'OddsRatio_working_3-way'!X219^(1/3)*SIN(('OddsRatio_working_3-way'!Y219+4*PI())/3)</f>
        <v>-0.52718050960814489</v>
      </c>
      <c r="AF219" s="11">
        <f>-'OddsRatio_working_3-way'!U219/(3*'OddsRatio_working_3-way'!X219^(1/3))*COS(('OddsRatio_working_3-way'!Y219)/3)</f>
        <v>0.53062534984030185</v>
      </c>
      <c r="AG219" s="11">
        <f>-'OddsRatio_working_3-way'!U219/(3*'OddsRatio_working_3-way'!X219^(1/3))*COS(('OddsRatio_working_3-way'!Y219+2*PI())/3)</f>
        <v>-0.38247807756105789</v>
      </c>
      <c r="AH219" s="11">
        <f>-'OddsRatio_working_3-way'!U219/(3*'OddsRatio_working_3-way'!X219^(1/3))*COS(('OddsRatio_working_3-way'!Y219+4*PI())/3)</f>
        <v>-0.14814727227924412</v>
      </c>
      <c r="AI219" s="11">
        <f>'OddsRatio_working_3-way'!U219/(3*'OddsRatio_working_3-way'!X219^(1/3))*SIN(('OddsRatio_working_3-way'!Y219)/3)</f>
        <v>-0.13529095350887721</v>
      </c>
      <c r="AJ219" s="11">
        <f>'OddsRatio_working_3-way'!U219/(3*'OddsRatio_working_3-way'!X219^(1/3))*SIN(('OddsRatio_working_3-way'!Y219+2*PI())/3)</f>
        <v>-0.39188955609926795</v>
      </c>
      <c r="AK219" s="11">
        <f>'OddsRatio_working_3-way'!U219/(3*'OddsRatio_working_3-way'!X219^(1/3))*SIN(('OddsRatio_working_3-way'!Y219+4*PI())/3)</f>
        <v>0.527180509608145</v>
      </c>
      <c r="AL219" s="11">
        <f>'OddsRatio_working_3-way'!Z219+'OddsRatio_working_3-way'!AF219</f>
        <v>1.0612506996806035</v>
      </c>
      <c r="AM219" s="11">
        <f>'OddsRatio_working_3-way'!AA219+'OddsRatio_working_3-way'!AG219</f>
        <v>-0.76495615512211579</v>
      </c>
      <c r="AN219" s="11">
        <f>'OddsRatio_working_3-way'!AB219+'OddsRatio_working_3-way'!AH219</f>
        <v>-0.29629454455848825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1.0612506996806035</v>
      </c>
      <c r="AS219" s="11">
        <f>IF(('OddsRatio_working_3-way'!X219=0),IF(Q219&gt;0,-Q219^(1/3),(-Q219)^(1/3)),'OddsRatio_working_3-way'!AM219-'OddsRatio_working_3-way'!R219/3)</f>
        <v>-0.76495615512211579</v>
      </c>
      <c r="AT219" s="11">
        <f>IF(('OddsRatio_working_3-way'!X219=0),IF(Q219&gt;0,-Q219^(1/3),(-Q219)^(1/3)),'OddsRatio_working_3-way'!AN219-'OddsRatio_working_3-way'!R219/3)</f>
        <v>-0.29629454455848825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2.13</v>
      </c>
      <c r="B220" s="4">
        <f>IF('True_Odds_Calculator_3-way'!B221="","",'True_Odds_Calculator_3-way'!B221)</f>
        <v>3.37</v>
      </c>
      <c r="C220" s="4">
        <f>IF('True_Odds_Calculator_3-way'!C221="","",'True_Odds_Calculator_3-way'!C221)</f>
        <v>3.74</v>
      </c>
      <c r="D220" s="9">
        <f t="shared" si="52"/>
        <v>0.45660433079679563</v>
      </c>
      <c r="E220" s="9">
        <f t="shared" si="53"/>
        <v>0.28604049963612999</v>
      </c>
      <c r="F220" s="9">
        <f t="shared" si="54"/>
        <v>0.25735516956707427</v>
      </c>
      <c r="G220" s="9">
        <f t="shared" si="55"/>
        <v>1.0531681168015128</v>
      </c>
      <c r="H220" s="9">
        <f t="shared" si="56"/>
        <v>2.19007997198571</v>
      </c>
      <c r="I220" s="9">
        <f t="shared" si="57"/>
        <v>3.4960084368195856</v>
      </c>
      <c r="J220" s="9">
        <f t="shared" si="58"/>
        <v>3.8856806400361457</v>
      </c>
      <c r="K220" s="11">
        <f t="shared" si="59"/>
        <v>0.46948356807511737</v>
      </c>
      <c r="L220" s="11">
        <f t="shared" si="60"/>
        <v>0.29673590504451036</v>
      </c>
      <c r="M220" s="11">
        <f t="shared" si="61"/>
        <v>0.26737967914438499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-0.27333562938429712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0.23243604823852584</v>
      </c>
      <c r="Q220" s="11">
        <f>2*'OddsRatio_working_3-way'!K220*'OddsRatio_working_3-way'!L220*'OddsRatio_working_3-way'!M220</f>
        <v>7.4498733409783913E-2</v>
      </c>
      <c r="R220" s="11">
        <f t="shared" si="62"/>
        <v>0</v>
      </c>
      <c r="S220" s="11">
        <f t="shared" si="63"/>
        <v>-0.85036864298335446</v>
      </c>
      <c r="T220" s="11">
        <f t="shared" si="64"/>
        <v>-0.27255405223825457</v>
      </c>
      <c r="U220" s="11">
        <f>'OddsRatio_working_3-way'!S220-'OddsRatio_working_3-way'!R220^2/3</f>
        <v>-0.85036864298335446</v>
      </c>
      <c r="V220" s="11">
        <f>'OddsRatio_working_3-way'!S220*'OddsRatio_working_3-way'!R220/3-2*'OddsRatio_working_3-way'!R220^3/27-'OddsRatio_working_3-way'!T220</f>
        <v>0.27255405223825457</v>
      </c>
      <c r="W220" s="11">
        <f>'OddsRatio_working_3-way'!V220^2+4*'OddsRatio_working_3-way'!U220^3/27</f>
        <v>-1.6814196794510336E-2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0.15091380667951121</v>
      </c>
      <c r="Y220" s="11">
        <f>IF('OddsRatio_working_3-way'!W220&gt;=0,IF('OddsRatio_working_3-way'!V220+SQRT('OddsRatio_working_3-way'!W220)&gt;0,0,PI()),ACOS('OddsRatio_working_3-way'!V220/(2*'OddsRatio_working_3-way'!X220)))</f>
        <v>0.44406600716864997</v>
      </c>
      <c r="Z220" s="11">
        <f>'OddsRatio_working_3-way'!X220^(1/3)*COS('OddsRatio_working_3-way'!Y220/3)</f>
        <v>0.52658405840075639</v>
      </c>
      <c r="AA220" s="11">
        <f>'OddsRatio_working_3-way'!X220^(1/3)*COS(('OddsRatio_working_3-way'!Y220+2*PI())/3)</f>
        <v>-0.33129263820118227</v>
      </c>
      <c r="AB220" s="11">
        <f>'OddsRatio_working_3-way'!X220^(1/3)*COS(('OddsRatio_working_3-way'!Y220+4*PI())/3)</f>
        <v>-0.19529142019957377</v>
      </c>
      <c r="AC220" s="11">
        <f>'OddsRatio_working_3-way'!X220^(1/3)*SIN('OddsRatio_working_3-way'!Y220/3)</f>
        <v>7.8520339823345608E-2</v>
      </c>
      <c r="AD220" s="11">
        <f>'OddsRatio_working_3-way'!X220^(1/3)*SIN(('OddsRatio_working_3-way'!Y220+2*PI())/3)</f>
        <v>0.41677500189129074</v>
      </c>
      <c r="AE220" s="11">
        <f>'OddsRatio_working_3-way'!X220^(1/3)*SIN(('OddsRatio_working_3-way'!Y220+4*PI())/3)</f>
        <v>-0.49529534171463629</v>
      </c>
      <c r="AF220" s="11">
        <f>-'OddsRatio_working_3-way'!U220/(3*'OddsRatio_working_3-way'!X220^(1/3))*COS(('OddsRatio_working_3-way'!Y220)/3)</f>
        <v>0.52658405840075628</v>
      </c>
      <c r="AG220" s="11">
        <f>-'OddsRatio_working_3-way'!U220/(3*'OddsRatio_working_3-way'!X220^(1/3))*COS(('OddsRatio_working_3-way'!Y220+2*PI())/3)</f>
        <v>-0.33129263820118221</v>
      </c>
      <c r="AH220" s="11">
        <f>-'OddsRatio_working_3-way'!U220/(3*'OddsRatio_working_3-way'!X220^(1/3))*COS(('OddsRatio_working_3-way'!Y220+4*PI())/3)</f>
        <v>-0.19529142019957371</v>
      </c>
      <c r="AI220" s="11">
        <f>'OddsRatio_working_3-way'!U220/(3*'OddsRatio_working_3-way'!X220^(1/3))*SIN(('OddsRatio_working_3-way'!Y220)/3)</f>
        <v>-7.8520339823345595E-2</v>
      </c>
      <c r="AJ220" s="11">
        <f>'OddsRatio_working_3-way'!U220/(3*'OddsRatio_working_3-way'!X220^(1/3))*SIN(('OddsRatio_working_3-way'!Y220+2*PI())/3)</f>
        <v>-0.41677500189129063</v>
      </c>
      <c r="AK220" s="11">
        <f>'OddsRatio_working_3-way'!U220/(3*'OddsRatio_working_3-way'!X220^(1/3))*SIN(('OddsRatio_working_3-way'!Y220+4*PI())/3)</f>
        <v>0.49529534171463618</v>
      </c>
      <c r="AL220" s="11">
        <f>'OddsRatio_working_3-way'!Z220+'OddsRatio_working_3-way'!AF220</f>
        <v>1.0531681168015128</v>
      </c>
      <c r="AM220" s="11">
        <f>'OddsRatio_working_3-way'!AA220+'OddsRatio_working_3-way'!AG220</f>
        <v>-0.66258527640236453</v>
      </c>
      <c r="AN220" s="11">
        <f>'OddsRatio_working_3-way'!AB220+'OddsRatio_working_3-way'!AH220</f>
        <v>-0.39058284039914748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1.0531681168015128</v>
      </c>
      <c r="AS220" s="11">
        <f>IF(('OddsRatio_working_3-way'!X220=0),IF(Q220&gt;0,-Q220^(1/3),(-Q220)^(1/3)),'OddsRatio_working_3-way'!AM220-'OddsRatio_working_3-way'!R220/3)</f>
        <v>-0.66258527640236453</v>
      </c>
      <c r="AT220" s="11">
        <f>IF(('OddsRatio_working_3-way'!X220=0),IF(Q220&gt;0,-Q220^(1/3),(-Q220)^(1/3)),'OddsRatio_working_3-way'!AN220-'OddsRatio_working_3-way'!R220/3)</f>
        <v>-0.39058284039914748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3.9</v>
      </c>
      <c r="B221" s="4">
        <f>IF('True_Odds_Calculator_3-way'!B222="","",'True_Odds_Calculator_3-way'!B222)</f>
        <v>3.22</v>
      </c>
      <c r="C221" s="4">
        <f>IF('True_Odds_Calculator_3-way'!C222="","",'True_Odds_Calculator_3-way'!C222)</f>
        <v>2.14</v>
      </c>
      <c r="D221" s="9">
        <f t="shared" si="52"/>
        <v>0.24646936917350568</v>
      </c>
      <c r="E221" s="9">
        <f t="shared" si="53"/>
        <v>0.29936397167219297</v>
      </c>
      <c r="F221" s="9">
        <f t="shared" si="54"/>
        <v>0.45416665915430149</v>
      </c>
      <c r="G221" s="9">
        <f t="shared" si="55"/>
        <v>1.0542411393033726</v>
      </c>
      <c r="H221" s="9">
        <f t="shared" si="56"/>
        <v>4.0572993039797796</v>
      </c>
      <c r="I221" s="9">
        <f t="shared" si="57"/>
        <v>3.3404153292534868</v>
      </c>
      <c r="J221" s="9">
        <f t="shared" si="58"/>
        <v>2.2018348988058447</v>
      </c>
      <c r="K221" s="11">
        <f t="shared" si="59"/>
        <v>0.25641025641025644</v>
      </c>
      <c r="L221" s="11">
        <f t="shared" si="60"/>
        <v>0.3105590062111801</v>
      </c>
      <c r="M221" s="11">
        <f t="shared" si="61"/>
        <v>0.46728971962616822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-0.27309991917874898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0.23293785991876198</v>
      </c>
      <c r="Q221" s="11">
        <f>2*'OddsRatio_working_3-way'!K221*'OddsRatio_working_3-way'!L221*'OddsRatio_working_3-way'!M221</f>
        <v>7.4421041507591698E-2</v>
      </c>
      <c r="R221" s="11">
        <f t="shared" si="62"/>
        <v>0</v>
      </c>
      <c r="S221" s="11">
        <f t="shared" si="63"/>
        <v>-0.85294005439195975</v>
      </c>
      <c r="T221" s="11">
        <f t="shared" si="64"/>
        <v>-0.27250480970989133</v>
      </c>
      <c r="U221" s="11">
        <f>'OddsRatio_working_3-way'!S221-'OddsRatio_working_3-way'!R221^2/3</f>
        <v>-0.85294005439195975</v>
      </c>
      <c r="V221" s="11">
        <f>'OddsRatio_working_3-way'!S221*'OddsRatio_working_3-way'!R221/3-2*'OddsRatio_working_3-way'!R221^3/27-'OddsRatio_working_3-way'!T221</f>
        <v>0.27250480970989133</v>
      </c>
      <c r="W221" s="11">
        <f>'OddsRatio_working_3-way'!V221^2+4*'OddsRatio_working_3-way'!U221^3/27</f>
        <v>-1.7669963544787448E-2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0.15159884140372867</v>
      </c>
      <c r="Y221" s="11">
        <f>IF('OddsRatio_working_3-way'!W221&gt;=0,IF('OddsRatio_working_3-way'!V221+SQRT('OddsRatio_working_3-way'!W221)&gt;0,0,PI()),ACOS('OddsRatio_working_3-way'!V221/(2*'OddsRatio_working_3-way'!X221)))</f>
        <v>0.4538417476053076</v>
      </c>
      <c r="Z221" s="11">
        <f>'OddsRatio_working_3-way'!X221^(1/3)*COS('OddsRatio_working_3-way'!Y221/3)</f>
        <v>0.52712056965168641</v>
      </c>
      <c r="AA221" s="11">
        <f>'OddsRatio_working_3-way'!X221^(1/3)*COS(('OddsRatio_working_3-way'!Y221+2*PI())/3)</f>
        <v>-0.33315153704586892</v>
      </c>
      <c r="AB221" s="11">
        <f>'OddsRatio_working_3-way'!X221^(1/3)*COS(('OddsRatio_working_3-way'!Y221+4*PI())/3)</f>
        <v>-0.19396903260581755</v>
      </c>
      <c r="AC221" s="11">
        <f>'OddsRatio_working_3-way'!X221^(1/3)*SIN('OddsRatio_working_3-way'!Y221/3)</f>
        <v>8.035705640495007E-2</v>
      </c>
      <c r="AD221" s="11">
        <f>'OddsRatio_working_3-way'!X221^(1/3)*SIN(('OddsRatio_working_3-way'!Y221+2*PI())/3)</f>
        <v>0.41632127597321</v>
      </c>
      <c r="AE221" s="11">
        <f>'OddsRatio_working_3-way'!X221^(1/3)*SIN(('OddsRatio_working_3-way'!Y221+4*PI())/3)</f>
        <v>-0.49667833237815995</v>
      </c>
      <c r="AF221" s="11">
        <f>-'OddsRatio_working_3-way'!U221/(3*'OddsRatio_working_3-way'!X221^(1/3))*COS(('OddsRatio_working_3-way'!Y221)/3)</f>
        <v>0.5271205696516863</v>
      </c>
      <c r="AG221" s="11">
        <f>-'OddsRatio_working_3-way'!U221/(3*'OddsRatio_working_3-way'!X221^(1/3))*COS(('OddsRatio_working_3-way'!Y221+2*PI())/3)</f>
        <v>-0.33315153704586886</v>
      </c>
      <c r="AH221" s="11">
        <f>-'OddsRatio_working_3-way'!U221/(3*'OddsRatio_working_3-way'!X221^(1/3))*COS(('OddsRatio_working_3-way'!Y221+4*PI())/3)</f>
        <v>-0.19396903260581749</v>
      </c>
      <c r="AI221" s="11">
        <f>'OddsRatio_working_3-way'!U221/(3*'OddsRatio_working_3-way'!X221^(1/3))*SIN(('OddsRatio_working_3-way'!Y221)/3)</f>
        <v>-8.0357056404950056E-2</v>
      </c>
      <c r="AJ221" s="11">
        <f>'OddsRatio_working_3-way'!U221/(3*'OddsRatio_working_3-way'!X221^(1/3))*SIN(('OddsRatio_working_3-way'!Y221+2*PI())/3)</f>
        <v>-0.41632127597320989</v>
      </c>
      <c r="AK221" s="11">
        <f>'OddsRatio_working_3-way'!U221/(3*'OddsRatio_working_3-way'!X221^(1/3))*SIN(('OddsRatio_working_3-way'!Y221+4*PI())/3)</f>
        <v>0.49667833237815984</v>
      </c>
      <c r="AL221" s="11">
        <f>'OddsRatio_working_3-way'!Z221+'OddsRatio_working_3-way'!AF221</f>
        <v>1.0542411393033726</v>
      </c>
      <c r="AM221" s="11">
        <f>'OddsRatio_working_3-way'!AA221+'OddsRatio_working_3-way'!AG221</f>
        <v>-0.66630307409173772</v>
      </c>
      <c r="AN221" s="11">
        <f>'OddsRatio_working_3-way'!AB221+'OddsRatio_working_3-way'!AH221</f>
        <v>-0.38793806521163504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1.0542411393033726</v>
      </c>
      <c r="AS221" s="11">
        <f>IF(('OddsRatio_working_3-way'!X221=0),IF(Q221&gt;0,-Q221^(1/3),(-Q221)^(1/3)),'OddsRatio_working_3-way'!AM221-'OddsRatio_working_3-way'!R221/3)</f>
        <v>-0.66630307409173772</v>
      </c>
      <c r="AT221" s="11">
        <f>IF(('OddsRatio_working_3-way'!X221=0),IF(Q221&gt;0,-Q221^(1/3),(-Q221)^(1/3)),'OddsRatio_working_3-way'!AN221-'OddsRatio_working_3-way'!R221/3)</f>
        <v>-0.38793806521163504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4.0199999999999996</v>
      </c>
      <c r="B222" s="4">
        <f>IF('True_Odds_Calculator_3-way'!B223="","",'True_Odds_Calculator_3-way'!B223)</f>
        <v>3.27</v>
      </c>
      <c r="C222" s="4">
        <f>IF('True_Odds_Calculator_3-way'!C223="","",'True_Odds_Calculator_3-way'!C223)</f>
        <v>2.08</v>
      </c>
      <c r="D222" s="9">
        <f t="shared" si="52"/>
        <v>0.23863802887081631</v>
      </c>
      <c r="E222" s="9">
        <f t="shared" si="53"/>
        <v>0.29428059120068811</v>
      </c>
      <c r="F222" s="9">
        <f t="shared" si="54"/>
        <v>0.46708137992849524</v>
      </c>
      <c r="G222" s="9">
        <f t="shared" si="55"/>
        <v>1.0564393870901361</v>
      </c>
      <c r="H222" s="9">
        <f t="shared" si="56"/>
        <v>4.1904469490122107</v>
      </c>
      <c r="I222" s="9">
        <f t="shared" si="57"/>
        <v>3.3981174086946093</v>
      </c>
      <c r="J222" s="9">
        <f t="shared" si="58"/>
        <v>2.1409545380573478</v>
      </c>
      <c r="K222" s="11">
        <f t="shared" si="59"/>
        <v>0.24875621890547267</v>
      </c>
      <c r="L222" s="11">
        <f t="shared" si="60"/>
        <v>0.3058103975535168</v>
      </c>
      <c r="M222" s="11">
        <f t="shared" si="61"/>
        <v>0.48076923076923073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-0.27078176513340135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0.23297122947951374</v>
      </c>
      <c r="Q222" s="11">
        <f>2*'OddsRatio_working_3-way'!K222*'OddsRatio_working_3-way'!L222*'OddsRatio_working_3-way'!M222</f>
        <v>7.3146382882107938E-2</v>
      </c>
      <c r="R222" s="11">
        <f t="shared" si="62"/>
        <v>0</v>
      </c>
      <c r="S222" s="11">
        <f t="shared" si="63"/>
        <v>-0.86036528111388832</v>
      </c>
      <c r="T222" s="11">
        <f t="shared" si="64"/>
        <v>-0.27013038653497284</v>
      </c>
      <c r="U222" s="11">
        <f>'OddsRatio_working_3-way'!S222-'OddsRatio_working_3-way'!R222^2/3</f>
        <v>-0.86036528111388832</v>
      </c>
      <c r="V222" s="11">
        <f>'OddsRatio_working_3-way'!S222*'OddsRatio_working_3-way'!R222/3-2*'OddsRatio_working_3-way'!R222^3/27-'OddsRatio_working_3-way'!T222</f>
        <v>0.27013038653497284</v>
      </c>
      <c r="W222" s="11">
        <f>'OddsRatio_working_3-way'!V222^2+4*'OddsRatio_working_3-way'!U222^3/27</f>
        <v>-2.1380215757042284E-2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0.15358274763671872</v>
      </c>
      <c r="Y222" s="11">
        <f>IF('OddsRatio_working_3-way'!W222&gt;=0,IF('OddsRatio_working_3-way'!V222+SQRT('OddsRatio_working_3-way'!W222)&gt;0,0,PI()),ACOS('OddsRatio_working_3-way'!V222/(2*'OddsRatio_working_3-way'!X222)))</f>
        <v>0.49613399021403271</v>
      </c>
      <c r="Z222" s="11">
        <f>'OddsRatio_working_3-way'!X222^(1/3)*COS('OddsRatio_working_3-way'!Y222/3)</f>
        <v>0.52821969354506804</v>
      </c>
      <c r="AA222" s="11">
        <f>'OddsRatio_working_3-way'!X222^(1/3)*COS(('OddsRatio_working_3-way'!Y222+2*PI())/3)</f>
        <v>-0.34045961292697574</v>
      </c>
      <c r="AB222" s="11">
        <f>'OddsRatio_working_3-way'!X222^(1/3)*COS(('OddsRatio_working_3-way'!Y222+4*PI())/3)</f>
        <v>-0.18776008061809266</v>
      </c>
      <c r="AC222" s="11">
        <f>'OddsRatio_working_3-way'!X222^(1/3)*SIN('OddsRatio_working_3-way'!Y222/3)</f>
        <v>8.8161116083663796E-2</v>
      </c>
      <c r="AD222" s="11">
        <f>'OddsRatio_working_3-way'!X222^(1/3)*SIN(('OddsRatio_working_3-way'!Y222+2*PI())/3)</f>
        <v>0.41337111534742804</v>
      </c>
      <c r="AE222" s="11">
        <f>'OddsRatio_working_3-way'!X222^(1/3)*SIN(('OddsRatio_working_3-way'!Y222+4*PI())/3)</f>
        <v>-0.50153223143109171</v>
      </c>
      <c r="AF222" s="11">
        <f>-'OddsRatio_working_3-way'!U222/(3*'OddsRatio_working_3-way'!X222^(1/3))*COS(('OddsRatio_working_3-way'!Y222)/3)</f>
        <v>0.52821969354506804</v>
      </c>
      <c r="AG222" s="11">
        <f>-'OddsRatio_working_3-way'!U222/(3*'OddsRatio_working_3-way'!X222^(1/3))*COS(('OddsRatio_working_3-way'!Y222+2*PI())/3)</f>
        <v>-0.34045961292697574</v>
      </c>
      <c r="AH222" s="11">
        <f>-'OddsRatio_working_3-way'!U222/(3*'OddsRatio_working_3-way'!X222^(1/3))*COS(('OddsRatio_working_3-way'!Y222+4*PI())/3)</f>
        <v>-0.18776008061809266</v>
      </c>
      <c r="AI222" s="11">
        <f>'OddsRatio_working_3-way'!U222/(3*'OddsRatio_working_3-way'!X222^(1/3))*SIN(('OddsRatio_working_3-way'!Y222)/3)</f>
        <v>-8.8161116083663796E-2</v>
      </c>
      <c r="AJ222" s="11">
        <f>'OddsRatio_working_3-way'!U222/(3*'OddsRatio_working_3-way'!X222^(1/3))*SIN(('OddsRatio_working_3-way'!Y222+2*PI())/3)</f>
        <v>-0.41337111534742804</v>
      </c>
      <c r="AK222" s="11">
        <f>'OddsRatio_working_3-way'!U222/(3*'OddsRatio_working_3-way'!X222^(1/3))*SIN(('OddsRatio_working_3-way'!Y222+4*PI())/3)</f>
        <v>0.50153223143109171</v>
      </c>
      <c r="AL222" s="11">
        <f>'OddsRatio_working_3-way'!Z222+'OddsRatio_working_3-way'!AF222</f>
        <v>1.0564393870901361</v>
      </c>
      <c r="AM222" s="11">
        <f>'OddsRatio_working_3-way'!AA222+'OddsRatio_working_3-way'!AG222</f>
        <v>-0.68091922585395148</v>
      </c>
      <c r="AN222" s="11">
        <f>'OddsRatio_working_3-way'!AB222+'OddsRatio_working_3-way'!AH222</f>
        <v>-0.37552016123618531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1.0564393870901361</v>
      </c>
      <c r="AS222" s="11">
        <f>IF(('OddsRatio_working_3-way'!X222=0),IF(Q222&gt;0,-Q222^(1/3),(-Q222)^(1/3)),'OddsRatio_working_3-way'!AM222-'OddsRatio_working_3-way'!R222/3)</f>
        <v>-0.68091922585395148</v>
      </c>
      <c r="AT222" s="11">
        <f>IF(('OddsRatio_working_3-way'!X222=0),IF(Q222&gt;0,-Q222^(1/3),(-Q222)^(1/3)),'OddsRatio_working_3-way'!AN222-'OddsRatio_working_3-way'!R222/3)</f>
        <v>-0.37552016123618531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1.81</v>
      </c>
      <c r="B223" s="4">
        <f>IF('True_Odds_Calculator_3-way'!B224="","",'True_Odds_Calculator_3-way'!B224)</f>
        <v>3.77</v>
      </c>
      <c r="C223" s="4">
        <f>IF('True_Odds_Calculator_3-way'!C224="","",'True_Odds_Calculator_3-way'!C224)</f>
        <v>4.32</v>
      </c>
      <c r="D223" s="9">
        <f t="shared" si="52"/>
        <v>0.53257390595059939</v>
      </c>
      <c r="E223" s="9">
        <f t="shared" si="53"/>
        <v>0.24991082941488432</v>
      </c>
      <c r="F223" s="9">
        <f t="shared" si="54"/>
        <v>0.21751526463451656</v>
      </c>
      <c r="G223" s="9">
        <f t="shared" si="55"/>
        <v>1.0835477395063524</v>
      </c>
      <c r="H223" s="9">
        <f t="shared" si="56"/>
        <v>1.8776736690001448</v>
      </c>
      <c r="I223" s="9">
        <f t="shared" si="57"/>
        <v>4.0014272384325951</v>
      </c>
      <c r="J223" s="9">
        <f t="shared" si="58"/>
        <v>4.5973784951610899</v>
      </c>
      <c r="K223" s="11">
        <f t="shared" si="59"/>
        <v>0.5524861878453039</v>
      </c>
      <c r="L223" s="11">
        <f t="shared" si="60"/>
        <v>0.26525198938992045</v>
      </c>
      <c r="M223" s="11">
        <f t="shared" si="61"/>
        <v>0.23148148148148145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-0.25269648431203018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0.23406981875261551</v>
      </c>
      <c r="Q223" s="11">
        <f>2*'OddsRatio_working_3-way'!K223*'OddsRatio_working_3-way'!L223*'OddsRatio_working_3-way'!M223</f>
        <v>6.7846324276120432E-2</v>
      </c>
      <c r="R223" s="11">
        <f t="shared" si="62"/>
        <v>0</v>
      </c>
      <c r="S223" s="11">
        <f t="shared" si="63"/>
        <v>-0.92628838659894286</v>
      </c>
      <c r="T223" s="11">
        <f t="shared" si="64"/>
        <v>-0.26848938741998341</v>
      </c>
      <c r="U223" s="11">
        <f>'OddsRatio_working_3-way'!S223-'OddsRatio_working_3-way'!R223^2/3</f>
        <v>-0.92628838659894286</v>
      </c>
      <c r="V223" s="11">
        <f>'OddsRatio_working_3-way'!S223*'OddsRatio_working_3-way'!R223/3-2*'OddsRatio_working_3-way'!R223^3/27-'OddsRatio_working_3-way'!T223</f>
        <v>0.26848938741998341</v>
      </c>
      <c r="W223" s="11">
        <f>'OddsRatio_working_3-way'!V223^2+4*'OddsRatio_working_3-way'!U223^3/27</f>
        <v>-4.5656391187047188E-2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0.17156845743332683</v>
      </c>
      <c r="Y223" s="11">
        <f>IF('OddsRatio_working_3-way'!W223&gt;=0,IF('OddsRatio_working_3-way'!V223+SQRT('OddsRatio_working_3-way'!W223)&gt;0,0,PI()),ACOS('OddsRatio_working_3-way'!V223/(2*'OddsRatio_working_3-way'!X223)))</f>
        <v>0.67219685146986641</v>
      </c>
      <c r="Z223" s="11">
        <f>'OddsRatio_working_3-way'!X223^(1/3)*COS('OddsRatio_working_3-way'!Y223/3)</f>
        <v>0.54177386975317621</v>
      </c>
      <c r="AA223" s="11">
        <f>'OddsRatio_working_3-way'!X223^(1/3)*COS(('OddsRatio_working_3-way'!Y223+2*PI())/3)</f>
        <v>-0.37781168500132317</v>
      </c>
      <c r="AB223" s="11">
        <f>'OddsRatio_working_3-way'!X223^(1/3)*COS(('OddsRatio_working_3-way'!Y223+4*PI())/3)</f>
        <v>-0.16396218475185317</v>
      </c>
      <c r="AC223" s="11">
        <f>'OddsRatio_working_3-way'!X223^(1/3)*SIN('OddsRatio_working_3-way'!Y223/3)</f>
        <v>0.1234660665350986</v>
      </c>
      <c r="AD223" s="11">
        <f>'OddsRatio_working_3-way'!X223^(1/3)*SIN(('OddsRatio_working_3-way'!Y223+2*PI())/3)</f>
        <v>0.40745690104530308</v>
      </c>
      <c r="AE223" s="11">
        <f>'OddsRatio_working_3-way'!X223^(1/3)*SIN(('OddsRatio_working_3-way'!Y223+4*PI())/3)</f>
        <v>-0.53092296758040158</v>
      </c>
      <c r="AF223" s="11">
        <f>-'OddsRatio_working_3-way'!U223/(3*'OddsRatio_working_3-way'!X223^(1/3))*COS(('OddsRatio_working_3-way'!Y223)/3)</f>
        <v>0.5417738697531761</v>
      </c>
      <c r="AG223" s="11">
        <f>-'OddsRatio_working_3-way'!U223/(3*'OddsRatio_working_3-way'!X223^(1/3))*COS(('OddsRatio_working_3-way'!Y223+2*PI())/3)</f>
        <v>-0.37781168500132312</v>
      </c>
      <c r="AH223" s="11">
        <f>-'OddsRatio_working_3-way'!U223/(3*'OddsRatio_working_3-way'!X223^(1/3))*COS(('OddsRatio_working_3-way'!Y223+4*PI())/3)</f>
        <v>-0.16396218475185315</v>
      </c>
      <c r="AI223" s="11">
        <f>'OddsRatio_working_3-way'!U223/(3*'OddsRatio_working_3-way'!X223^(1/3))*SIN(('OddsRatio_working_3-way'!Y223)/3)</f>
        <v>-0.12346606653509859</v>
      </c>
      <c r="AJ223" s="11">
        <f>'OddsRatio_working_3-way'!U223/(3*'OddsRatio_working_3-way'!X223^(1/3))*SIN(('OddsRatio_working_3-way'!Y223+2*PI())/3)</f>
        <v>-0.40745690104530302</v>
      </c>
      <c r="AK223" s="11">
        <f>'OddsRatio_working_3-way'!U223/(3*'OddsRatio_working_3-way'!X223^(1/3))*SIN(('OddsRatio_working_3-way'!Y223+4*PI())/3)</f>
        <v>0.53092296758040147</v>
      </c>
      <c r="AL223" s="11">
        <f>'OddsRatio_working_3-way'!Z223+'OddsRatio_working_3-way'!AF223</f>
        <v>1.0835477395063524</v>
      </c>
      <c r="AM223" s="11">
        <f>'OddsRatio_working_3-way'!AA223+'OddsRatio_working_3-way'!AG223</f>
        <v>-0.75562337000264623</v>
      </c>
      <c r="AN223" s="11">
        <f>'OddsRatio_working_3-way'!AB223+'OddsRatio_working_3-way'!AH223</f>
        <v>-0.32792436950370629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1.0835477395063524</v>
      </c>
      <c r="AS223" s="11">
        <f>IF(('OddsRatio_working_3-way'!X223=0),IF(Q223&gt;0,-Q223^(1/3),(-Q223)^(1/3)),'OddsRatio_working_3-way'!AM223-'OddsRatio_working_3-way'!R223/3)</f>
        <v>-0.75562337000264623</v>
      </c>
      <c r="AT223" s="11">
        <f>IF(('OddsRatio_working_3-way'!X223=0),IF(Q223&gt;0,-Q223^(1/3),(-Q223)^(1/3)),'OddsRatio_working_3-way'!AN223-'OddsRatio_working_3-way'!R223/3)</f>
        <v>-0.32792436950370629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1.45</v>
      </c>
      <c r="B224" s="4">
        <f>IF('True_Odds_Calculator_3-way'!B225="","",'True_Odds_Calculator_3-way'!B225)</f>
        <v>4.33</v>
      </c>
      <c r="C224" s="4">
        <f>IF('True_Odds_Calculator_3-way'!C225="","",'True_Odds_Calculator_3-way'!C225)</f>
        <v>7.25</v>
      </c>
      <c r="D224" s="9">
        <f t="shared" si="52"/>
        <v>0.66430012575150243</v>
      </c>
      <c r="E224" s="9">
        <f t="shared" si="53"/>
        <v>0.21099079414794508</v>
      </c>
      <c r="F224" s="9">
        <f t="shared" si="54"/>
        <v>0.12470908010055248</v>
      </c>
      <c r="G224" s="9">
        <f t="shared" si="55"/>
        <v>1.122985969193202</v>
      </c>
      <c r="H224" s="9">
        <f t="shared" si="56"/>
        <v>1.5053436861369409</v>
      </c>
      <c r="I224" s="9">
        <f t="shared" si="57"/>
        <v>4.7395432774133637</v>
      </c>
      <c r="J224" s="9">
        <f t="shared" si="58"/>
        <v>8.0186623074575127</v>
      </c>
      <c r="K224" s="11">
        <f t="shared" si="59"/>
        <v>0.68965517241379315</v>
      </c>
      <c r="L224" s="11">
        <f t="shared" si="60"/>
        <v>0.23094688221709006</v>
      </c>
      <c r="M224" s="11">
        <f t="shared" si="61"/>
        <v>0.13793103448275862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-0.20575142865773455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0.22034694208203695</v>
      </c>
      <c r="Q224" s="11">
        <f>2*'OddsRatio_working_3-way'!K224*'OddsRatio_working_3-way'!L224*'OddsRatio_working_3-way'!M224</f>
        <v>4.393757568933937E-2</v>
      </c>
      <c r="R224" s="11">
        <f t="shared" si="62"/>
        <v>0</v>
      </c>
      <c r="S224" s="11">
        <f t="shared" si="63"/>
        <v>-1.0709376042709375</v>
      </c>
      <c r="T224" s="11">
        <f t="shared" si="64"/>
        <v>-0.21354688021354684</v>
      </c>
      <c r="U224" s="11">
        <f>'OddsRatio_working_3-way'!S224-'OddsRatio_working_3-way'!R224^2/3</f>
        <v>-1.0709376042709375</v>
      </c>
      <c r="V224" s="11">
        <f>'OddsRatio_working_3-way'!S224*'OddsRatio_working_3-way'!R224/3-2*'OddsRatio_working_3-way'!R224^3/27-'OddsRatio_working_3-way'!T224</f>
        <v>0.21354688021354684</v>
      </c>
      <c r="W224" s="11">
        <f>'OddsRatio_working_3-way'!V224^2+4*'OddsRatio_working_3-way'!U224^3/27</f>
        <v>-0.13636309471110802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0.21328699254762756</v>
      </c>
      <c r="Y224" s="11">
        <f>IF('OddsRatio_working_3-way'!W224&gt;=0,IF('OddsRatio_working_3-way'!V224+SQRT('OddsRatio_working_3-way'!W224)&gt;0,0,PI()),ACOS('OddsRatio_working_3-way'!V224/(2*'OddsRatio_working_3-way'!X224)))</f>
        <v>1.0464939137715326</v>
      </c>
      <c r="Z224" s="11">
        <f>'OddsRatio_working_3-way'!X224^(1/3)*COS('OddsRatio_working_3-way'!Y224/3)</f>
        <v>0.56149298459660102</v>
      </c>
      <c r="AA224" s="11">
        <f>'OddsRatio_working_3-way'!X224^(1/3)*COS(('OddsRatio_working_3-way'!Y224+2*PI())/3)</f>
        <v>-0.45760412502681824</v>
      </c>
      <c r="AB224" s="11">
        <f>'OddsRatio_working_3-way'!X224^(1/3)*COS(('OddsRatio_working_3-way'!Y224+4*PI())/3)</f>
        <v>-0.10388885956978257</v>
      </c>
      <c r="AC224" s="11">
        <f>'OddsRatio_working_3-way'!X224^(1/3)*SIN('OddsRatio_working_3-way'!Y224/3)</f>
        <v>0.20421760372809941</v>
      </c>
      <c r="AD224" s="11">
        <f>'OddsRatio_working_3-way'!X224^(1/3)*SIN(('OddsRatio_working_3-way'!Y224+2*PI())/3)</f>
        <v>0.38415838684335119</v>
      </c>
      <c r="AE224" s="11">
        <f>'OddsRatio_working_3-way'!X224^(1/3)*SIN(('OddsRatio_working_3-way'!Y224+4*PI())/3)</f>
        <v>-0.58837599057145062</v>
      </c>
      <c r="AF224" s="11">
        <f>-'OddsRatio_working_3-way'!U224/(3*'OddsRatio_working_3-way'!X224^(1/3))*COS(('OddsRatio_working_3-way'!Y224)/3)</f>
        <v>0.56149298459660113</v>
      </c>
      <c r="AG224" s="11">
        <f>-'OddsRatio_working_3-way'!U224/(3*'OddsRatio_working_3-way'!X224^(1/3))*COS(('OddsRatio_working_3-way'!Y224+2*PI())/3)</f>
        <v>-0.45760412502681835</v>
      </c>
      <c r="AH224" s="11">
        <f>-'OddsRatio_working_3-way'!U224/(3*'OddsRatio_working_3-way'!X224^(1/3))*COS(('OddsRatio_working_3-way'!Y224+4*PI())/3)</f>
        <v>-0.10388885956978258</v>
      </c>
      <c r="AI224" s="11">
        <f>'OddsRatio_working_3-way'!U224/(3*'OddsRatio_working_3-way'!X224^(1/3))*SIN(('OddsRatio_working_3-way'!Y224)/3)</f>
        <v>-0.20421760372809944</v>
      </c>
      <c r="AJ224" s="11">
        <f>'OddsRatio_working_3-way'!U224/(3*'OddsRatio_working_3-way'!X224^(1/3))*SIN(('OddsRatio_working_3-way'!Y224+2*PI())/3)</f>
        <v>-0.38415838684335124</v>
      </c>
      <c r="AK224" s="11">
        <f>'OddsRatio_working_3-way'!U224/(3*'OddsRatio_working_3-way'!X224^(1/3))*SIN(('OddsRatio_working_3-way'!Y224+4*PI())/3)</f>
        <v>0.58837599057145074</v>
      </c>
      <c r="AL224" s="11">
        <f>'OddsRatio_working_3-way'!Z224+'OddsRatio_working_3-way'!AF224</f>
        <v>1.122985969193202</v>
      </c>
      <c r="AM224" s="11">
        <f>'OddsRatio_working_3-way'!AA224+'OddsRatio_working_3-way'!AG224</f>
        <v>-0.9152082500536366</v>
      </c>
      <c r="AN224" s="11">
        <f>'OddsRatio_working_3-way'!AB224+'OddsRatio_working_3-way'!AH224</f>
        <v>-0.20777771913956516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1.122985969193202</v>
      </c>
      <c r="AS224" s="11">
        <f>IF(('OddsRatio_working_3-way'!X224=0),IF(Q224&gt;0,-Q224^(1/3),(-Q224)^(1/3)),'OddsRatio_working_3-way'!AM224-'OddsRatio_working_3-way'!R224/3)</f>
        <v>-0.9152082500536366</v>
      </c>
      <c r="AT224" s="11">
        <f>IF(('OddsRatio_working_3-way'!X224=0),IF(Q224&gt;0,-Q224^(1/3),(-Q224)^(1/3)),'OddsRatio_working_3-way'!AN224-'OddsRatio_working_3-way'!R224/3)</f>
        <v>-0.20777771913956516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2.1800000000000002</v>
      </c>
      <c r="B225" s="4">
        <f>IF('True_Odds_Calculator_3-way'!B226="","",'True_Odds_Calculator_3-way'!B226)</f>
        <v>3.28</v>
      </c>
      <c r="C225" s="4">
        <f>IF('True_Odds_Calculator_3-way'!C226="","",'True_Odds_Calculator_3-way'!C226)</f>
        <v>3.47</v>
      </c>
      <c r="D225" s="9">
        <f t="shared" si="52"/>
        <v>0.43924002264628303</v>
      </c>
      <c r="E225" s="9">
        <f t="shared" si="53"/>
        <v>0.28845327782182012</v>
      </c>
      <c r="F225" s="9">
        <f t="shared" si="54"/>
        <v>0.2723066995318969</v>
      </c>
      <c r="G225" s="9">
        <f t="shared" si="55"/>
        <v>1.0819148877377625</v>
      </c>
      <c r="H225" s="9">
        <f t="shared" si="56"/>
        <v>2.2766595675305599</v>
      </c>
      <c r="I225" s="9">
        <f t="shared" si="57"/>
        <v>3.4667659440420988</v>
      </c>
      <c r="J225" s="9">
        <f t="shared" si="58"/>
        <v>3.6723297727122723</v>
      </c>
      <c r="K225" s="11">
        <f t="shared" si="59"/>
        <v>0.4587155963302752</v>
      </c>
      <c r="L225" s="11">
        <f t="shared" si="60"/>
        <v>0.3048780487804878</v>
      </c>
      <c r="M225" s="11">
        <f t="shared" si="61"/>
        <v>0.28818443804034583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-0.26782677722872195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0.23899833821593908</v>
      </c>
      <c r="Q225" s="11">
        <f>2*'OddsRatio_working_3-way'!K225*'OddsRatio_working_3-way'!L225*'OddsRatio_working_3-way'!M225</f>
        <v>8.0606522163891747E-2</v>
      </c>
      <c r="R225" s="11">
        <f t="shared" si="62"/>
        <v>0</v>
      </c>
      <c r="S225" s="11">
        <f t="shared" si="63"/>
        <v>-0.8923616252598835</v>
      </c>
      <c r="T225" s="11">
        <f t="shared" si="64"/>
        <v>-0.30096513499490163</v>
      </c>
      <c r="U225" s="11">
        <f>'OddsRatio_working_3-way'!S225-'OddsRatio_working_3-way'!R225^2/3</f>
        <v>-0.8923616252598835</v>
      </c>
      <c r="V225" s="11">
        <f>'OddsRatio_working_3-way'!S225*'OddsRatio_working_3-way'!R225/3-2*'OddsRatio_working_3-way'!R225^3/27-'OddsRatio_working_3-way'!T225</f>
        <v>0.30096513499490163</v>
      </c>
      <c r="W225" s="11">
        <f>'OddsRatio_working_3-way'!V225^2+4*'OddsRatio_working_3-way'!U225^3/27</f>
        <v>-1.4693444494940602E-2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0.16222935691285961</v>
      </c>
      <c r="Y225" s="11">
        <f>IF('OddsRatio_working_3-way'!W225&gt;=0,IF('OddsRatio_working_3-way'!V225+SQRT('OddsRatio_working_3-way'!W225)&gt;0,0,PI()),ACOS('OddsRatio_working_3-way'!V225/(2*'OddsRatio_working_3-way'!X225)))</f>
        <v>0.38288285261747412</v>
      </c>
      <c r="Z225" s="11">
        <f>'OddsRatio_working_3-way'!X225^(1/3)*COS('OddsRatio_working_3-way'!Y225/3)</f>
        <v>0.54095744386888112</v>
      </c>
      <c r="AA225" s="11">
        <f>'OddsRatio_working_3-way'!X225^(1/3)*COS(('OddsRatio_working_3-way'!Y225+2*PI())/3)</f>
        <v>-0.33059684945938506</v>
      </c>
      <c r="AB225" s="11">
        <f>'OddsRatio_working_3-way'!X225^(1/3)*COS(('OddsRatio_working_3-way'!Y225+4*PI())/3)</f>
        <v>-0.21036059440949628</v>
      </c>
      <c r="AC225" s="11">
        <f>'OddsRatio_working_3-way'!X225^(1/3)*SIN('OddsRatio_working_3-way'!Y225/3)</f>
        <v>6.9418434219406022E-2</v>
      </c>
      <c r="AD225" s="11">
        <f>'OddsRatio_working_3-way'!X225^(1/3)*SIN(('OddsRatio_working_3-way'!Y225+2*PI())/3)</f>
        <v>0.43377367164704272</v>
      </c>
      <c r="AE225" s="11">
        <f>'OddsRatio_working_3-way'!X225^(1/3)*SIN(('OddsRatio_working_3-way'!Y225+4*PI())/3)</f>
        <v>-0.50319210586644847</v>
      </c>
      <c r="AF225" s="11">
        <f>-'OddsRatio_working_3-way'!U225/(3*'OddsRatio_working_3-way'!X225^(1/3))*COS(('OddsRatio_working_3-way'!Y225)/3)</f>
        <v>0.54095744386888134</v>
      </c>
      <c r="AG225" s="11">
        <f>-'OddsRatio_working_3-way'!U225/(3*'OddsRatio_working_3-way'!X225^(1/3))*COS(('OddsRatio_working_3-way'!Y225+2*PI())/3)</f>
        <v>-0.33059684945938517</v>
      </c>
      <c r="AH225" s="11">
        <f>-'OddsRatio_working_3-way'!U225/(3*'OddsRatio_working_3-way'!X225^(1/3))*COS(('OddsRatio_working_3-way'!Y225+4*PI())/3)</f>
        <v>-0.21036059440949637</v>
      </c>
      <c r="AI225" s="11">
        <f>'OddsRatio_working_3-way'!U225/(3*'OddsRatio_working_3-way'!X225^(1/3))*SIN(('OddsRatio_working_3-way'!Y225)/3)</f>
        <v>-6.941843421940605E-2</v>
      </c>
      <c r="AJ225" s="11">
        <f>'OddsRatio_working_3-way'!U225/(3*'OddsRatio_working_3-way'!X225^(1/3))*SIN(('OddsRatio_working_3-way'!Y225+2*PI())/3)</f>
        <v>-0.43377367164704289</v>
      </c>
      <c r="AK225" s="11">
        <f>'OddsRatio_working_3-way'!U225/(3*'OddsRatio_working_3-way'!X225^(1/3))*SIN(('OddsRatio_working_3-way'!Y225+4*PI())/3)</f>
        <v>0.50319210586644869</v>
      </c>
      <c r="AL225" s="11">
        <f>'OddsRatio_working_3-way'!Z225+'OddsRatio_working_3-way'!AF225</f>
        <v>1.0819148877377625</v>
      </c>
      <c r="AM225" s="11">
        <f>'OddsRatio_working_3-way'!AA225+'OddsRatio_working_3-way'!AG225</f>
        <v>-0.66119369891877022</v>
      </c>
      <c r="AN225" s="11">
        <f>'OddsRatio_working_3-way'!AB225+'OddsRatio_working_3-way'!AH225</f>
        <v>-0.42072118881899268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1.0819148877377625</v>
      </c>
      <c r="AS225" s="11">
        <f>IF(('OddsRatio_working_3-way'!X225=0),IF(Q225&gt;0,-Q225^(1/3),(-Q225)^(1/3)),'OddsRatio_working_3-way'!AM225-'OddsRatio_working_3-way'!R225/3)</f>
        <v>-0.66119369891877022</v>
      </c>
      <c r="AT225" s="11">
        <f>IF(('OddsRatio_working_3-way'!X225=0),IF(Q225&gt;0,-Q225^(1/3),(-Q225)^(1/3)),'OddsRatio_working_3-way'!AN225-'OddsRatio_working_3-way'!R225/3)</f>
        <v>-0.42072118881899268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3.85</v>
      </c>
      <c r="B226" s="4">
        <f>IF('True_Odds_Calculator_3-way'!B227="","",'True_Odds_Calculator_3-way'!B227)</f>
        <v>3.87</v>
      </c>
      <c r="C226" s="4">
        <f>IF('True_Odds_Calculator_3-way'!C227="","",'True_Odds_Calculator_3-way'!C227)</f>
        <v>1.87</v>
      </c>
      <c r="D226" s="9">
        <f t="shared" si="52"/>
        <v>0.2438102892715768</v>
      </c>
      <c r="E226" s="9">
        <f t="shared" si="53"/>
        <v>0.24252331638412833</v>
      </c>
      <c r="F226" s="9">
        <f t="shared" si="54"/>
        <v>0.51366639434429495</v>
      </c>
      <c r="G226" s="9">
        <f t="shared" si="55"/>
        <v>1.08826302554876</v>
      </c>
      <c r="H226" s="9">
        <f t="shared" si="56"/>
        <v>4.101549622813967</v>
      </c>
      <c r="I226" s="9">
        <f t="shared" si="57"/>
        <v>4.1233148833249418</v>
      </c>
      <c r="J226" s="9">
        <f t="shared" si="58"/>
        <v>1.9467888322274212</v>
      </c>
      <c r="K226" s="11">
        <f t="shared" si="59"/>
        <v>0.25974025974025972</v>
      </c>
      <c r="L226" s="11">
        <f t="shared" si="60"/>
        <v>0.25839793281653745</v>
      </c>
      <c r="M226" s="11">
        <f t="shared" si="61"/>
        <v>0.53475935828876997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-0.25540694847994949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0.23652231089117043</v>
      </c>
      <c r="Q226" s="11">
        <f>2*'OddsRatio_working_3-way'!K226*'OddsRatio_working_3-way'!L226*'OddsRatio_working_3-way'!M226</f>
        <v>7.1782188434346098E-2</v>
      </c>
      <c r="R226" s="11">
        <f t="shared" si="62"/>
        <v>0</v>
      </c>
      <c r="S226" s="11">
        <f t="shared" si="63"/>
        <v>-0.92606059584059597</v>
      </c>
      <c r="T226" s="11">
        <f t="shared" si="64"/>
        <v>-0.28105025670427797</v>
      </c>
      <c r="U226" s="11">
        <f>'OddsRatio_working_3-way'!S226-'OddsRatio_working_3-way'!R226^2/3</f>
        <v>-0.92606059584059597</v>
      </c>
      <c r="V226" s="11">
        <f>'OddsRatio_working_3-way'!S226*'OddsRatio_working_3-way'!R226/3-2*'OddsRatio_working_3-way'!R226^3/27-'OddsRatio_working_3-way'!T226</f>
        <v>0.28105025670427797</v>
      </c>
      <c r="W226" s="11">
        <f>'OddsRatio_working_3-way'!V226^2+4*'OddsRatio_working_3-way'!U226^3/27</f>
        <v>-3.8666851671299574E-2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0.1715051737301532</v>
      </c>
      <c r="Y226" s="11">
        <f>IF('OddsRatio_working_3-way'!W226&gt;=0,IF('OddsRatio_working_3-way'!V226+SQRT('OddsRatio_working_3-way'!W226)&gt;0,0,PI()),ACOS('OddsRatio_working_3-way'!V226/(2*'OddsRatio_working_3-way'!X226)))</f>
        <v>0.61049598157649787</v>
      </c>
      <c r="Z226" s="11">
        <f>'OddsRatio_working_3-way'!X226^(1/3)*COS('OddsRatio_working_3-way'!Y226/3)</f>
        <v>0.54413151277437999</v>
      </c>
      <c r="AA226" s="11">
        <f>'OddsRatio_working_3-way'!X226^(1/3)*COS(('OddsRatio_working_3-way'!Y226+2*PI())/3)</f>
        <v>-0.36930680515028991</v>
      </c>
      <c r="AB226" s="11">
        <f>'OddsRatio_working_3-way'!X226^(1/3)*COS(('OddsRatio_working_3-way'!Y226+4*PI())/3)</f>
        <v>-0.17482470762408994</v>
      </c>
      <c r="AC226" s="11">
        <f>'OddsRatio_working_3-way'!X226^(1/3)*SIN('OddsRatio_working_3-way'!Y226/3)</f>
        <v>0.11228429135931461</v>
      </c>
      <c r="AD226" s="11">
        <f>'OddsRatio_working_3-way'!X226^(1/3)*SIN(('OddsRatio_working_3-way'!Y226+2*PI())/3)</f>
        <v>0.41508956738261255</v>
      </c>
      <c r="AE226" s="11">
        <f>'OddsRatio_working_3-way'!X226^(1/3)*SIN(('OddsRatio_working_3-way'!Y226+4*PI())/3)</f>
        <v>-0.5273738587419271</v>
      </c>
      <c r="AF226" s="11">
        <f>-'OddsRatio_working_3-way'!U226/(3*'OddsRatio_working_3-way'!X226^(1/3))*COS(('OddsRatio_working_3-way'!Y226)/3)</f>
        <v>0.54413151277437999</v>
      </c>
      <c r="AG226" s="11">
        <f>-'OddsRatio_working_3-way'!U226/(3*'OddsRatio_working_3-way'!X226^(1/3))*COS(('OddsRatio_working_3-way'!Y226+2*PI())/3)</f>
        <v>-0.36930680515028991</v>
      </c>
      <c r="AH226" s="11">
        <f>-'OddsRatio_working_3-way'!U226/(3*'OddsRatio_working_3-way'!X226^(1/3))*COS(('OddsRatio_working_3-way'!Y226+4*PI())/3)</f>
        <v>-0.17482470762408994</v>
      </c>
      <c r="AI226" s="11">
        <f>'OddsRatio_working_3-way'!U226/(3*'OddsRatio_working_3-way'!X226^(1/3))*SIN(('OddsRatio_working_3-way'!Y226)/3)</f>
        <v>-0.11228429135931461</v>
      </c>
      <c r="AJ226" s="11">
        <f>'OddsRatio_working_3-way'!U226/(3*'OddsRatio_working_3-way'!X226^(1/3))*SIN(('OddsRatio_working_3-way'!Y226+2*PI())/3)</f>
        <v>-0.41508956738261255</v>
      </c>
      <c r="AK226" s="11">
        <f>'OddsRatio_working_3-way'!U226/(3*'OddsRatio_working_3-way'!X226^(1/3))*SIN(('OddsRatio_working_3-way'!Y226+4*PI())/3)</f>
        <v>0.5273738587419271</v>
      </c>
      <c r="AL226" s="11">
        <f>'OddsRatio_working_3-way'!Z226+'OddsRatio_working_3-way'!AF226</f>
        <v>1.08826302554876</v>
      </c>
      <c r="AM226" s="11">
        <f>'OddsRatio_working_3-way'!AA226+'OddsRatio_working_3-way'!AG226</f>
        <v>-0.73861361030057981</v>
      </c>
      <c r="AN226" s="11">
        <f>'OddsRatio_working_3-way'!AB226+'OddsRatio_working_3-way'!AH226</f>
        <v>-0.34964941524817988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1.08826302554876</v>
      </c>
      <c r="AS226" s="11">
        <f>IF(('OddsRatio_working_3-way'!X226=0),IF(Q226&gt;0,-Q226^(1/3),(-Q226)^(1/3)),'OddsRatio_working_3-way'!AM226-'OddsRatio_working_3-way'!R226/3)</f>
        <v>-0.73861361030057981</v>
      </c>
      <c r="AT226" s="11">
        <f>IF(('OddsRatio_working_3-way'!X226=0),IF(Q226&gt;0,-Q226^(1/3),(-Q226)^(1/3)),'OddsRatio_working_3-way'!AN226-'OddsRatio_working_3-way'!R226/3)</f>
        <v>-0.34964941524817988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4.3499999999999996</v>
      </c>
      <c r="B227" s="4">
        <f>IF('True_Odds_Calculator_3-way'!B228="","",'True_Odds_Calculator_3-way'!B228)</f>
        <v>3.93</v>
      </c>
      <c r="C227" s="4">
        <f>IF('True_Odds_Calculator_3-way'!C228="","",'True_Odds_Calculator_3-way'!C228)</f>
        <v>1.75</v>
      </c>
      <c r="D227" s="9">
        <f t="shared" si="52"/>
        <v>0.21395674622691976</v>
      </c>
      <c r="E227" s="9">
        <f t="shared" si="53"/>
        <v>0.23734698453060293</v>
      </c>
      <c r="F227" s="9">
        <f t="shared" si="54"/>
        <v>0.5486962692424775</v>
      </c>
      <c r="G227" s="9">
        <f t="shared" si="55"/>
        <v>1.0966692164819134</v>
      </c>
      <c r="H227" s="9">
        <f t="shared" si="56"/>
        <v>4.6738418752144089</v>
      </c>
      <c r="I227" s="9">
        <f t="shared" si="57"/>
        <v>4.2132408042920071</v>
      </c>
      <c r="J227" s="9">
        <f t="shared" si="58"/>
        <v>1.8225019123614348</v>
      </c>
      <c r="K227" s="11">
        <f t="shared" si="59"/>
        <v>0.22988505747126439</v>
      </c>
      <c r="L227" s="11">
        <f t="shared" si="60"/>
        <v>0.2544529262086514</v>
      </c>
      <c r="M227" s="11">
        <f t="shared" si="61"/>
        <v>0.5714285714285714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-0.24606726080798214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0.23498247241337528</v>
      </c>
      <c r="Q227" s="11">
        <f>2*'OddsRatio_working_3-way'!K227*'OddsRatio_working_3-way'!L227*'OddsRatio_working_3-way'!M227</f>
        <v>6.6851343503093963E-2</v>
      </c>
      <c r="R227" s="11">
        <f t="shared" si="62"/>
        <v>0</v>
      </c>
      <c r="S227" s="11">
        <f t="shared" si="63"/>
        <v>-0.95495220145008708</v>
      </c>
      <c r="T227" s="11">
        <f t="shared" si="64"/>
        <v>-0.27167914692747858</v>
      </c>
      <c r="U227" s="11">
        <f>'OddsRatio_working_3-way'!S227-'OddsRatio_working_3-way'!R227^2/3</f>
        <v>-0.95495220145008708</v>
      </c>
      <c r="V227" s="11">
        <f>'OddsRatio_working_3-way'!S227*'OddsRatio_working_3-way'!R227/3-2*'OddsRatio_working_3-way'!R227^3/27-'OddsRatio_working_3-way'!T227</f>
        <v>0.27167914692747858</v>
      </c>
      <c r="W227" s="11">
        <f>'OddsRatio_working_3-way'!V227^2+4*'OddsRatio_working_3-way'!U227^3/27</f>
        <v>-5.5205715365958585E-2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0.17959348139701581</v>
      </c>
      <c r="Y227" s="11">
        <f>IF('OddsRatio_working_3-way'!W227&gt;=0,IF('OddsRatio_working_3-way'!V227+SQRT('OddsRatio_working_3-way'!W227)&gt;0,0,PI()),ACOS('OddsRatio_working_3-way'!V227/(2*'OddsRatio_working_3-way'!X227)))</f>
        <v>0.71304654858834726</v>
      </c>
      <c r="Z227" s="11">
        <f>'OddsRatio_working_3-way'!X227^(1/3)*COS('OddsRatio_working_3-way'!Y227/3)</f>
        <v>0.5483346082409567</v>
      </c>
      <c r="AA227" s="11">
        <f>'OddsRatio_working_3-way'!X227^(1/3)*COS(('OddsRatio_working_3-way'!Y227+2*PI())/3)</f>
        <v>-0.3892104195878941</v>
      </c>
      <c r="AB227" s="11">
        <f>'OddsRatio_working_3-way'!X227^(1/3)*COS(('OddsRatio_working_3-way'!Y227+4*PI())/3)</f>
        <v>-0.15912418865306296</v>
      </c>
      <c r="AC227" s="11">
        <f>'OddsRatio_working_3-way'!X227^(1/3)*SIN('OddsRatio_working_3-way'!Y227/3)</f>
        <v>0.13284034736705139</v>
      </c>
      <c r="AD227" s="11">
        <f>'OddsRatio_working_3-way'!X227^(1/3)*SIN(('OddsRatio_working_3-way'!Y227+2*PI())/3)</f>
        <v>0.40845152682733082</v>
      </c>
      <c r="AE227" s="11">
        <f>'OddsRatio_working_3-way'!X227^(1/3)*SIN(('OddsRatio_working_3-way'!Y227+4*PI())/3)</f>
        <v>-0.54129187419438218</v>
      </c>
      <c r="AF227" s="11">
        <f>-'OddsRatio_working_3-way'!U227/(3*'OddsRatio_working_3-way'!X227^(1/3))*COS(('OddsRatio_working_3-way'!Y227)/3)</f>
        <v>0.5483346082409567</v>
      </c>
      <c r="AG227" s="11">
        <f>-'OddsRatio_working_3-way'!U227/(3*'OddsRatio_working_3-way'!X227^(1/3))*COS(('OddsRatio_working_3-way'!Y227+2*PI())/3)</f>
        <v>-0.3892104195878941</v>
      </c>
      <c r="AH227" s="11">
        <f>-'OddsRatio_working_3-way'!U227/(3*'OddsRatio_working_3-way'!X227^(1/3))*COS(('OddsRatio_working_3-way'!Y227+4*PI())/3)</f>
        <v>-0.15912418865306296</v>
      </c>
      <c r="AI227" s="11">
        <f>'OddsRatio_working_3-way'!U227/(3*'OddsRatio_working_3-way'!X227^(1/3))*SIN(('OddsRatio_working_3-way'!Y227)/3)</f>
        <v>-0.13284034736705139</v>
      </c>
      <c r="AJ227" s="11">
        <f>'OddsRatio_working_3-way'!U227/(3*'OddsRatio_working_3-way'!X227^(1/3))*SIN(('OddsRatio_working_3-way'!Y227+2*PI())/3)</f>
        <v>-0.40845152682733082</v>
      </c>
      <c r="AK227" s="11">
        <f>'OddsRatio_working_3-way'!U227/(3*'OddsRatio_working_3-way'!X227^(1/3))*SIN(('OddsRatio_working_3-way'!Y227+4*PI())/3)</f>
        <v>0.54129187419438218</v>
      </c>
      <c r="AL227" s="11">
        <f>'OddsRatio_working_3-way'!Z227+'OddsRatio_working_3-way'!AF227</f>
        <v>1.0966692164819134</v>
      </c>
      <c r="AM227" s="11">
        <f>'OddsRatio_working_3-way'!AA227+'OddsRatio_working_3-way'!AG227</f>
        <v>-0.77842083917578819</v>
      </c>
      <c r="AN227" s="11">
        <f>'OddsRatio_working_3-way'!AB227+'OddsRatio_working_3-way'!AH227</f>
        <v>-0.31824837730612593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1.0966692164819134</v>
      </c>
      <c r="AS227" s="11">
        <f>IF(('OddsRatio_working_3-way'!X227=0),IF(Q227&gt;0,-Q227^(1/3),(-Q227)^(1/3)),'OddsRatio_working_3-way'!AM227-'OddsRatio_working_3-way'!R227/3)</f>
        <v>-0.77842083917578819</v>
      </c>
      <c r="AT227" s="11">
        <f>IF(('OddsRatio_working_3-way'!X227=0),IF(Q227&gt;0,-Q227^(1/3),(-Q227)^(1/3)),'OddsRatio_working_3-way'!AN227-'OddsRatio_working_3-way'!R227/3)</f>
        <v>-0.31824837730612593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1.99</v>
      </c>
      <c r="B228" s="4">
        <f>IF('True_Odds_Calculator_3-way'!B229="","",'True_Odds_Calculator_3-way'!B229)</f>
        <v>3.34</v>
      </c>
      <c r="C228" s="4">
        <f>IF('True_Odds_Calculator_3-way'!C229="","",'True_Odds_Calculator_3-way'!C229)</f>
        <v>4.3</v>
      </c>
      <c r="D228" s="9">
        <f t="shared" si="52"/>
        <v>0.48890595211544291</v>
      </c>
      <c r="E228" s="9">
        <f t="shared" si="53"/>
        <v>0.28810924362692769</v>
      </c>
      <c r="F228" s="9">
        <f t="shared" si="54"/>
        <v>0.2229848042576292</v>
      </c>
      <c r="G228" s="9">
        <f t="shared" si="55"/>
        <v>1.0559425832126175</v>
      </c>
      <c r="H228" s="9">
        <f t="shared" si="56"/>
        <v>2.0453831573804915</v>
      </c>
      <c r="I228" s="9">
        <f t="shared" si="57"/>
        <v>3.4709056447175253</v>
      </c>
      <c r="J228" s="9">
        <f t="shared" si="58"/>
        <v>4.4846105246016377</v>
      </c>
      <c r="K228" s="11">
        <f t="shared" si="59"/>
        <v>0.50251256281407031</v>
      </c>
      <c r="L228" s="11">
        <f t="shared" si="60"/>
        <v>0.29940119760479045</v>
      </c>
      <c r="M228" s="11">
        <f t="shared" si="61"/>
        <v>0.23255813953488372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-0.26748349742025812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0.23197732150517245</v>
      </c>
      <c r="Q228" s="11">
        <f>2*'OddsRatio_working_3-way'!K228*'OddsRatio_working_3-way'!L228*'OddsRatio_working_3-way'!M228</f>
        <v>6.99780758688303E-2</v>
      </c>
      <c r="R228" s="11">
        <f t="shared" si="62"/>
        <v>0</v>
      </c>
      <c r="S228" s="11">
        <f t="shared" si="63"/>
        <v>-0.86725844301601918</v>
      </c>
      <c r="T228" s="11">
        <f t="shared" si="64"/>
        <v>-0.26161642323258499</v>
      </c>
      <c r="U228" s="11">
        <f>'OddsRatio_working_3-way'!S228-'OddsRatio_working_3-way'!R228^2/3</f>
        <v>-0.86725844301601918</v>
      </c>
      <c r="V228" s="11">
        <f>'OddsRatio_working_3-way'!S228*'OddsRatio_working_3-way'!R228/3-2*'OddsRatio_working_3-way'!R228^3/27-'OddsRatio_working_3-way'!T228</f>
        <v>0.26161642323258499</v>
      </c>
      <c r="W228" s="11">
        <f>'OddsRatio_working_3-way'!V228^2+4*'OddsRatio_working_3-way'!U228^3/27</f>
        <v>-2.8193490511599459E-2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0.15543217444966992</v>
      </c>
      <c r="Y228" s="11">
        <f>IF('OddsRatio_working_3-way'!W228&gt;=0,IF('OddsRatio_working_3-way'!V228+SQRT('OddsRatio_working_3-way'!W228)&gt;0,0,PI()),ACOS('OddsRatio_working_3-way'!V228/(2*'OddsRatio_working_3-way'!X228)))</f>
        <v>0.57059926583355614</v>
      </c>
      <c r="Z228" s="11">
        <f>'OddsRatio_working_3-way'!X228^(1/3)*COS('OddsRatio_working_3-way'!Y228/3)</f>
        <v>0.52797129160630873</v>
      </c>
      <c r="AA228" s="11">
        <f>'OddsRatio_working_3-way'!X228^(1/3)*COS(('OddsRatio_working_3-way'!Y228+2*PI())/3)</f>
        <v>-0.35201602228581713</v>
      </c>
      <c r="AB228" s="11">
        <f>'OddsRatio_working_3-way'!X228^(1/3)*COS(('OddsRatio_working_3-way'!Y228+4*PI())/3)</f>
        <v>-0.17595526932049155</v>
      </c>
      <c r="AC228" s="11">
        <f>'OddsRatio_working_3-way'!X228^(1/3)*SIN('OddsRatio_working_3-way'!Y228/3)</f>
        <v>0.101648723118259</v>
      </c>
      <c r="AD228" s="11">
        <f>'OddsRatio_working_3-way'!X228^(1/3)*SIN(('OddsRatio_working_3-way'!Y228+2*PI())/3)</f>
        <v>0.40641218944081575</v>
      </c>
      <c r="AE228" s="11">
        <f>'OddsRatio_working_3-way'!X228^(1/3)*SIN(('OddsRatio_working_3-way'!Y228+4*PI())/3)</f>
        <v>-0.5080609125590746</v>
      </c>
      <c r="AF228" s="11">
        <f>-'OddsRatio_working_3-way'!U228/(3*'OddsRatio_working_3-way'!X228^(1/3))*COS(('OddsRatio_working_3-way'!Y228)/3)</f>
        <v>0.52797129160630873</v>
      </c>
      <c r="AG228" s="11">
        <f>-'OddsRatio_working_3-way'!U228/(3*'OddsRatio_working_3-way'!X228^(1/3))*COS(('OddsRatio_working_3-way'!Y228+2*PI())/3)</f>
        <v>-0.35201602228581713</v>
      </c>
      <c r="AH228" s="11">
        <f>-'OddsRatio_working_3-way'!U228/(3*'OddsRatio_working_3-way'!X228^(1/3))*COS(('OddsRatio_working_3-way'!Y228+4*PI())/3)</f>
        <v>-0.17595526932049155</v>
      </c>
      <c r="AI228" s="11">
        <f>'OddsRatio_working_3-way'!U228/(3*'OddsRatio_working_3-way'!X228^(1/3))*SIN(('OddsRatio_working_3-way'!Y228)/3)</f>
        <v>-0.101648723118259</v>
      </c>
      <c r="AJ228" s="11">
        <f>'OddsRatio_working_3-way'!U228/(3*'OddsRatio_working_3-way'!X228^(1/3))*SIN(('OddsRatio_working_3-way'!Y228+2*PI())/3)</f>
        <v>-0.40641218944081575</v>
      </c>
      <c r="AK228" s="11">
        <f>'OddsRatio_working_3-way'!U228/(3*'OddsRatio_working_3-way'!X228^(1/3))*SIN(('OddsRatio_working_3-way'!Y228+4*PI())/3)</f>
        <v>0.5080609125590746</v>
      </c>
      <c r="AL228" s="11">
        <f>'OddsRatio_working_3-way'!Z228+'OddsRatio_working_3-way'!AF228</f>
        <v>1.0559425832126175</v>
      </c>
      <c r="AM228" s="11">
        <f>'OddsRatio_working_3-way'!AA228+'OddsRatio_working_3-way'!AG228</f>
        <v>-0.70403204457163426</v>
      </c>
      <c r="AN228" s="11">
        <f>'OddsRatio_working_3-way'!AB228+'OddsRatio_working_3-way'!AH228</f>
        <v>-0.35191053864098309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1.0559425832126175</v>
      </c>
      <c r="AS228" s="11">
        <f>IF(('OddsRatio_working_3-way'!X228=0),IF(Q228&gt;0,-Q228^(1/3),(-Q228)^(1/3)),'OddsRatio_working_3-way'!AM228-'OddsRatio_working_3-way'!R228/3)</f>
        <v>-0.70403204457163426</v>
      </c>
      <c r="AT228" s="11">
        <f>IF(('OddsRatio_working_3-way'!X228=0),IF(Q228&gt;0,-Q228^(1/3),(-Q228)^(1/3)),'OddsRatio_working_3-way'!AN228-'OddsRatio_working_3-way'!R228/3)</f>
        <v>-0.35191053864098309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2.37</v>
      </c>
      <c r="B229" s="4">
        <f>IF('True_Odds_Calculator_3-way'!B230="","",'True_Odds_Calculator_3-way'!B230)</f>
        <v>3.18</v>
      </c>
      <c r="C229" s="4">
        <f>IF('True_Odds_Calculator_3-way'!C230="","",'True_Odds_Calculator_3-way'!C230)</f>
        <v>3.36</v>
      </c>
      <c r="D229" s="9">
        <f t="shared" si="52"/>
        <v>0.40948047997108999</v>
      </c>
      <c r="E229" s="9">
        <f t="shared" si="53"/>
        <v>0.30351238494635091</v>
      </c>
      <c r="F229" s="9">
        <f t="shared" si="54"/>
        <v>0.28700713508255921</v>
      </c>
      <c r="G229" s="9">
        <f t="shared" si="55"/>
        <v>1.0526414984102186</v>
      </c>
      <c r="H229" s="9">
        <f t="shared" si="56"/>
        <v>2.4421188528219995</v>
      </c>
      <c r="I229" s="9">
        <f t="shared" si="57"/>
        <v>3.294758466534276</v>
      </c>
      <c r="J229" s="9">
        <f t="shared" si="58"/>
        <v>3.4842339362481161</v>
      </c>
      <c r="K229" s="11">
        <f t="shared" si="59"/>
        <v>0.42194092827004215</v>
      </c>
      <c r="L229" s="11">
        <f t="shared" si="60"/>
        <v>0.31446540880503143</v>
      </c>
      <c r="M229" s="11">
        <f t="shared" si="61"/>
        <v>0.29761904761904762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-0.27833916519132662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0.23338489125448758</v>
      </c>
      <c r="Q229" s="11">
        <f>2*'OddsRatio_working_3-way'!K229*'OddsRatio_working_3-way'!L229*'OddsRatio_working_3-way'!M229</f>
        <v>7.8979658630960278E-2</v>
      </c>
      <c r="R229" s="11">
        <f t="shared" si="62"/>
        <v>0</v>
      </c>
      <c r="S229" s="11">
        <f t="shared" si="63"/>
        <v>-0.83849102261286845</v>
      </c>
      <c r="T229" s="11">
        <f t="shared" si="64"/>
        <v>-0.2837533071447948</v>
      </c>
      <c r="U229" s="11">
        <f>'OddsRatio_working_3-way'!S229-'OddsRatio_working_3-way'!R229^2/3</f>
        <v>-0.83849102261286845</v>
      </c>
      <c r="V229" s="11">
        <f>'OddsRatio_working_3-way'!S229*'OddsRatio_working_3-way'!R229/3-2*'OddsRatio_working_3-way'!R229^3/27-'OddsRatio_working_3-way'!T229</f>
        <v>0.2837533071447948</v>
      </c>
      <c r="W229" s="11">
        <f>'OddsRatio_working_3-way'!V229^2+4*'OddsRatio_working_3-way'!U229^3/27</f>
        <v>-6.8196949515178934E-3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0.14776301488119933</v>
      </c>
      <c r="Y229" s="11">
        <f>IF('OddsRatio_working_3-way'!W229&gt;=0,IF('OddsRatio_working_3-way'!V229+SQRT('OddsRatio_working_3-way'!W229)&gt;0,0,PI()),ACOS('OddsRatio_working_3-way'!V229/(2*'OddsRatio_working_3-way'!X229)))</f>
        <v>0.28320959409433555</v>
      </c>
      <c r="Z229" s="11">
        <f>'OddsRatio_working_3-way'!X229^(1/3)*COS('OddsRatio_working_3-way'!Y229/3)</f>
        <v>0.5263207492051093</v>
      </c>
      <c r="AA229" s="11">
        <f>'OddsRatio_working_3-way'!X229^(1/3)*COS(('OddsRatio_working_3-way'!Y229+2*PI())/3)</f>
        <v>-0.30631830979814084</v>
      </c>
      <c r="AB229" s="11">
        <f>'OddsRatio_working_3-way'!X229^(1/3)*COS(('OddsRatio_working_3-way'!Y229+4*PI())/3)</f>
        <v>-0.22000243940696859</v>
      </c>
      <c r="AC229" s="11">
        <f>'OddsRatio_working_3-way'!X229^(1/3)*SIN('OddsRatio_working_3-way'!Y229/3)</f>
        <v>4.9834491005680277E-2</v>
      </c>
      <c r="AD229" s="11">
        <f>'OddsRatio_working_3-way'!X229^(1/3)*SIN(('OddsRatio_working_3-way'!Y229+2*PI())/3)</f>
        <v>0.43088989384764298</v>
      </c>
      <c r="AE229" s="11">
        <f>'OddsRatio_working_3-way'!X229^(1/3)*SIN(('OddsRatio_working_3-way'!Y229+4*PI())/3)</f>
        <v>-0.48072438485332314</v>
      </c>
      <c r="AF229" s="11">
        <f>-'OddsRatio_working_3-way'!U229/(3*'OddsRatio_working_3-way'!X229^(1/3))*COS(('OddsRatio_working_3-way'!Y229)/3)</f>
        <v>0.5263207492051093</v>
      </c>
      <c r="AG229" s="11">
        <f>-'OddsRatio_working_3-way'!U229/(3*'OddsRatio_working_3-way'!X229^(1/3))*COS(('OddsRatio_working_3-way'!Y229+2*PI())/3)</f>
        <v>-0.30631830979814084</v>
      </c>
      <c r="AH229" s="11">
        <f>-'OddsRatio_working_3-way'!U229/(3*'OddsRatio_working_3-way'!X229^(1/3))*COS(('OddsRatio_working_3-way'!Y229+4*PI())/3)</f>
        <v>-0.22000243940696859</v>
      </c>
      <c r="AI229" s="11">
        <f>'OddsRatio_working_3-way'!U229/(3*'OddsRatio_working_3-way'!X229^(1/3))*SIN(('OddsRatio_working_3-way'!Y229)/3)</f>
        <v>-4.9834491005680277E-2</v>
      </c>
      <c r="AJ229" s="11">
        <f>'OddsRatio_working_3-way'!U229/(3*'OddsRatio_working_3-way'!X229^(1/3))*SIN(('OddsRatio_working_3-way'!Y229+2*PI())/3)</f>
        <v>-0.43088989384764298</v>
      </c>
      <c r="AK229" s="11">
        <f>'OddsRatio_working_3-way'!U229/(3*'OddsRatio_working_3-way'!X229^(1/3))*SIN(('OddsRatio_working_3-way'!Y229+4*PI())/3)</f>
        <v>0.48072438485332314</v>
      </c>
      <c r="AL229" s="11">
        <f>'OddsRatio_working_3-way'!Z229+'OddsRatio_working_3-way'!AF229</f>
        <v>1.0526414984102186</v>
      </c>
      <c r="AM229" s="11">
        <f>'OddsRatio_working_3-way'!AA229+'OddsRatio_working_3-way'!AG229</f>
        <v>-0.61263661959628168</v>
      </c>
      <c r="AN229" s="11">
        <f>'OddsRatio_working_3-way'!AB229+'OddsRatio_working_3-way'!AH229</f>
        <v>-0.44000487881393718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1.0526414984102186</v>
      </c>
      <c r="AS229" s="11">
        <f>IF(('OddsRatio_working_3-way'!X229=0),IF(Q229&gt;0,-Q229^(1/3),(-Q229)^(1/3)),'OddsRatio_working_3-way'!AM229-'OddsRatio_working_3-way'!R229/3)</f>
        <v>-0.61263661959628168</v>
      </c>
      <c r="AT229" s="11">
        <f>IF(('OddsRatio_working_3-way'!X229=0),IF(Q229&gt;0,-Q229^(1/3),(-Q229)^(1/3)),'OddsRatio_working_3-way'!AN229-'OddsRatio_working_3-way'!R229/3)</f>
        <v>-0.44000487881393718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3.13</v>
      </c>
      <c r="B230" s="4">
        <f>IF('True_Odds_Calculator_3-way'!B231="","",'True_Odds_Calculator_3-way'!B231)</f>
        <v>3.02</v>
      </c>
      <c r="C230" s="4">
        <f>IF('True_Odds_Calculator_3-way'!C231="","",'True_Odds_Calculator_3-way'!C231)</f>
        <v>2.61</v>
      </c>
      <c r="D230" s="9">
        <f t="shared" si="52"/>
        <v>0.30863403730528827</v>
      </c>
      <c r="E230" s="9">
        <f t="shared" si="53"/>
        <v>0.32006162825915357</v>
      </c>
      <c r="F230" s="9">
        <f t="shared" si="54"/>
        <v>0.37130433443555799</v>
      </c>
      <c r="G230" s="9">
        <f t="shared" si="55"/>
        <v>1.0516823155526929</v>
      </c>
      <c r="H230" s="9">
        <f t="shared" si="56"/>
        <v>3.2400833321272358</v>
      </c>
      <c r="I230" s="9">
        <f t="shared" si="57"/>
        <v>3.1243982774164389</v>
      </c>
      <c r="J230" s="9">
        <f t="shared" si="58"/>
        <v>2.6932085280398357</v>
      </c>
      <c r="K230" s="11">
        <f t="shared" si="59"/>
        <v>0.31948881789137379</v>
      </c>
      <c r="L230" s="11">
        <f t="shared" si="60"/>
        <v>0.33112582781456956</v>
      </c>
      <c r="M230" s="11">
        <f t="shared" si="61"/>
        <v>0.38314176245210729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-0.2807792832526036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0.23346979156254766</v>
      </c>
      <c r="Q230" s="11">
        <f>2*'OddsRatio_working_3-way'!K230*'OddsRatio_working_3-way'!L230*'OddsRatio_working_3-way'!M230</f>
        <v>8.1065899848106832E-2</v>
      </c>
      <c r="R230" s="11">
        <f t="shared" si="62"/>
        <v>0</v>
      </c>
      <c r="S230" s="11">
        <f t="shared" si="63"/>
        <v>-0.83150647319127935</v>
      </c>
      <c r="T230" s="11">
        <f t="shared" si="64"/>
        <v>-0.28871752541363865</v>
      </c>
      <c r="U230" s="11">
        <f>'OddsRatio_working_3-way'!S230-'OddsRatio_working_3-way'!R230^2/3</f>
        <v>-0.83150647319127935</v>
      </c>
      <c r="V230" s="11">
        <f>'OddsRatio_working_3-way'!S230*'OddsRatio_working_3-way'!R230/3-2*'OddsRatio_working_3-way'!R230^3/27-'OddsRatio_working_3-way'!T230</f>
        <v>0.28871752541363865</v>
      </c>
      <c r="W230" s="11">
        <f>'OddsRatio_working_3-way'!V230^2+4*'OddsRatio_working_3-way'!U230^3/27</f>
        <v>-1.8134620038212507E-3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0.14592058755089729</v>
      </c>
      <c r="Y230" s="11">
        <f>IF('OddsRatio_working_3-way'!W230&gt;=0,IF('OddsRatio_working_3-way'!V230+SQRT('OddsRatio_working_3-way'!W230)&gt;0,0,PI()),ACOS('OddsRatio_working_3-way'!V230/(2*'OddsRatio_working_3-way'!X230)))</f>
        <v>0.14644043234907178</v>
      </c>
      <c r="Z230" s="11">
        <f>'OddsRatio_working_3-way'!X230^(1/3)*COS('OddsRatio_working_3-way'!Y230/3)</f>
        <v>0.52584115777634644</v>
      </c>
      <c r="AA230" s="11">
        <f>'OddsRatio_working_3-way'!X230^(1/3)*COS(('OddsRatio_working_3-way'!Y230+2*PI())/3)</f>
        <v>-0.28516750876947278</v>
      </c>
      <c r="AB230" s="11">
        <f>'OddsRatio_working_3-way'!X230^(1/3)*COS(('OddsRatio_working_3-way'!Y230+4*PI())/3)</f>
        <v>-0.24067364900687363</v>
      </c>
      <c r="AC230" s="11">
        <f>'OddsRatio_working_3-way'!X230^(1/3)*SIN('OddsRatio_working_3-way'!Y230/3)</f>
        <v>2.5688541911221979E-2</v>
      </c>
      <c r="AD230" s="11">
        <f>'OddsRatio_working_3-way'!X230^(1/3)*SIN(('OddsRatio_working_3-way'!Y230+2*PI())/3)</f>
        <v>0.44254753003412611</v>
      </c>
      <c r="AE230" s="11">
        <f>'OddsRatio_working_3-way'!X230^(1/3)*SIN(('OddsRatio_working_3-way'!Y230+4*PI())/3)</f>
        <v>-0.46823607194534822</v>
      </c>
      <c r="AF230" s="11">
        <f>-'OddsRatio_working_3-way'!U230/(3*'OddsRatio_working_3-way'!X230^(1/3))*COS(('OddsRatio_working_3-way'!Y230)/3)</f>
        <v>0.52584115777634644</v>
      </c>
      <c r="AG230" s="11">
        <f>-'OddsRatio_working_3-way'!U230/(3*'OddsRatio_working_3-way'!X230^(1/3))*COS(('OddsRatio_working_3-way'!Y230+2*PI())/3)</f>
        <v>-0.28516750876947278</v>
      </c>
      <c r="AH230" s="11">
        <f>-'OddsRatio_working_3-way'!U230/(3*'OddsRatio_working_3-way'!X230^(1/3))*COS(('OddsRatio_working_3-way'!Y230+4*PI())/3)</f>
        <v>-0.24067364900687363</v>
      </c>
      <c r="AI230" s="11">
        <f>'OddsRatio_working_3-way'!U230/(3*'OddsRatio_working_3-way'!X230^(1/3))*SIN(('OddsRatio_working_3-way'!Y230)/3)</f>
        <v>-2.5688541911221979E-2</v>
      </c>
      <c r="AJ230" s="11">
        <f>'OddsRatio_working_3-way'!U230/(3*'OddsRatio_working_3-way'!X230^(1/3))*SIN(('OddsRatio_working_3-way'!Y230+2*PI())/3)</f>
        <v>-0.44254753003412611</v>
      </c>
      <c r="AK230" s="11">
        <f>'OddsRatio_working_3-way'!U230/(3*'OddsRatio_working_3-way'!X230^(1/3))*SIN(('OddsRatio_working_3-way'!Y230+4*PI())/3)</f>
        <v>0.46823607194534822</v>
      </c>
      <c r="AL230" s="11">
        <f>'OddsRatio_working_3-way'!Z230+'OddsRatio_working_3-way'!AF230</f>
        <v>1.0516823155526929</v>
      </c>
      <c r="AM230" s="11">
        <f>'OddsRatio_working_3-way'!AA230+'OddsRatio_working_3-way'!AG230</f>
        <v>-0.57033501753894555</v>
      </c>
      <c r="AN230" s="11">
        <f>'OddsRatio_working_3-way'!AB230+'OddsRatio_working_3-way'!AH230</f>
        <v>-0.48134729801374726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1.0516823155526929</v>
      </c>
      <c r="AS230" s="11">
        <f>IF(('OddsRatio_working_3-way'!X230=0),IF(Q230&gt;0,-Q230^(1/3),(-Q230)^(1/3)),'OddsRatio_working_3-way'!AM230-'OddsRatio_working_3-way'!R230/3)</f>
        <v>-0.57033501753894555</v>
      </c>
      <c r="AT230" s="11">
        <f>IF(('OddsRatio_working_3-way'!X230=0),IF(Q230&gt;0,-Q230^(1/3),(-Q230)^(1/3)),'OddsRatio_working_3-way'!AN230-'OddsRatio_working_3-way'!R230/3)</f>
        <v>-0.48134729801374726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2.5299999999999998</v>
      </c>
      <c r="B231" s="4">
        <f>IF('True_Odds_Calculator_3-way'!B232="","",'True_Odds_Calculator_3-way'!B232)</f>
        <v>3.05</v>
      </c>
      <c r="C231" s="4">
        <f>IF('True_Odds_Calculator_3-way'!C232="","",'True_Odds_Calculator_3-way'!C232)</f>
        <v>3.22</v>
      </c>
      <c r="D231" s="9">
        <f t="shared" si="52"/>
        <v>0.38327290103163231</v>
      </c>
      <c r="E231" s="9">
        <f t="shared" si="53"/>
        <v>0.3168574827429903</v>
      </c>
      <c r="F231" s="9">
        <f t="shared" si="54"/>
        <v>0.29986961622537728</v>
      </c>
      <c r="G231" s="9">
        <f t="shared" si="55"/>
        <v>1.0517039062346862</v>
      </c>
      <c r="H231" s="9">
        <f t="shared" si="56"/>
        <v>2.6091069765390689</v>
      </c>
      <c r="I231" s="9">
        <f t="shared" si="57"/>
        <v>3.1559930077811065</v>
      </c>
      <c r="J231" s="9">
        <f t="shared" si="58"/>
        <v>3.3347826718410034</v>
      </c>
      <c r="K231" s="11">
        <f t="shared" si="59"/>
        <v>0.39525691699604748</v>
      </c>
      <c r="L231" s="11">
        <f t="shared" si="60"/>
        <v>0.32786885245901642</v>
      </c>
      <c r="M231" s="11">
        <f t="shared" si="61"/>
        <v>0.3105590062111801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-0.28023477963048438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0.23342736163090066</v>
      </c>
      <c r="Q231" s="11">
        <f>2*'OddsRatio_working_3-way'!K231*'OddsRatio_working_3-way'!L231*'OddsRatio_working_3-way'!M231</f>
        <v>8.0492193665827813E-2</v>
      </c>
      <c r="R231" s="11">
        <f t="shared" si="62"/>
        <v>0</v>
      </c>
      <c r="S231" s="11">
        <f t="shared" si="63"/>
        <v>-0.83297070384588368</v>
      </c>
      <c r="T231" s="11">
        <f t="shared" si="64"/>
        <v>-0.28723127718823571</v>
      </c>
      <c r="U231" s="11">
        <f>'OddsRatio_working_3-way'!S231-'OddsRatio_working_3-way'!R231^2/3</f>
        <v>-0.83297070384588368</v>
      </c>
      <c r="V231" s="11">
        <f>'OddsRatio_working_3-way'!S231*'OddsRatio_working_3-way'!R231/3-2*'OddsRatio_working_3-way'!R231^3/27-'OddsRatio_working_3-way'!T231</f>
        <v>0.28723127718823571</v>
      </c>
      <c r="W231" s="11">
        <f>'OddsRatio_working_3-way'!V231^2+4*'OddsRatio_working_3-way'!U231^3/27</f>
        <v>-3.1202014503745185E-3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0.14630619266247721</v>
      </c>
      <c r="Y231" s="11">
        <f>IF('OddsRatio_working_3-way'!W231&gt;=0,IF('OddsRatio_working_3-way'!V231+SQRT('OddsRatio_working_3-way'!W231)&gt;0,0,PI()),ACOS('OddsRatio_working_3-way'!V231/(2*'OddsRatio_working_3-way'!X231)))</f>
        <v>0.19207565057780007</v>
      </c>
      <c r="Z231" s="11">
        <f>'OddsRatio_working_3-way'!X231^(1/3)*COS('OddsRatio_working_3-way'!Y231/3)</f>
        <v>0.52585195311734312</v>
      </c>
      <c r="AA231" s="11">
        <f>'OddsRatio_working_3-way'!X231^(1/3)*COS(('OddsRatio_working_3-way'!Y231+2*PI())/3)</f>
        <v>-0.29212303999795713</v>
      </c>
      <c r="AB231" s="11">
        <f>'OddsRatio_working_3-way'!X231^(1/3)*COS(('OddsRatio_working_3-way'!Y231+4*PI())/3)</f>
        <v>-0.23372891311938584</v>
      </c>
      <c r="AC231" s="11">
        <f>'OddsRatio_working_3-way'!X231^(1/3)*SIN('OddsRatio_working_3-way'!Y231/3)</f>
        <v>3.3713864872436196E-2</v>
      </c>
      <c r="AD231" s="11">
        <f>'OddsRatio_working_3-way'!X231^(1/3)*SIN(('OddsRatio_working_3-way'!Y231+2*PI())/3)</f>
        <v>0.43854421759306456</v>
      </c>
      <c r="AE231" s="11">
        <f>'OddsRatio_working_3-way'!X231^(1/3)*SIN(('OddsRatio_working_3-way'!Y231+4*PI())/3)</f>
        <v>-0.47225808246550088</v>
      </c>
      <c r="AF231" s="11">
        <f>-'OddsRatio_working_3-way'!U231/(3*'OddsRatio_working_3-way'!X231^(1/3))*COS(('OddsRatio_working_3-way'!Y231)/3)</f>
        <v>0.52585195311734312</v>
      </c>
      <c r="AG231" s="11">
        <f>-'OddsRatio_working_3-way'!U231/(3*'OddsRatio_working_3-way'!X231^(1/3))*COS(('OddsRatio_working_3-way'!Y231+2*PI())/3)</f>
        <v>-0.29212303999795713</v>
      </c>
      <c r="AH231" s="11">
        <f>-'OddsRatio_working_3-way'!U231/(3*'OddsRatio_working_3-way'!X231^(1/3))*COS(('OddsRatio_working_3-way'!Y231+4*PI())/3)</f>
        <v>-0.23372891311938584</v>
      </c>
      <c r="AI231" s="11">
        <f>'OddsRatio_working_3-way'!U231/(3*'OddsRatio_working_3-way'!X231^(1/3))*SIN(('OddsRatio_working_3-way'!Y231)/3)</f>
        <v>-3.3713864872436196E-2</v>
      </c>
      <c r="AJ231" s="11">
        <f>'OddsRatio_working_3-way'!U231/(3*'OddsRatio_working_3-way'!X231^(1/3))*SIN(('OddsRatio_working_3-way'!Y231+2*PI())/3)</f>
        <v>-0.43854421759306456</v>
      </c>
      <c r="AK231" s="11">
        <f>'OddsRatio_working_3-way'!U231/(3*'OddsRatio_working_3-way'!X231^(1/3))*SIN(('OddsRatio_working_3-way'!Y231+4*PI())/3)</f>
        <v>0.47225808246550088</v>
      </c>
      <c r="AL231" s="11">
        <f>'OddsRatio_working_3-way'!Z231+'OddsRatio_working_3-way'!AF231</f>
        <v>1.0517039062346862</v>
      </c>
      <c r="AM231" s="11">
        <f>'OddsRatio_working_3-way'!AA231+'OddsRatio_working_3-way'!AG231</f>
        <v>-0.58424607999591427</v>
      </c>
      <c r="AN231" s="11">
        <f>'OddsRatio_working_3-way'!AB231+'OddsRatio_working_3-way'!AH231</f>
        <v>-0.46745782623877169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1.0517039062346862</v>
      </c>
      <c r="AS231" s="11">
        <f>IF(('OddsRatio_working_3-way'!X231=0),IF(Q231&gt;0,-Q231^(1/3),(-Q231)^(1/3)),'OddsRatio_working_3-way'!AM231-'OddsRatio_working_3-way'!R231/3)</f>
        <v>-0.58424607999591427</v>
      </c>
      <c r="AT231" s="11">
        <f>IF(('OddsRatio_working_3-way'!X231=0),IF(Q231&gt;0,-Q231^(1/3),(-Q231)^(1/3)),'OddsRatio_working_3-way'!AN231-'OddsRatio_working_3-way'!R231/3)</f>
        <v>-0.46745782623877169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1.81</v>
      </c>
      <c r="B232" s="4">
        <f>IF('True_Odds_Calculator_3-way'!B233="","",'True_Odds_Calculator_3-way'!B233)</f>
        <v>3.57</v>
      </c>
      <c r="C232" s="4">
        <f>IF('True_Odds_Calculator_3-way'!C233="","",'True_Odds_Calculator_3-way'!C233)</f>
        <v>4.91</v>
      </c>
      <c r="D232" s="9">
        <f t="shared" si="52"/>
        <v>0.53765419616122856</v>
      </c>
      <c r="E232" s="9">
        <f t="shared" si="53"/>
        <v>0.26820978267724527</v>
      </c>
      <c r="F232" s="9">
        <f t="shared" si="54"/>
        <v>0.19413602116152642</v>
      </c>
      <c r="G232" s="9">
        <f t="shared" si="55"/>
        <v>1.0616438833087321</v>
      </c>
      <c r="H232" s="9">
        <f t="shared" si="56"/>
        <v>1.8599315454800727</v>
      </c>
      <c r="I232" s="9">
        <f t="shared" si="57"/>
        <v>3.7284247801034414</v>
      </c>
      <c r="J232" s="9">
        <f t="shared" si="58"/>
        <v>5.1510275837371413</v>
      </c>
      <c r="K232" s="11">
        <f t="shared" si="59"/>
        <v>0.5524861878453039</v>
      </c>
      <c r="L232" s="11">
        <f t="shared" si="60"/>
        <v>0.28011204481792717</v>
      </c>
      <c r="M232" s="11">
        <f t="shared" si="61"/>
        <v>0.20366598778004072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-0.25654680861666268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0.22977313259923812</v>
      </c>
      <c r="Q232" s="11">
        <f>2*'OddsRatio_working_3-way'!K232*'OddsRatio_working_3-way'!L232*'OddsRatio_working_3-way'!M232</f>
        <v>6.3037896460696324E-2</v>
      </c>
      <c r="R232" s="11">
        <f t="shared" si="62"/>
        <v>0</v>
      </c>
      <c r="S232" s="11">
        <f t="shared" si="63"/>
        <v>-0.89563824176261608</v>
      </c>
      <c r="T232" s="11">
        <f t="shared" si="64"/>
        <v>-0.24571693875517586</v>
      </c>
      <c r="U232" s="11">
        <f>'OddsRatio_working_3-way'!S232-'OddsRatio_working_3-way'!R232^2/3</f>
        <v>-0.89563824176261608</v>
      </c>
      <c r="V232" s="11">
        <f>'OddsRatio_working_3-way'!S232*'OddsRatio_working_3-way'!R232/3-2*'OddsRatio_working_3-way'!R232^3/27-'OddsRatio_working_3-way'!T232</f>
        <v>0.24571693875517586</v>
      </c>
      <c r="W232" s="11">
        <f>'OddsRatio_working_3-way'!V232^2+4*'OddsRatio_working_3-way'!U232^3/27</f>
        <v>-4.606055072364118E-2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0.16312369901002738</v>
      </c>
      <c r="Y232" s="11">
        <f>IF('OddsRatio_working_3-way'!W232&gt;=0,IF('OddsRatio_working_3-way'!V232+SQRT('OddsRatio_working_3-way'!W232)&gt;0,0,PI()),ACOS('OddsRatio_working_3-way'!V232/(2*'OddsRatio_working_3-way'!X232)))</f>
        <v>0.71794165818935374</v>
      </c>
      <c r="Z232" s="11">
        <f>'OddsRatio_working_3-way'!X232^(1/3)*COS('OddsRatio_working_3-way'!Y232/3)</f>
        <v>0.53082194165436614</v>
      </c>
      <c r="AA232" s="11">
        <f>'OddsRatio_working_3-way'!X232^(1/3)*COS(('OddsRatio_working_3-way'!Y232+2*PI())/3)</f>
        <v>-0.37757428985069691</v>
      </c>
      <c r="AB232" s="11">
        <f>'OddsRatio_working_3-way'!X232^(1/3)*COS(('OddsRatio_working_3-way'!Y232+4*PI())/3)</f>
        <v>-0.15324765180366939</v>
      </c>
      <c r="AC232" s="11">
        <f>'OddsRatio_working_3-way'!X232^(1/3)*SIN('OddsRatio_working_3-way'!Y232/3)</f>
        <v>0.12951504486285517</v>
      </c>
      <c r="AD232" s="11">
        <f>'OddsRatio_working_3-way'!X232^(1/3)*SIN(('OddsRatio_working_3-way'!Y232+2*PI())/3)</f>
        <v>0.39494776392743458</v>
      </c>
      <c r="AE232" s="11">
        <f>'OddsRatio_working_3-way'!X232^(1/3)*SIN(('OddsRatio_working_3-way'!Y232+4*PI())/3)</f>
        <v>-0.52446280879028973</v>
      </c>
      <c r="AF232" s="11">
        <f>-'OddsRatio_working_3-way'!U232/(3*'OddsRatio_working_3-way'!X232^(1/3))*COS(('OddsRatio_working_3-way'!Y232)/3)</f>
        <v>0.53082194165436603</v>
      </c>
      <c r="AG232" s="11">
        <f>-'OddsRatio_working_3-way'!U232/(3*'OddsRatio_working_3-way'!X232^(1/3))*COS(('OddsRatio_working_3-way'!Y232+2*PI())/3)</f>
        <v>-0.37757428985069685</v>
      </c>
      <c r="AH232" s="11">
        <f>-'OddsRatio_working_3-way'!U232/(3*'OddsRatio_working_3-way'!X232^(1/3))*COS(('OddsRatio_working_3-way'!Y232+4*PI())/3)</f>
        <v>-0.15324765180366937</v>
      </c>
      <c r="AI232" s="11">
        <f>'OddsRatio_working_3-way'!U232/(3*'OddsRatio_working_3-way'!X232^(1/3))*SIN(('OddsRatio_working_3-way'!Y232)/3)</f>
        <v>-0.12951504486285514</v>
      </c>
      <c r="AJ232" s="11">
        <f>'OddsRatio_working_3-way'!U232/(3*'OddsRatio_working_3-way'!X232^(1/3))*SIN(('OddsRatio_working_3-way'!Y232+2*PI())/3)</f>
        <v>-0.39494776392743453</v>
      </c>
      <c r="AK232" s="11">
        <f>'OddsRatio_working_3-way'!U232/(3*'OddsRatio_working_3-way'!X232^(1/3))*SIN(('OddsRatio_working_3-way'!Y232+4*PI())/3)</f>
        <v>0.52446280879028961</v>
      </c>
      <c r="AL232" s="11">
        <f>'OddsRatio_working_3-way'!Z232+'OddsRatio_working_3-way'!AF232</f>
        <v>1.0616438833087321</v>
      </c>
      <c r="AM232" s="11">
        <f>'OddsRatio_working_3-way'!AA232+'OddsRatio_working_3-way'!AG232</f>
        <v>-0.75514857970139371</v>
      </c>
      <c r="AN232" s="11">
        <f>'OddsRatio_working_3-way'!AB232+'OddsRatio_working_3-way'!AH232</f>
        <v>-0.30649530360733879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1.0616438833087321</v>
      </c>
      <c r="AS232" s="11">
        <f>IF(('OddsRatio_working_3-way'!X232=0),IF(Q232&gt;0,-Q232^(1/3),(-Q232)^(1/3)),'OddsRatio_working_3-way'!AM232-'OddsRatio_working_3-way'!R232/3)</f>
        <v>-0.75514857970139371</v>
      </c>
      <c r="AT232" s="11">
        <f>IF(('OddsRatio_working_3-way'!X232=0),IF(Q232&gt;0,-Q232^(1/3),(-Q232)^(1/3)),'OddsRatio_working_3-way'!AN232-'OddsRatio_working_3-way'!R232/3)</f>
        <v>-0.30649530360733879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3.02</v>
      </c>
      <c r="B233" s="4">
        <f>IF('True_Odds_Calculator_3-way'!B234="","",'True_Odds_Calculator_3-way'!B234)</f>
        <v>2.86</v>
      </c>
      <c r="C233" s="4">
        <f>IF('True_Odds_Calculator_3-way'!C234="","",'True_Odds_Calculator_3-way'!C234)</f>
        <v>2.84</v>
      </c>
      <c r="D233" s="9">
        <f t="shared" si="52"/>
        <v>0.32037323174971771</v>
      </c>
      <c r="E233" s="9">
        <f t="shared" si="53"/>
        <v>0.33860072618657983</v>
      </c>
      <c r="F233" s="9">
        <f t="shared" si="54"/>
        <v>0.34102604206370241</v>
      </c>
      <c r="G233" s="9">
        <f t="shared" si="55"/>
        <v>1.0501779232175303</v>
      </c>
      <c r="H233" s="9">
        <f t="shared" si="56"/>
        <v>3.1213594048994113</v>
      </c>
      <c r="I233" s="9">
        <f t="shared" si="57"/>
        <v>2.9533309371846062</v>
      </c>
      <c r="J233" s="9">
        <f t="shared" si="58"/>
        <v>2.9323273787202555</v>
      </c>
      <c r="K233" s="11">
        <f t="shared" si="59"/>
        <v>0.33112582781456956</v>
      </c>
      <c r="L233" s="11">
        <f t="shared" si="60"/>
        <v>0.34965034965034969</v>
      </c>
      <c r="M233" s="11">
        <f t="shared" si="61"/>
        <v>0.35211267605633806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-0.28183233611831682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0.2331872026863166</v>
      </c>
      <c r="Q233" s="11">
        <f>2*'OddsRatio_working_3-way'!K233*'OddsRatio_working_3-way'!L233*'OddsRatio_working_3-way'!M233</f>
        <v>8.1533986953257559E-2</v>
      </c>
      <c r="R233" s="11">
        <f t="shared" si="62"/>
        <v>0</v>
      </c>
      <c r="S233" s="11">
        <f t="shared" si="63"/>
        <v>-0.82739690518841535</v>
      </c>
      <c r="T233" s="11">
        <f t="shared" si="64"/>
        <v>-0.28929961719874664</v>
      </c>
      <c r="U233" s="11">
        <f>'OddsRatio_working_3-way'!S233-'OddsRatio_working_3-way'!R233^2/3</f>
        <v>-0.82739690518841535</v>
      </c>
      <c r="V233" s="11">
        <f>'OddsRatio_working_3-way'!S233*'OddsRatio_working_3-way'!R233/3-2*'OddsRatio_working_3-way'!R233^3/27-'OddsRatio_working_3-way'!T233</f>
        <v>0.28929961719874664</v>
      </c>
      <c r="W233" s="11">
        <f>'OddsRatio_working_3-way'!V233^2+4*'OddsRatio_working_3-way'!U233^3/27</f>
        <v>-2.2040390488528572E-4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0.14484014672754464</v>
      </c>
      <c r="Y233" s="11">
        <f>IF('OddsRatio_working_3-way'!W233&gt;=0,IF('OddsRatio_working_3-way'!V233+SQRT('OddsRatio_working_3-way'!W233)&gt;0,0,PI()),ACOS('OddsRatio_working_3-way'!V233/(2*'OddsRatio_working_3-way'!X233)))</f>
        <v>5.1272086120980109E-2</v>
      </c>
      <c r="Z233" s="11">
        <f>'OddsRatio_working_3-way'!X233^(1/3)*COS('OddsRatio_working_3-way'!Y233/3)</f>
        <v>0.52508896160876517</v>
      </c>
      <c r="AA233" s="11">
        <f>'OddsRatio_working_3-way'!X233^(1/3)*COS(('OddsRatio_working_3-way'!Y233+2*PI())/3)</f>
        <v>-0.27031706689753271</v>
      </c>
      <c r="AB233" s="11">
        <f>'OddsRatio_working_3-way'!X233^(1/3)*COS(('OddsRatio_working_3-way'!Y233+4*PI())/3)</f>
        <v>-0.25477189471123235</v>
      </c>
      <c r="AC233" s="11">
        <f>'OddsRatio_working_3-way'!X233^(1/3)*SIN('OddsRatio_working_3-way'!Y233/3)</f>
        <v>8.9750093463596605E-3</v>
      </c>
      <c r="AD233" s="11">
        <f>'OddsRatio_working_3-way'!X233^(1/3)*SIN(('OddsRatio_working_3-way'!Y233+2*PI())/3)</f>
        <v>0.45025287532680269</v>
      </c>
      <c r="AE233" s="11">
        <f>'OddsRatio_working_3-way'!X233^(1/3)*SIN(('OddsRatio_working_3-way'!Y233+4*PI())/3)</f>
        <v>-0.45922788467316222</v>
      </c>
      <c r="AF233" s="11">
        <f>-'OddsRatio_working_3-way'!U233/(3*'OddsRatio_working_3-way'!X233^(1/3))*COS(('OddsRatio_working_3-way'!Y233)/3)</f>
        <v>0.52508896160876517</v>
      </c>
      <c r="AG233" s="11">
        <f>-'OddsRatio_working_3-way'!U233/(3*'OddsRatio_working_3-way'!X233^(1/3))*COS(('OddsRatio_working_3-way'!Y233+2*PI())/3)</f>
        <v>-0.27031706689753271</v>
      </c>
      <c r="AH233" s="11">
        <f>-'OddsRatio_working_3-way'!U233/(3*'OddsRatio_working_3-way'!X233^(1/3))*COS(('OddsRatio_working_3-way'!Y233+4*PI())/3)</f>
        <v>-0.25477189471123235</v>
      </c>
      <c r="AI233" s="11">
        <f>'OddsRatio_working_3-way'!U233/(3*'OddsRatio_working_3-way'!X233^(1/3))*SIN(('OddsRatio_working_3-way'!Y233)/3)</f>
        <v>-8.9750093463596605E-3</v>
      </c>
      <c r="AJ233" s="11">
        <f>'OddsRatio_working_3-way'!U233/(3*'OddsRatio_working_3-way'!X233^(1/3))*SIN(('OddsRatio_working_3-way'!Y233+2*PI())/3)</f>
        <v>-0.45025287532680269</v>
      </c>
      <c r="AK233" s="11">
        <f>'OddsRatio_working_3-way'!U233/(3*'OddsRatio_working_3-way'!X233^(1/3))*SIN(('OddsRatio_working_3-way'!Y233+4*PI())/3)</f>
        <v>0.45922788467316222</v>
      </c>
      <c r="AL233" s="11">
        <f>'OddsRatio_working_3-way'!Z233+'OddsRatio_working_3-way'!AF233</f>
        <v>1.0501779232175303</v>
      </c>
      <c r="AM233" s="11">
        <f>'OddsRatio_working_3-way'!AA233+'OddsRatio_working_3-way'!AG233</f>
        <v>-0.54063413379506542</v>
      </c>
      <c r="AN233" s="11">
        <f>'OddsRatio_working_3-way'!AB233+'OddsRatio_working_3-way'!AH233</f>
        <v>-0.5095437894224647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1.0501779232175303</v>
      </c>
      <c r="AS233" s="11">
        <f>IF(('OddsRatio_working_3-way'!X233=0),IF(Q233&gt;0,-Q233^(1/3),(-Q233)^(1/3)),'OddsRatio_working_3-way'!AM233-'OddsRatio_working_3-way'!R233/3)</f>
        <v>-0.54063413379506542</v>
      </c>
      <c r="AT233" s="11">
        <f>IF(('OddsRatio_working_3-way'!X233=0),IF(Q233&gt;0,-Q233^(1/3),(-Q233)^(1/3)),'OddsRatio_working_3-way'!AN233-'OddsRatio_working_3-way'!R233/3)</f>
        <v>-0.5095437894224647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4.3600000000000003</v>
      </c>
      <c r="B234" s="4">
        <f>IF('True_Odds_Calculator_3-way'!B235="","",'True_Odds_Calculator_3-way'!B235)</f>
        <v>3.84</v>
      </c>
      <c r="C234" s="4">
        <f>IF('True_Odds_Calculator_3-way'!C235="","",'True_Odds_Calculator_3-way'!C235)</f>
        <v>1.83</v>
      </c>
      <c r="D234" s="9">
        <f t="shared" si="52"/>
        <v>0.2190678859933847</v>
      </c>
      <c r="E234" s="9">
        <f t="shared" si="53"/>
        <v>0.2491838871477518</v>
      </c>
      <c r="F234" s="9">
        <f t="shared" si="54"/>
        <v>0.53174822685886347</v>
      </c>
      <c r="G234" s="9">
        <f t="shared" si="55"/>
        <v>1.0609509055690474</v>
      </c>
      <c r="H234" s="9">
        <f t="shared" si="56"/>
        <v>4.5647950427119994</v>
      </c>
      <c r="I234" s="9">
        <f t="shared" si="57"/>
        <v>4.0131005718160946</v>
      </c>
      <c r="J234" s="9">
        <f t="shared" si="58"/>
        <v>1.8805892516223093</v>
      </c>
      <c r="K234" s="11">
        <f t="shared" si="59"/>
        <v>0.2293577981651376</v>
      </c>
      <c r="L234" s="11">
        <f t="shared" si="60"/>
        <v>0.26041666666666669</v>
      </c>
      <c r="M234" s="11">
        <f t="shared" si="61"/>
        <v>0.54644808743169393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-0.25850378503033034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0.22944918617670154</v>
      </c>
      <c r="Q234" s="11">
        <f>2*'OddsRatio_working_3-way'!K234*'OddsRatio_working_3-way'!L234*'OddsRatio_working_3-way'!M234</f>
        <v>6.527715111712705E-2</v>
      </c>
      <c r="R234" s="11">
        <f t="shared" si="62"/>
        <v>0</v>
      </c>
      <c r="S234" s="11">
        <f t="shared" si="63"/>
        <v>-0.88760474493547625</v>
      </c>
      <c r="T234" s="11">
        <f t="shared" si="64"/>
        <v>-0.25251913084935318</v>
      </c>
      <c r="U234" s="11">
        <f>'OddsRatio_working_3-way'!S234-'OddsRatio_working_3-way'!R234^2/3</f>
        <v>-0.88760474493547625</v>
      </c>
      <c r="V234" s="11">
        <f>'OddsRatio_working_3-way'!S234*'OddsRatio_working_3-way'!R234/3-2*'OddsRatio_working_3-way'!R234^3/27-'OddsRatio_working_3-way'!T234</f>
        <v>0.25251913084935318</v>
      </c>
      <c r="W234" s="11">
        <f>'OddsRatio_working_3-way'!V234^2+4*'OddsRatio_working_3-way'!U234^3/27</f>
        <v>-3.9832971532424016E-2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0.16093390178683356</v>
      </c>
      <c r="Y234" s="11">
        <f>IF('OddsRatio_working_3-way'!W234&gt;=0,IF('OddsRatio_working_3-way'!V234+SQRT('OddsRatio_working_3-way'!W234)&gt;0,0,PI()),ACOS('OddsRatio_working_3-way'!V234/(2*'OddsRatio_working_3-way'!X234)))</f>
        <v>0.668837558949538</v>
      </c>
      <c r="Z234" s="11">
        <f>'OddsRatio_working_3-way'!X234^(1/3)*COS('OddsRatio_working_3-way'!Y234/3)</f>
        <v>0.53047545278452368</v>
      </c>
      <c r="AA234" s="11">
        <f>'OddsRatio_working_3-way'!X234^(1/3)*COS(('OddsRatio_working_3-way'!Y234+2*PI())/3)</f>
        <v>-0.36939161123896347</v>
      </c>
      <c r="AB234" s="11">
        <f>'OddsRatio_working_3-way'!X234^(1/3)*COS(('OddsRatio_working_3-way'!Y234+4*PI())/3)</f>
        <v>-0.16108384154556038</v>
      </c>
      <c r="AC234" s="11">
        <f>'OddsRatio_working_3-way'!X234^(1/3)*SIN('OddsRatio_working_3-way'!Y234/3)</f>
        <v>0.12026654690677702</v>
      </c>
      <c r="AD234" s="11">
        <f>'OddsRatio_working_3-way'!X234^(1/3)*SIN(('OddsRatio_working_3-way'!Y234+2*PI())/3)</f>
        <v>0.39927194474206162</v>
      </c>
      <c r="AE234" s="11">
        <f>'OddsRatio_working_3-way'!X234^(1/3)*SIN(('OddsRatio_working_3-way'!Y234+4*PI())/3)</f>
        <v>-0.51953849164883847</v>
      </c>
      <c r="AF234" s="11">
        <f>-'OddsRatio_working_3-way'!U234/(3*'OddsRatio_working_3-way'!X234^(1/3))*COS(('OddsRatio_working_3-way'!Y234)/3)</f>
        <v>0.53047545278452357</v>
      </c>
      <c r="AG234" s="11">
        <f>-'OddsRatio_working_3-way'!U234/(3*'OddsRatio_working_3-way'!X234^(1/3))*COS(('OddsRatio_working_3-way'!Y234+2*PI())/3)</f>
        <v>-0.36939161123896341</v>
      </c>
      <c r="AH234" s="11">
        <f>-'OddsRatio_working_3-way'!U234/(3*'OddsRatio_working_3-way'!X234^(1/3))*COS(('OddsRatio_working_3-way'!Y234+4*PI())/3)</f>
        <v>-0.16108384154556035</v>
      </c>
      <c r="AI234" s="11">
        <f>'OddsRatio_working_3-way'!U234/(3*'OddsRatio_working_3-way'!X234^(1/3))*SIN(('OddsRatio_working_3-way'!Y234)/3)</f>
        <v>-0.12026654690677699</v>
      </c>
      <c r="AJ234" s="11">
        <f>'OddsRatio_working_3-way'!U234/(3*'OddsRatio_working_3-way'!X234^(1/3))*SIN(('OddsRatio_working_3-way'!Y234+2*PI())/3)</f>
        <v>-0.39927194474206157</v>
      </c>
      <c r="AK234" s="11">
        <f>'OddsRatio_working_3-way'!U234/(3*'OddsRatio_working_3-way'!X234^(1/3))*SIN(('OddsRatio_working_3-way'!Y234+4*PI())/3)</f>
        <v>0.51953849164883836</v>
      </c>
      <c r="AL234" s="11">
        <f>'OddsRatio_working_3-way'!Z234+'OddsRatio_working_3-way'!AF234</f>
        <v>1.0609509055690474</v>
      </c>
      <c r="AM234" s="11">
        <f>'OddsRatio_working_3-way'!AA234+'OddsRatio_working_3-way'!AG234</f>
        <v>-0.73878322247792694</v>
      </c>
      <c r="AN234" s="11">
        <f>'OddsRatio_working_3-way'!AB234+'OddsRatio_working_3-way'!AH234</f>
        <v>-0.32216768309112076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1.0609509055690474</v>
      </c>
      <c r="AS234" s="11">
        <f>IF(('OddsRatio_working_3-way'!X234=0),IF(Q234&gt;0,-Q234^(1/3),(-Q234)^(1/3)),'OddsRatio_working_3-way'!AM234-'OddsRatio_working_3-way'!R234/3)</f>
        <v>-0.73878322247792694</v>
      </c>
      <c r="AT234" s="11">
        <f>IF(('OddsRatio_working_3-way'!X234=0),IF(Q234&gt;0,-Q234^(1/3),(-Q234)^(1/3)),'OddsRatio_working_3-way'!AN234-'OddsRatio_working_3-way'!R234/3)</f>
        <v>-0.32216768309112076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3.18</v>
      </c>
      <c r="B235" s="4">
        <f>IF('True_Odds_Calculator_3-way'!B236="","",'True_Odds_Calculator_3-way'!B236)</f>
        <v>3.28</v>
      </c>
      <c r="C235" s="4">
        <f>IF('True_Odds_Calculator_3-way'!C236="","",'True_Odds_Calculator_3-way'!C236)</f>
        <v>2.42</v>
      </c>
      <c r="D235" s="9">
        <f t="shared" si="52"/>
        <v>0.30400318219718758</v>
      </c>
      <c r="E235" s="9">
        <f t="shared" si="53"/>
        <v>0.29459772001096751</v>
      </c>
      <c r="F235" s="9">
        <f t="shared" si="54"/>
        <v>0.40139909779184518</v>
      </c>
      <c r="G235" s="9">
        <f t="shared" si="55"/>
        <v>1.0502014913623645</v>
      </c>
      <c r="H235" s="9">
        <f t="shared" si="56"/>
        <v>3.2894392511699548</v>
      </c>
      <c r="I235" s="9">
        <f t="shared" si="57"/>
        <v>3.3944594003061912</v>
      </c>
      <c r="J235" s="9">
        <f t="shared" si="58"/>
        <v>2.4912861177345578</v>
      </c>
      <c r="K235" s="11">
        <f t="shared" si="59"/>
        <v>0.31446540880503143</v>
      </c>
      <c r="L235" s="11">
        <f t="shared" si="60"/>
        <v>0.3048780487804878</v>
      </c>
      <c r="M235" s="11">
        <f t="shared" si="61"/>
        <v>0.41322314049586778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-0.27961686056904245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0.23294907828230005</v>
      </c>
      <c r="Q235" s="11">
        <f>2*'OddsRatio_working_3-way'!K235*'OddsRatio_working_3-way'!L235*'OddsRatio_working_3-way'!M235</f>
        <v>7.923438036812927E-2</v>
      </c>
      <c r="R235" s="11">
        <f t="shared" si="62"/>
        <v>0</v>
      </c>
      <c r="S235" s="11">
        <f t="shared" si="63"/>
        <v>-0.83310097183778631</v>
      </c>
      <c r="T235" s="11">
        <f t="shared" si="64"/>
        <v>-0.28336767749584568</v>
      </c>
      <c r="U235" s="11">
        <f>'OddsRatio_working_3-way'!S235-'OddsRatio_working_3-way'!R235^2/3</f>
        <v>-0.83310097183778631</v>
      </c>
      <c r="V235" s="11">
        <f>'OddsRatio_working_3-way'!S235*'OddsRatio_working_3-way'!R235/3-2*'OddsRatio_working_3-way'!R235^3/27-'OddsRatio_working_3-way'!T235</f>
        <v>0.28336767749584568</v>
      </c>
      <c r="W235" s="11">
        <f>'OddsRatio_working_3-way'!V235^2+4*'OddsRatio_working_3-way'!U235^3/27</f>
        <v>-5.3649448649457088E-3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0.1463405151644063</v>
      </c>
      <c r="Y235" s="11">
        <f>IF('OddsRatio_working_3-way'!W235&gt;=0,IF('OddsRatio_working_3-way'!V235+SQRT('OddsRatio_working_3-way'!W235)&gt;0,0,PI()),ACOS('OddsRatio_working_3-way'!V235/(2*'OddsRatio_working_3-way'!X235)))</f>
        <v>0.25294677727197312</v>
      </c>
      <c r="Z235" s="11">
        <f>'OddsRatio_working_3-way'!X235^(1/3)*COS('OddsRatio_working_3-way'!Y235/3)</f>
        <v>0.52510074568118237</v>
      </c>
      <c r="AA235" s="11">
        <f>'OddsRatio_working_3-way'!X235^(1/3)*COS(('OddsRatio_working_3-way'!Y235+2*PI())/3)</f>
        <v>-0.30098405758777952</v>
      </c>
      <c r="AB235" s="11">
        <f>'OddsRatio_working_3-way'!X235^(1/3)*COS(('OddsRatio_working_3-way'!Y235+4*PI())/3)</f>
        <v>-0.22411668809340304</v>
      </c>
      <c r="AC235" s="11">
        <f>'OddsRatio_working_3-way'!X235^(1/3)*SIN('OddsRatio_working_3-way'!Y235/3)</f>
        <v>4.4379396469476945E-2</v>
      </c>
      <c r="AD235" s="11">
        <f>'OddsRatio_working_3-way'!X235^(1/3)*SIN(('OddsRatio_working_3-way'!Y235+2*PI())/3)</f>
        <v>0.43256088707131746</v>
      </c>
      <c r="AE235" s="11">
        <f>'OddsRatio_working_3-way'!X235^(1/3)*SIN(('OddsRatio_working_3-way'!Y235+4*PI())/3)</f>
        <v>-0.47694028354079415</v>
      </c>
      <c r="AF235" s="11">
        <f>-'OddsRatio_working_3-way'!U235/(3*'OddsRatio_working_3-way'!X235^(1/3))*COS(('OddsRatio_working_3-way'!Y235)/3)</f>
        <v>0.52510074568118226</v>
      </c>
      <c r="AG235" s="11">
        <f>-'OddsRatio_working_3-way'!U235/(3*'OddsRatio_working_3-way'!X235^(1/3))*COS(('OddsRatio_working_3-way'!Y235+2*PI())/3)</f>
        <v>-0.30098405758777946</v>
      </c>
      <c r="AH235" s="11">
        <f>-'OddsRatio_working_3-way'!U235/(3*'OddsRatio_working_3-way'!X235^(1/3))*COS(('OddsRatio_working_3-way'!Y235+4*PI())/3)</f>
        <v>-0.22411668809340299</v>
      </c>
      <c r="AI235" s="11">
        <f>'OddsRatio_working_3-way'!U235/(3*'OddsRatio_working_3-way'!X235^(1/3))*SIN(('OddsRatio_working_3-way'!Y235)/3)</f>
        <v>-4.4379396469476931E-2</v>
      </c>
      <c r="AJ235" s="11">
        <f>'OddsRatio_working_3-way'!U235/(3*'OddsRatio_working_3-way'!X235^(1/3))*SIN(('OddsRatio_working_3-way'!Y235+2*PI())/3)</f>
        <v>-0.4325608870713174</v>
      </c>
      <c r="AK235" s="11">
        <f>'OddsRatio_working_3-way'!U235/(3*'OddsRatio_working_3-way'!X235^(1/3))*SIN(('OddsRatio_working_3-way'!Y235+4*PI())/3)</f>
        <v>0.47694028354079404</v>
      </c>
      <c r="AL235" s="11">
        <f>'OddsRatio_working_3-way'!Z235+'OddsRatio_working_3-way'!AF235</f>
        <v>1.0502014913623645</v>
      </c>
      <c r="AM235" s="11">
        <f>'OddsRatio_working_3-way'!AA235+'OddsRatio_working_3-way'!AG235</f>
        <v>-0.60196811517555893</v>
      </c>
      <c r="AN235" s="11">
        <f>'OddsRatio_working_3-way'!AB235+'OddsRatio_working_3-way'!AH235</f>
        <v>-0.44823337618680603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1.0502014913623645</v>
      </c>
      <c r="AS235" s="11">
        <f>IF(('OddsRatio_working_3-way'!X235=0),IF(Q235&gt;0,-Q235^(1/3),(-Q235)^(1/3)),'OddsRatio_working_3-way'!AM235-'OddsRatio_working_3-way'!R235/3)</f>
        <v>-0.60196811517555893</v>
      </c>
      <c r="AT235" s="11">
        <f>IF(('OddsRatio_working_3-way'!X235=0),IF(Q235&gt;0,-Q235^(1/3),(-Q235)^(1/3)),'OddsRatio_working_3-way'!AN235-'OddsRatio_working_3-way'!R235/3)</f>
        <v>-0.44823337618680603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3.15</v>
      </c>
      <c r="B236" s="4">
        <f>IF('True_Odds_Calculator_3-way'!B237="","",'True_Odds_Calculator_3-way'!B237)</f>
        <v>3.58</v>
      </c>
      <c r="C236" s="4">
        <f>IF('True_Odds_Calculator_3-way'!C237="","",'True_Odds_Calculator_3-way'!C237)</f>
        <v>2.29</v>
      </c>
      <c r="D236" s="9">
        <f t="shared" si="52"/>
        <v>0.30655550781710783</v>
      </c>
      <c r="E236" s="9">
        <f t="shared" si="53"/>
        <v>0.26921796483482802</v>
      </c>
      <c r="F236" s="9">
        <f t="shared" si="54"/>
        <v>0.42422652734806382</v>
      </c>
      <c r="G236" s="9">
        <f t="shared" si="55"/>
        <v>1.0521171980963238</v>
      </c>
      <c r="H236" s="9">
        <f t="shared" si="56"/>
        <v>3.2620519759070965</v>
      </c>
      <c r="I236" s="9">
        <f t="shared" si="57"/>
        <v>3.7144623710885161</v>
      </c>
      <c r="J236" s="9">
        <f t="shared" si="58"/>
        <v>2.3572311855442578</v>
      </c>
      <c r="K236" s="11">
        <f t="shared" si="59"/>
        <v>0.31746031746031744</v>
      </c>
      <c r="L236" s="11">
        <f t="shared" si="60"/>
        <v>0.27932960893854747</v>
      </c>
      <c r="M236" s="11">
        <f t="shared" si="61"/>
        <v>0.4366812227074236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-0.27708869891300159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0.23311350187981647</v>
      </c>
      <c r="Q236" s="11">
        <f>2*'OddsRatio_working_3-way'!K236*'OddsRatio_working_3-way'!L236*'OddsRatio_working_3-way'!M236</f>
        <v>7.744634613947389E-2</v>
      </c>
      <c r="R236" s="11">
        <f t="shared" si="62"/>
        <v>0</v>
      </c>
      <c r="S236" s="11">
        <f t="shared" si="63"/>
        <v>-0.84129559521663444</v>
      </c>
      <c r="T236" s="11">
        <f t="shared" si="64"/>
        <v>-0.27950019774639012</v>
      </c>
      <c r="U236" s="11">
        <f>'OddsRatio_working_3-way'!S236-'OddsRatio_working_3-way'!R236^2/3</f>
        <v>-0.84129559521663444</v>
      </c>
      <c r="V236" s="11">
        <f>'OddsRatio_working_3-way'!S236*'OddsRatio_working_3-way'!R236/3-2*'OddsRatio_working_3-way'!R236^3/27-'OddsRatio_working_3-way'!T236</f>
        <v>0.27950019774639012</v>
      </c>
      <c r="W236" s="11">
        <f>'OddsRatio_working_3-way'!V236^2+4*'OddsRatio_working_3-way'!U236^3/27</f>
        <v>-1.0094565106849973E-2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0.14850498783468619</v>
      </c>
      <c r="Y236" s="11">
        <f>IF('OddsRatio_working_3-way'!W236&gt;=0,IF('OddsRatio_working_3-way'!V236+SQRT('OddsRatio_working_3-way'!W236)&gt;0,0,PI()),ACOS('OddsRatio_working_3-way'!V236/(2*'OddsRatio_working_3-way'!X236)))</f>
        <v>0.34508560179888037</v>
      </c>
      <c r="Z236" s="11">
        <f>'OddsRatio_working_3-way'!X236^(1/3)*COS('OddsRatio_working_3-way'!Y236/3)</f>
        <v>0.52605859904816199</v>
      </c>
      <c r="AA236" s="11">
        <f>'OddsRatio_working_3-way'!X236^(1/3)*COS(('OddsRatio_working_3-way'!Y236+2*PI())/3)</f>
        <v>-0.31566637371872541</v>
      </c>
      <c r="AB236" s="11">
        <f>'OddsRatio_working_3-way'!X236^(1/3)*COS(('OddsRatio_working_3-way'!Y236+4*PI())/3)</f>
        <v>-0.21039222532943652</v>
      </c>
      <c r="AC236" s="11">
        <f>'OddsRatio_working_3-way'!X236^(1/3)*SIN('OddsRatio_working_3-way'!Y236/3)</f>
        <v>6.0780057911264555E-2</v>
      </c>
      <c r="AD236" s="11">
        <f>'OddsRatio_working_3-way'!X236^(1/3)*SIN(('OddsRatio_working_3-way'!Y236+2*PI())/3)</f>
        <v>0.42519008169932837</v>
      </c>
      <c r="AE236" s="11">
        <f>'OddsRatio_working_3-way'!X236^(1/3)*SIN(('OddsRatio_working_3-way'!Y236+4*PI())/3)</f>
        <v>-0.48597013961059293</v>
      </c>
      <c r="AF236" s="11">
        <f>-'OddsRatio_working_3-way'!U236/(3*'OddsRatio_working_3-way'!X236^(1/3))*COS(('OddsRatio_working_3-way'!Y236)/3)</f>
        <v>0.52605859904816188</v>
      </c>
      <c r="AG236" s="11">
        <f>-'OddsRatio_working_3-way'!U236/(3*'OddsRatio_working_3-way'!X236^(1/3))*COS(('OddsRatio_working_3-way'!Y236+2*PI())/3)</f>
        <v>-0.31566637371872536</v>
      </c>
      <c r="AH236" s="11">
        <f>-'OddsRatio_working_3-way'!U236/(3*'OddsRatio_working_3-way'!X236^(1/3))*COS(('OddsRatio_working_3-way'!Y236+4*PI())/3)</f>
        <v>-0.21039222532943647</v>
      </c>
      <c r="AI236" s="11">
        <f>'OddsRatio_working_3-way'!U236/(3*'OddsRatio_working_3-way'!X236^(1/3))*SIN(('OddsRatio_working_3-way'!Y236)/3)</f>
        <v>-6.0780057911264548E-2</v>
      </c>
      <c r="AJ236" s="11">
        <f>'OddsRatio_working_3-way'!U236/(3*'OddsRatio_working_3-way'!X236^(1/3))*SIN(('OddsRatio_working_3-way'!Y236+2*PI())/3)</f>
        <v>-0.42519008169932831</v>
      </c>
      <c r="AK236" s="11">
        <f>'OddsRatio_working_3-way'!U236/(3*'OddsRatio_working_3-way'!X236^(1/3))*SIN(('OddsRatio_working_3-way'!Y236+4*PI())/3)</f>
        <v>0.48597013961059282</v>
      </c>
      <c r="AL236" s="11">
        <f>'OddsRatio_working_3-way'!Z236+'OddsRatio_working_3-way'!AF236</f>
        <v>1.0521171980963238</v>
      </c>
      <c r="AM236" s="11">
        <f>'OddsRatio_working_3-way'!AA236+'OddsRatio_working_3-way'!AG236</f>
        <v>-0.63133274743745083</v>
      </c>
      <c r="AN236" s="11">
        <f>'OddsRatio_working_3-way'!AB236+'OddsRatio_working_3-way'!AH236</f>
        <v>-0.42078445065887299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1.0521171980963238</v>
      </c>
      <c r="AS236" s="11">
        <f>IF(('OddsRatio_working_3-way'!X236=0),IF(Q236&gt;0,-Q236^(1/3),(-Q236)^(1/3)),'OddsRatio_working_3-way'!AM236-'OddsRatio_working_3-way'!R236/3)</f>
        <v>-0.63133274743745083</v>
      </c>
      <c r="AT236" s="11">
        <f>IF(('OddsRatio_working_3-way'!X236=0),IF(Q236&gt;0,-Q236^(1/3),(-Q236)^(1/3)),'OddsRatio_working_3-way'!AN236-'OddsRatio_working_3-way'!R236/3)</f>
        <v>-0.42078445065887299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2.71</v>
      </c>
      <c r="B237" s="4">
        <f>IF('True_Odds_Calculator_3-way'!B238="","",'True_Odds_Calculator_3-way'!B238)</f>
        <v>3.26</v>
      </c>
      <c r="C237" s="4">
        <f>IF('True_Odds_Calculator_3-way'!C238="","",'True_Odds_Calculator_3-way'!C238)</f>
        <v>2.89</v>
      </c>
      <c r="D237" s="9">
        <f t="shared" si="52"/>
        <v>0.36145049666306839</v>
      </c>
      <c r="E237" s="9">
        <f t="shared" si="53"/>
        <v>0.29986400230258964</v>
      </c>
      <c r="F237" s="9">
        <f t="shared" si="54"/>
        <v>0.33868550103434214</v>
      </c>
      <c r="G237" s="9">
        <f t="shared" si="55"/>
        <v>1.0331173027365625</v>
      </c>
      <c r="H237" s="9">
        <f t="shared" si="56"/>
        <v>2.7666305876795221</v>
      </c>
      <c r="I237" s="9">
        <f t="shared" si="57"/>
        <v>3.3348451041846312</v>
      </c>
      <c r="J237" s="9">
        <f t="shared" si="58"/>
        <v>2.9525917021721035</v>
      </c>
      <c r="K237" s="11">
        <f t="shared" si="59"/>
        <v>0.36900369003690037</v>
      </c>
      <c r="L237" s="11">
        <f t="shared" si="60"/>
        <v>0.30674846625766872</v>
      </c>
      <c r="M237" s="11">
        <f t="shared" si="61"/>
        <v>0.34602076124567471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-0.2860761286407949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0.229515955549731</v>
      </c>
      <c r="Q237" s="11">
        <f>2*'OddsRatio_working_3-way'!K237*'OddsRatio_working_3-way'!L237*'OddsRatio_working_3-way'!M237</f>
        <v>7.8333090631307514E-2</v>
      </c>
      <c r="R237" s="11">
        <f t="shared" si="62"/>
        <v>0</v>
      </c>
      <c r="S237" s="11">
        <f t="shared" si="63"/>
        <v>-0.80228978433190967</v>
      </c>
      <c r="T237" s="11">
        <f t="shared" si="64"/>
        <v>-0.27381903902112964</v>
      </c>
      <c r="U237" s="11">
        <f>'OddsRatio_working_3-way'!S237-'OddsRatio_working_3-way'!R237^2/3</f>
        <v>-0.80228978433190967</v>
      </c>
      <c r="V237" s="11">
        <f>'OddsRatio_working_3-way'!S237*'OddsRatio_working_3-way'!R237/3-2*'OddsRatio_working_3-way'!R237^3/27-'OddsRatio_working_3-way'!T237</f>
        <v>0.27381903902112964</v>
      </c>
      <c r="W237" s="11">
        <f>'OddsRatio_working_3-way'!V237^2+4*'OddsRatio_working_3-way'!U237^3/27</f>
        <v>-1.5281681498933719E-3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0.13829771715428665</v>
      </c>
      <c r="Y237" s="11">
        <f>IF('OddsRatio_working_3-way'!W237&gt;=0,IF('OddsRatio_working_3-way'!V237+SQRT('OddsRatio_working_3-way'!W237)&gt;0,0,PI()),ACOS('OddsRatio_working_3-way'!V237/(2*'OddsRatio_working_3-way'!X237)))</f>
        <v>0.14180681153047026</v>
      </c>
      <c r="Z237" s="11">
        <f>'OddsRatio_working_3-way'!X237^(1/3)*COS('OddsRatio_working_3-way'!Y237/3)</f>
        <v>0.51655865136828127</v>
      </c>
      <c r="AA237" s="11">
        <f>'OddsRatio_working_3-way'!X237^(1/3)*COS(('OddsRatio_working_3-way'!Y237+2*PI())/3)</f>
        <v>-0.27944098571860548</v>
      </c>
      <c r="AB237" s="11">
        <f>'OddsRatio_working_3-way'!X237^(1/3)*COS(('OddsRatio_working_3-way'!Y237+4*PI())/3)</f>
        <v>-0.23711766564967565</v>
      </c>
      <c r="AC237" s="11">
        <f>'OddsRatio_working_3-way'!X237^(1/3)*SIN('OddsRatio_working_3-way'!Y237/3)</f>
        <v>2.4435380234795308E-2</v>
      </c>
      <c r="AD237" s="11">
        <f>'OddsRatio_working_3-way'!X237^(1/3)*SIN(('OddsRatio_working_3-way'!Y237+2*PI())/3)</f>
        <v>0.43513522451216319</v>
      </c>
      <c r="AE237" s="11">
        <f>'OddsRatio_working_3-way'!X237^(1/3)*SIN(('OddsRatio_working_3-way'!Y237+4*PI())/3)</f>
        <v>-0.45957060474695854</v>
      </c>
      <c r="AF237" s="11">
        <f>-'OddsRatio_working_3-way'!U237/(3*'OddsRatio_working_3-way'!X237^(1/3))*COS(('OddsRatio_working_3-way'!Y237)/3)</f>
        <v>0.51655865136828127</v>
      </c>
      <c r="AG237" s="11">
        <f>-'OddsRatio_working_3-way'!U237/(3*'OddsRatio_working_3-way'!X237^(1/3))*COS(('OddsRatio_working_3-way'!Y237+2*PI())/3)</f>
        <v>-0.27944098571860548</v>
      </c>
      <c r="AH237" s="11">
        <f>-'OddsRatio_working_3-way'!U237/(3*'OddsRatio_working_3-way'!X237^(1/3))*COS(('OddsRatio_working_3-way'!Y237+4*PI())/3)</f>
        <v>-0.23711766564967565</v>
      </c>
      <c r="AI237" s="11">
        <f>'OddsRatio_working_3-way'!U237/(3*'OddsRatio_working_3-way'!X237^(1/3))*SIN(('OddsRatio_working_3-way'!Y237)/3)</f>
        <v>-2.4435380234795308E-2</v>
      </c>
      <c r="AJ237" s="11">
        <f>'OddsRatio_working_3-way'!U237/(3*'OddsRatio_working_3-way'!X237^(1/3))*SIN(('OddsRatio_working_3-way'!Y237+2*PI())/3)</f>
        <v>-0.43513522451216319</v>
      </c>
      <c r="AK237" s="11">
        <f>'OddsRatio_working_3-way'!U237/(3*'OddsRatio_working_3-way'!X237^(1/3))*SIN(('OddsRatio_working_3-way'!Y237+4*PI())/3)</f>
        <v>0.45957060474695854</v>
      </c>
      <c r="AL237" s="11">
        <f>'OddsRatio_working_3-way'!Z237+'OddsRatio_working_3-way'!AF237</f>
        <v>1.0331173027365625</v>
      </c>
      <c r="AM237" s="11">
        <f>'OddsRatio_working_3-way'!AA237+'OddsRatio_working_3-way'!AG237</f>
        <v>-0.55888197143721097</v>
      </c>
      <c r="AN237" s="11">
        <f>'OddsRatio_working_3-way'!AB237+'OddsRatio_working_3-way'!AH237</f>
        <v>-0.4742353312993513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1.0331173027365625</v>
      </c>
      <c r="AS237" s="11">
        <f>IF(('OddsRatio_working_3-way'!X237=0),IF(Q237&gt;0,-Q237^(1/3),(-Q237)^(1/3)),'OddsRatio_working_3-way'!AM237-'OddsRatio_working_3-way'!R237/3)</f>
        <v>-0.55888197143721097</v>
      </c>
      <c r="AT237" s="11">
        <f>IF(('OddsRatio_working_3-way'!X237=0),IF(Q237&gt;0,-Q237^(1/3),(-Q237)^(1/3)),'OddsRatio_working_3-way'!AN237-'OddsRatio_working_3-way'!R237/3)</f>
        <v>-0.4742353312993513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2.5299999999999998</v>
      </c>
      <c r="B238" s="4">
        <f>IF('True_Odds_Calculator_3-way'!B239="","",'True_Odds_Calculator_3-way'!B239)</f>
        <v>3.24</v>
      </c>
      <c r="C238" s="4">
        <f>IF('True_Odds_Calculator_3-way'!C239="","",'True_Odds_Calculator_3-way'!C239)</f>
        <v>3.09</v>
      </c>
      <c r="D238" s="9">
        <f t="shared" si="52"/>
        <v>0.38543623927394272</v>
      </c>
      <c r="E238" s="9">
        <f t="shared" si="53"/>
        <v>0.29990610224063247</v>
      </c>
      <c r="F238" s="9">
        <f t="shared" si="54"/>
        <v>0.31465765848542465</v>
      </c>
      <c r="G238" s="9">
        <f t="shared" si="55"/>
        <v>1.0421325751878294</v>
      </c>
      <c r="H238" s="9">
        <f t="shared" si="56"/>
        <v>2.5944628400373784</v>
      </c>
      <c r="I238" s="9">
        <f t="shared" si="57"/>
        <v>3.3343769684207381</v>
      </c>
      <c r="J238" s="9">
        <f t="shared" si="58"/>
        <v>3.1780570821425638</v>
      </c>
      <c r="K238" s="11">
        <f t="shared" si="59"/>
        <v>0.39525691699604748</v>
      </c>
      <c r="L238" s="11">
        <f t="shared" si="60"/>
        <v>0.30864197530864196</v>
      </c>
      <c r="M238" s="11">
        <f t="shared" si="61"/>
        <v>0.3236245954692557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-0.28278848709410109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0.23135218482528649</v>
      </c>
      <c r="Q238" s="11">
        <f>2*'OddsRatio_working_3-way'!K238*'OddsRatio_working_3-way'!L238*'OddsRatio_working_3-way'!M238</f>
        <v>7.8959790042759909E-2</v>
      </c>
      <c r="R238" s="11">
        <f t="shared" si="62"/>
        <v>0</v>
      </c>
      <c r="S238" s="11">
        <f t="shared" si="63"/>
        <v>-0.81811033823417789</v>
      </c>
      <c r="T238" s="11">
        <f t="shared" si="64"/>
        <v>-0.2792185454724157</v>
      </c>
      <c r="U238" s="11">
        <f>'OddsRatio_working_3-way'!S238-'OddsRatio_working_3-way'!R238^2/3</f>
        <v>-0.81811033823417789</v>
      </c>
      <c r="V238" s="11">
        <f>'OddsRatio_working_3-way'!S238*'OddsRatio_working_3-way'!R238/3-2*'OddsRatio_working_3-way'!R238^3/27-'OddsRatio_working_3-way'!T238</f>
        <v>0.2792185454724157</v>
      </c>
      <c r="W238" s="11">
        <f>'OddsRatio_working_3-way'!V238^2+4*'OddsRatio_working_3-way'!U238^3/27</f>
        <v>-3.1577374582608397E-3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0.14240850886972337</v>
      </c>
      <c r="Y238" s="11">
        <f>IF('OddsRatio_working_3-way'!W238&gt;=0,IF('OddsRatio_working_3-way'!V238+SQRT('OddsRatio_working_3-way'!W238)&gt;0,0,PI()),ACOS('OddsRatio_working_3-way'!V238/(2*'OddsRatio_working_3-way'!X238)))</f>
        <v>0.19860069403907299</v>
      </c>
      <c r="Z238" s="11">
        <f>'OddsRatio_working_3-way'!X238^(1/3)*COS('OddsRatio_working_3-way'!Y238/3)</f>
        <v>0.52106628759391471</v>
      </c>
      <c r="AA238" s="11">
        <f>'OddsRatio_working_3-way'!X238^(1/3)*COS(('OddsRatio_working_3-way'!Y238+2*PI())/3)</f>
        <v>-0.29045015414836561</v>
      </c>
      <c r="AB238" s="11">
        <f>'OddsRatio_working_3-way'!X238^(1/3)*COS(('OddsRatio_working_3-way'!Y238+4*PI())/3)</f>
        <v>-0.23061613344554943</v>
      </c>
      <c r="AC238" s="11">
        <f>'OddsRatio_working_3-way'!X238^(1/3)*SIN('OddsRatio_working_3-way'!Y238/3)</f>
        <v>3.4545187959468739E-2</v>
      </c>
      <c r="AD238" s="11">
        <f>'OddsRatio_working_3-way'!X238^(1/3)*SIN(('OddsRatio_working_3-way'!Y238+2*PI())/3)</f>
        <v>0.43398404813224406</v>
      </c>
      <c r="AE238" s="11">
        <f>'OddsRatio_working_3-way'!X238^(1/3)*SIN(('OddsRatio_working_3-way'!Y238+4*PI())/3)</f>
        <v>-0.4685292360917126</v>
      </c>
      <c r="AF238" s="11">
        <f>-'OddsRatio_working_3-way'!U238/(3*'OddsRatio_working_3-way'!X238^(1/3))*COS(('OddsRatio_working_3-way'!Y238)/3)</f>
        <v>0.52106628759391471</v>
      </c>
      <c r="AG238" s="11">
        <f>-'OddsRatio_working_3-way'!U238/(3*'OddsRatio_working_3-way'!X238^(1/3))*COS(('OddsRatio_working_3-way'!Y238+2*PI())/3)</f>
        <v>-0.29045015414836561</v>
      </c>
      <c r="AH238" s="11">
        <f>-'OddsRatio_working_3-way'!U238/(3*'OddsRatio_working_3-way'!X238^(1/3))*COS(('OddsRatio_working_3-way'!Y238+4*PI())/3)</f>
        <v>-0.23061613344554943</v>
      </c>
      <c r="AI238" s="11">
        <f>'OddsRatio_working_3-way'!U238/(3*'OddsRatio_working_3-way'!X238^(1/3))*SIN(('OddsRatio_working_3-way'!Y238)/3)</f>
        <v>-3.4545187959468739E-2</v>
      </c>
      <c r="AJ238" s="11">
        <f>'OddsRatio_working_3-way'!U238/(3*'OddsRatio_working_3-way'!X238^(1/3))*SIN(('OddsRatio_working_3-way'!Y238+2*PI())/3)</f>
        <v>-0.43398404813224406</v>
      </c>
      <c r="AK238" s="11">
        <f>'OddsRatio_working_3-way'!U238/(3*'OddsRatio_working_3-way'!X238^(1/3))*SIN(('OddsRatio_working_3-way'!Y238+4*PI())/3)</f>
        <v>0.4685292360917126</v>
      </c>
      <c r="AL238" s="11">
        <f>'OddsRatio_working_3-way'!Z238+'OddsRatio_working_3-way'!AF238</f>
        <v>1.0421325751878294</v>
      </c>
      <c r="AM238" s="11">
        <f>'OddsRatio_working_3-way'!AA238+'OddsRatio_working_3-way'!AG238</f>
        <v>-0.58090030829673123</v>
      </c>
      <c r="AN238" s="11">
        <f>'OddsRatio_working_3-way'!AB238+'OddsRatio_working_3-way'!AH238</f>
        <v>-0.46123226689109886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1.0421325751878294</v>
      </c>
      <c r="AS238" s="11">
        <f>IF(('OddsRatio_working_3-way'!X238=0),IF(Q238&gt;0,-Q238^(1/3),(-Q238)^(1/3)),'OddsRatio_working_3-way'!AM238-'OddsRatio_working_3-way'!R238/3)</f>
        <v>-0.58090030829673123</v>
      </c>
      <c r="AT238" s="11">
        <f>IF(('OddsRatio_working_3-way'!X238=0),IF(Q238&gt;0,-Q238^(1/3),(-Q238)^(1/3)),'OddsRatio_working_3-way'!AN238-'OddsRatio_working_3-way'!R238/3)</f>
        <v>-0.46123226689109886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2.98</v>
      </c>
      <c r="B239" s="4">
        <f>IF('True_Odds_Calculator_3-way'!B240="","",'True_Odds_Calculator_3-way'!B240)</f>
        <v>3.2</v>
      </c>
      <c r="C239" s="4">
        <f>IF('True_Odds_Calculator_3-way'!C240="","",'True_Odds_Calculator_3-way'!C240)</f>
        <v>2.6</v>
      </c>
      <c r="D239" s="9">
        <f t="shared" si="52"/>
        <v>0.32477089698442924</v>
      </c>
      <c r="E239" s="9">
        <f t="shared" si="53"/>
        <v>0.30210530848813105</v>
      </c>
      <c r="F239" s="9">
        <f t="shared" si="54"/>
        <v>0.37312379452743988</v>
      </c>
      <c r="G239" s="9">
        <f t="shared" si="55"/>
        <v>1.0500472877012856</v>
      </c>
      <c r="H239" s="9">
        <f t="shared" si="56"/>
        <v>3.0790936296485452</v>
      </c>
      <c r="I239" s="9">
        <f t="shared" si="57"/>
        <v>3.3101040329428288</v>
      </c>
      <c r="J239" s="9">
        <f t="shared" si="58"/>
        <v>2.680075660322057</v>
      </c>
      <c r="K239" s="11">
        <f t="shared" si="59"/>
        <v>0.33557046979865773</v>
      </c>
      <c r="L239" s="11">
        <f t="shared" si="60"/>
        <v>0.3125</v>
      </c>
      <c r="M239" s="11">
        <f t="shared" si="61"/>
        <v>0.38461538461538458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-0.28110480123902959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0.23312467733608666</v>
      </c>
      <c r="Q239" s="11">
        <f>2*'OddsRatio_working_3-way'!K239*'OddsRatio_working_3-way'!L239*'OddsRatio_working_3-way'!M239</f>
        <v>8.0665978316985021E-2</v>
      </c>
      <c r="R239" s="11">
        <f t="shared" si="62"/>
        <v>0</v>
      </c>
      <c r="S239" s="11">
        <f t="shared" si="63"/>
        <v>-0.82931588613406726</v>
      </c>
      <c r="T239" s="11">
        <f t="shared" si="64"/>
        <v>-0.28696051423324132</v>
      </c>
      <c r="U239" s="11">
        <f>'OddsRatio_working_3-way'!S239-'OddsRatio_working_3-way'!R239^2/3</f>
        <v>-0.82931588613406726</v>
      </c>
      <c r="V239" s="11">
        <f>'OddsRatio_working_3-way'!S239*'OddsRatio_working_3-way'!R239/3-2*'OddsRatio_working_3-way'!R239^3/27-'OddsRatio_working_3-way'!T239</f>
        <v>0.28696051423324132</v>
      </c>
      <c r="W239" s="11">
        <f>'OddsRatio_working_3-way'!V239^2+4*'OddsRatio_working_3-way'!U239^3/27</f>
        <v>-2.1535605898736349E-3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0.14534433022901161</v>
      </c>
      <c r="Y239" s="11">
        <f>IF('OddsRatio_working_3-way'!W239&gt;=0,IF('OddsRatio_working_3-way'!V239+SQRT('OddsRatio_working_3-way'!W239)&gt;0,0,PI()),ACOS('OddsRatio_working_3-way'!V239/(2*'OddsRatio_working_3-way'!X239)))</f>
        <v>0.16032921895946628</v>
      </c>
      <c r="Z239" s="11">
        <f>'OddsRatio_working_3-way'!X239^(1/3)*COS('OddsRatio_working_3-way'!Y239/3)</f>
        <v>0.52502364385064282</v>
      </c>
      <c r="AA239" s="11">
        <f>'OddsRatio_working_3-way'!X239^(1/3)*COS(('OddsRatio_working_3-way'!Y239+2*PI())/3)</f>
        <v>-0.28683468322620176</v>
      </c>
      <c r="AB239" s="11">
        <f>'OddsRatio_working_3-way'!X239^(1/3)*COS(('OddsRatio_working_3-way'!Y239+4*PI())/3)</f>
        <v>-0.23818896062444092</v>
      </c>
      <c r="AC239" s="11">
        <f>'OddsRatio_working_3-way'!X239^(1/3)*SIN('OddsRatio_working_3-way'!Y239/3)</f>
        <v>2.8085621039050424E-2</v>
      </c>
      <c r="AD239" s="11">
        <f>'OddsRatio_working_3-way'!X239^(1/3)*SIN(('OddsRatio_working_3-way'!Y239+2*PI())/3)</f>
        <v>0.44064100264260503</v>
      </c>
      <c r="AE239" s="11">
        <f>'OddsRatio_working_3-way'!X239^(1/3)*SIN(('OddsRatio_working_3-way'!Y239+4*PI())/3)</f>
        <v>-0.46872662368165546</v>
      </c>
      <c r="AF239" s="11">
        <f>-'OddsRatio_working_3-way'!U239/(3*'OddsRatio_working_3-way'!X239^(1/3))*COS(('OddsRatio_working_3-way'!Y239)/3)</f>
        <v>0.52502364385064282</v>
      </c>
      <c r="AG239" s="11">
        <f>-'OddsRatio_working_3-way'!U239/(3*'OddsRatio_working_3-way'!X239^(1/3))*COS(('OddsRatio_working_3-way'!Y239+2*PI())/3)</f>
        <v>-0.28683468322620176</v>
      </c>
      <c r="AH239" s="11">
        <f>-'OddsRatio_working_3-way'!U239/(3*'OddsRatio_working_3-way'!X239^(1/3))*COS(('OddsRatio_working_3-way'!Y239+4*PI())/3)</f>
        <v>-0.23818896062444092</v>
      </c>
      <c r="AI239" s="11">
        <f>'OddsRatio_working_3-way'!U239/(3*'OddsRatio_working_3-way'!X239^(1/3))*SIN(('OddsRatio_working_3-way'!Y239)/3)</f>
        <v>-2.8085621039050424E-2</v>
      </c>
      <c r="AJ239" s="11">
        <f>'OddsRatio_working_3-way'!U239/(3*'OddsRatio_working_3-way'!X239^(1/3))*SIN(('OddsRatio_working_3-way'!Y239+2*PI())/3)</f>
        <v>-0.44064100264260503</v>
      </c>
      <c r="AK239" s="11">
        <f>'OddsRatio_working_3-way'!U239/(3*'OddsRatio_working_3-way'!X239^(1/3))*SIN(('OddsRatio_working_3-way'!Y239+4*PI())/3)</f>
        <v>0.46872662368165546</v>
      </c>
      <c r="AL239" s="11">
        <f>'OddsRatio_working_3-way'!Z239+'OddsRatio_working_3-way'!AF239</f>
        <v>1.0500472877012856</v>
      </c>
      <c r="AM239" s="11">
        <f>'OddsRatio_working_3-way'!AA239+'OddsRatio_working_3-way'!AG239</f>
        <v>-0.57366936645240352</v>
      </c>
      <c r="AN239" s="11">
        <f>'OddsRatio_working_3-way'!AB239+'OddsRatio_working_3-way'!AH239</f>
        <v>-0.47637792124888184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1.0500472877012856</v>
      </c>
      <c r="AS239" s="11">
        <f>IF(('OddsRatio_working_3-way'!X239=0),IF(Q239&gt;0,-Q239^(1/3),(-Q239)^(1/3)),'OddsRatio_working_3-way'!AM239-'OddsRatio_working_3-way'!R239/3)</f>
        <v>-0.57366936645240352</v>
      </c>
      <c r="AT239" s="11">
        <f>IF(('OddsRatio_working_3-way'!X239=0),IF(Q239&gt;0,-Q239^(1/3),(-Q239)^(1/3)),'OddsRatio_working_3-way'!AN239-'OddsRatio_working_3-way'!R239/3)</f>
        <v>-0.47637792124888184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6.93</v>
      </c>
      <c r="B240" s="4">
        <f>IF('True_Odds_Calculator_3-way'!B241="","",'True_Odds_Calculator_3-way'!B241)</f>
        <v>4.71</v>
      </c>
      <c r="C240" s="4">
        <f>IF('True_Odds_Calculator_3-way'!C241="","",'True_Odds_Calculator_3-way'!C241)</f>
        <v>1.47</v>
      </c>
      <c r="D240" s="9">
        <f t="shared" si="52"/>
        <v>0.1355017246069706</v>
      </c>
      <c r="E240" s="9">
        <f t="shared" si="53"/>
        <v>0.20033969694233031</v>
      </c>
      <c r="F240" s="9">
        <f t="shared" si="54"/>
        <v>0.66415857845069926</v>
      </c>
      <c r="G240" s="9">
        <f t="shared" si="55"/>
        <v>1.075881934295281</v>
      </c>
      <c r="H240" s="9">
        <f t="shared" si="56"/>
        <v>7.3799798703710158</v>
      </c>
      <c r="I240" s="9">
        <f t="shared" si="57"/>
        <v>4.9915219762354912</v>
      </c>
      <c r="J240" s="9">
        <f t="shared" si="58"/>
        <v>1.5056645091187817</v>
      </c>
      <c r="K240" s="11">
        <f t="shared" si="59"/>
        <v>0.14430014430014432</v>
      </c>
      <c r="L240" s="11">
        <f t="shared" si="60"/>
        <v>0.21231422505307856</v>
      </c>
      <c r="M240" s="11">
        <f t="shared" si="61"/>
        <v>0.68027210884353739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-0.2155038257555697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0.21070734706507488</v>
      </c>
      <c r="Q240" s="11">
        <f>2*'OddsRatio_working_3-way'!K240*'OddsRatio_working_3-way'!L240*'OddsRatio_working_3-way'!M240</f>
        <v>4.1682956887255172E-2</v>
      </c>
      <c r="R240" s="11">
        <f t="shared" si="62"/>
        <v>0</v>
      </c>
      <c r="S240" s="11">
        <f t="shared" si="63"/>
        <v>-0.97774295340846928</v>
      </c>
      <c r="T240" s="11">
        <f t="shared" si="64"/>
        <v>-0.19342096012036983</v>
      </c>
      <c r="U240" s="11">
        <f>'OddsRatio_working_3-way'!S240-'OddsRatio_working_3-way'!R240^2/3</f>
        <v>-0.97774295340846928</v>
      </c>
      <c r="V240" s="11">
        <f>'OddsRatio_working_3-way'!S240*'OddsRatio_working_3-way'!R240/3-2*'OddsRatio_working_3-way'!R240^3/27-'OddsRatio_working_3-way'!T240</f>
        <v>0.19342096012036983</v>
      </c>
      <c r="W240" s="11">
        <f>'OddsRatio_working_3-way'!V240^2+4*'OddsRatio_working_3-way'!U240^3/27</f>
        <v>-0.10106299336906113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0.18606091823845411</v>
      </c>
      <c r="Y240" s="11">
        <f>IF('OddsRatio_working_3-way'!W240&gt;=0,IF('OddsRatio_working_3-way'!V240+SQRT('OddsRatio_working_3-way'!W240)&gt;0,0,PI()),ACOS('OddsRatio_working_3-way'!V240/(2*'OddsRatio_working_3-way'!X240)))</f>
        <v>1.0242045780269913</v>
      </c>
      <c r="Z240" s="11">
        <f>'OddsRatio_working_3-way'!X240^(1/3)*COS('OddsRatio_working_3-way'!Y240/3)</f>
        <v>0.53794096714764061</v>
      </c>
      <c r="AA240" s="11">
        <f>'OddsRatio_working_3-way'!X240^(1/3)*COS(('OddsRatio_working_3-way'!Y240+2*PI())/3)</f>
        <v>-0.43450107062743137</v>
      </c>
      <c r="AB240" s="11">
        <f>'OddsRatio_working_3-way'!X240^(1/3)*COS(('OddsRatio_working_3-way'!Y240+4*PI())/3)</f>
        <v>-0.1034398965202091</v>
      </c>
      <c r="AC240" s="11">
        <f>'OddsRatio_working_3-way'!X240^(1/3)*SIN('OddsRatio_working_3-way'!Y240/3)</f>
        <v>0.19113825798903838</v>
      </c>
      <c r="AD240" s="11">
        <f>'OddsRatio_working_3-way'!X240^(1/3)*SIN(('OddsRatio_working_3-way'!Y240+2*PI())/3)</f>
        <v>0.37030141429170776</v>
      </c>
      <c r="AE240" s="11">
        <f>'OddsRatio_working_3-way'!X240^(1/3)*SIN(('OddsRatio_working_3-way'!Y240+4*PI())/3)</f>
        <v>-0.56143967228074609</v>
      </c>
      <c r="AF240" s="11">
        <f>-'OddsRatio_working_3-way'!U240/(3*'OddsRatio_working_3-way'!X240^(1/3))*COS(('OddsRatio_working_3-way'!Y240)/3)</f>
        <v>0.5379409671476405</v>
      </c>
      <c r="AG240" s="11">
        <f>-'OddsRatio_working_3-way'!U240/(3*'OddsRatio_working_3-way'!X240^(1/3))*COS(('OddsRatio_working_3-way'!Y240+2*PI())/3)</f>
        <v>-0.43450107062743132</v>
      </c>
      <c r="AH240" s="11">
        <f>-'OddsRatio_working_3-way'!U240/(3*'OddsRatio_working_3-way'!X240^(1/3))*COS(('OddsRatio_working_3-way'!Y240+4*PI())/3)</f>
        <v>-0.10343989652020907</v>
      </c>
      <c r="AI240" s="11">
        <f>'OddsRatio_working_3-way'!U240/(3*'OddsRatio_working_3-way'!X240^(1/3))*SIN(('OddsRatio_working_3-way'!Y240)/3)</f>
        <v>-0.19113825798903836</v>
      </c>
      <c r="AJ240" s="11">
        <f>'OddsRatio_working_3-way'!U240/(3*'OddsRatio_working_3-way'!X240^(1/3))*SIN(('OddsRatio_working_3-way'!Y240+2*PI())/3)</f>
        <v>-0.37030141429170771</v>
      </c>
      <c r="AK240" s="11">
        <f>'OddsRatio_working_3-way'!U240/(3*'OddsRatio_working_3-way'!X240^(1/3))*SIN(('OddsRatio_working_3-way'!Y240+4*PI())/3)</f>
        <v>0.56143967228074598</v>
      </c>
      <c r="AL240" s="11">
        <f>'OddsRatio_working_3-way'!Z240+'OddsRatio_working_3-way'!AF240</f>
        <v>1.075881934295281</v>
      </c>
      <c r="AM240" s="11">
        <f>'OddsRatio_working_3-way'!AA240+'OddsRatio_working_3-way'!AG240</f>
        <v>-0.86900214125486275</v>
      </c>
      <c r="AN240" s="11">
        <f>'OddsRatio_working_3-way'!AB240+'OddsRatio_working_3-way'!AH240</f>
        <v>-0.20687979304041818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1.075881934295281</v>
      </c>
      <c r="AS240" s="11">
        <f>IF(('OddsRatio_working_3-way'!X240=0),IF(Q240&gt;0,-Q240^(1/3),(-Q240)^(1/3)),'OddsRatio_working_3-way'!AM240-'OddsRatio_working_3-way'!R240/3)</f>
        <v>-0.86900214125486275</v>
      </c>
      <c r="AT240" s="11">
        <f>IF(('OddsRatio_working_3-way'!X240=0),IF(Q240&gt;0,-Q240^(1/3),(-Q240)^(1/3)),'OddsRatio_working_3-way'!AN240-'OddsRatio_working_3-way'!R240/3)</f>
        <v>-0.20687979304041818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2.56</v>
      </c>
      <c r="B241" s="4">
        <f>IF('True_Odds_Calculator_3-way'!B242="","",'True_Odds_Calculator_3-way'!B242)</f>
        <v>3.2</v>
      </c>
      <c r="C241" s="4">
        <f>IF('True_Odds_Calculator_3-way'!C242="","",'True_Odds_Calculator_3-way'!C242)</f>
        <v>2.88</v>
      </c>
      <c r="D241" s="9">
        <f t="shared" si="52"/>
        <v>0.37293754862666684</v>
      </c>
      <c r="E241" s="9">
        <f t="shared" si="53"/>
        <v>0.29662807960403326</v>
      </c>
      <c r="F241" s="9">
        <f t="shared" si="54"/>
        <v>0.33043437176929974</v>
      </c>
      <c r="G241" s="9">
        <f t="shared" si="55"/>
        <v>1.0778295490355418</v>
      </c>
      <c r="H241" s="9">
        <f t="shared" si="56"/>
        <v>2.6814140964954452</v>
      </c>
      <c r="I241" s="9">
        <f t="shared" si="57"/>
        <v>3.3712250078781922</v>
      </c>
      <c r="J241" s="9">
        <f t="shared" si="58"/>
        <v>3.0263195521868189</v>
      </c>
      <c r="K241" s="11">
        <f t="shared" si="59"/>
        <v>0.390625</v>
      </c>
      <c r="L241" s="11">
        <f t="shared" si="60"/>
        <v>0.3125</v>
      </c>
      <c r="M241" s="11">
        <f t="shared" si="61"/>
        <v>0.34722222222222221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-0.27347819010416652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0.23905436197916666</v>
      </c>
      <c r="Q241" s="11">
        <f>2*'OddsRatio_working_3-way'!K241*'OddsRatio_working_3-way'!L241*'OddsRatio_working_3-way'!M241</f>
        <v>8.4771050347222224E-2</v>
      </c>
      <c r="R241" s="11">
        <f t="shared" si="62"/>
        <v>0</v>
      </c>
      <c r="S241" s="11">
        <f t="shared" si="63"/>
        <v>-0.87412587412587461</v>
      </c>
      <c r="T241" s="11">
        <f t="shared" si="64"/>
        <v>-0.30997371422903353</v>
      </c>
      <c r="U241" s="11">
        <f>'OddsRatio_working_3-way'!S241-'OddsRatio_working_3-way'!R241^2/3</f>
        <v>-0.87412587412587461</v>
      </c>
      <c r="V241" s="11">
        <f>'OddsRatio_working_3-way'!S241*'OddsRatio_working_3-way'!R241/3-2*'OddsRatio_working_3-way'!R241^3/27-'OddsRatio_working_3-way'!T241</f>
        <v>0.30997371422903353</v>
      </c>
      <c r="W241" s="11">
        <f>'OddsRatio_working_3-way'!V241^2+4*'OddsRatio_working_3-way'!U241^3/27</f>
        <v>-2.8668331118081314E-3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0.1572820210837452</v>
      </c>
      <c r="Y241" s="11">
        <f>IF('OddsRatio_working_3-way'!W241&gt;=0,IF('OddsRatio_working_3-way'!V241+SQRT('OddsRatio_working_3-way'!W241)&gt;0,0,PI()),ACOS('OddsRatio_working_3-way'!V241/(2*'OddsRatio_working_3-way'!X241)))</f>
        <v>0.17104558186305763</v>
      </c>
      <c r="Z241" s="11">
        <f>'OddsRatio_working_3-way'!X241^(1/3)*COS('OddsRatio_working_3-way'!Y241/3)</f>
        <v>0.53891477451777092</v>
      </c>
      <c r="AA241" s="11">
        <f>'OddsRatio_working_3-way'!X241^(1/3)*COS(('OddsRatio_working_3-way'!Y241+2*PI())/3)</f>
        <v>-0.29609604124728639</v>
      </c>
      <c r="AB241" s="11">
        <f>'OddsRatio_working_3-way'!X241^(1/3)*COS(('OddsRatio_working_3-way'!Y241+4*PI())/3)</f>
        <v>-0.2428187332704847</v>
      </c>
      <c r="AC241" s="11">
        <f>'OddsRatio_working_3-way'!X241^(1/3)*SIN('OddsRatio_working_3-way'!Y241/3)</f>
        <v>3.0759668102105064E-2</v>
      </c>
      <c r="AD241" s="11">
        <f>'OddsRatio_working_3-way'!X241^(1/3)*SIN(('OddsRatio_working_3-way'!Y241+2*PI())/3)</f>
        <v>0.45133405115609976</v>
      </c>
      <c r="AE241" s="11">
        <f>'OddsRatio_working_3-way'!X241^(1/3)*SIN(('OddsRatio_working_3-way'!Y241+4*PI())/3)</f>
        <v>-0.48209371925820477</v>
      </c>
      <c r="AF241" s="11">
        <f>-'OddsRatio_working_3-way'!U241/(3*'OddsRatio_working_3-way'!X241^(1/3))*COS(('OddsRatio_working_3-way'!Y241)/3)</f>
        <v>0.53891477451777092</v>
      </c>
      <c r="AG241" s="11">
        <f>-'OddsRatio_working_3-way'!U241/(3*'OddsRatio_working_3-way'!X241^(1/3))*COS(('OddsRatio_working_3-way'!Y241+2*PI())/3)</f>
        <v>-0.29609604124728639</v>
      </c>
      <c r="AH241" s="11">
        <f>-'OddsRatio_working_3-way'!U241/(3*'OddsRatio_working_3-way'!X241^(1/3))*COS(('OddsRatio_working_3-way'!Y241+4*PI())/3)</f>
        <v>-0.2428187332704847</v>
      </c>
      <c r="AI241" s="11">
        <f>'OddsRatio_working_3-way'!U241/(3*'OddsRatio_working_3-way'!X241^(1/3))*SIN(('OddsRatio_working_3-way'!Y241)/3)</f>
        <v>-3.0759668102105064E-2</v>
      </c>
      <c r="AJ241" s="11">
        <f>'OddsRatio_working_3-way'!U241/(3*'OddsRatio_working_3-way'!X241^(1/3))*SIN(('OddsRatio_working_3-way'!Y241+2*PI())/3)</f>
        <v>-0.45133405115609976</v>
      </c>
      <c r="AK241" s="11">
        <f>'OddsRatio_working_3-way'!U241/(3*'OddsRatio_working_3-way'!X241^(1/3))*SIN(('OddsRatio_working_3-way'!Y241+4*PI())/3)</f>
        <v>0.48209371925820477</v>
      </c>
      <c r="AL241" s="11">
        <f>'OddsRatio_working_3-way'!Z241+'OddsRatio_working_3-way'!AF241</f>
        <v>1.0778295490355418</v>
      </c>
      <c r="AM241" s="11">
        <f>'OddsRatio_working_3-way'!AA241+'OddsRatio_working_3-way'!AG241</f>
        <v>-0.59219208249457278</v>
      </c>
      <c r="AN241" s="11">
        <f>'OddsRatio_working_3-way'!AB241+'OddsRatio_working_3-way'!AH241</f>
        <v>-0.4856374665409694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1.0778295490355418</v>
      </c>
      <c r="AS241" s="11">
        <f>IF(('OddsRatio_working_3-way'!X241=0),IF(Q241&gt;0,-Q241^(1/3),(-Q241)^(1/3)),'OddsRatio_working_3-way'!AM241-'OddsRatio_working_3-way'!R241/3)</f>
        <v>-0.59219208249457278</v>
      </c>
      <c r="AT241" s="11">
        <f>IF(('OddsRatio_working_3-way'!X241=0),IF(Q241&gt;0,-Q241^(1/3),(-Q241)^(1/3)),'OddsRatio_working_3-way'!AN241-'OddsRatio_working_3-way'!R241/3)</f>
        <v>-0.4856374665409694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6.49</v>
      </c>
      <c r="B242" s="4">
        <f>IF('True_Odds_Calculator_3-way'!B243="","",'True_Odds_Calculator_3-way'!B243)</f>
        <v>4.1399999999999997</v>
      </c>
      <c r="C242" s="4">
        <f>IF('True_Odds_Calculator_3-way'!C243="","",'True_Odds_Calculator_3-way'!C243)</f>
        <v>1.53</v>
      </c>
      <c r="D242" s="9">
        <f t="shared" si="52"/>
        <v>0.1424590748316959</v>
      </c>
      <c r="E242" s="9">
        <f t="shared" si="53"/>
        <v>0.22507916619230686</v>
      </c>
      <c r="F242" s="9">
        <f t="shared" si="54"/>
        <v>0.63246175897599732</v>
      </c>
      <c r="G242" s="9">
        <f t="shared" si="55"/>
        <v>1.0964589865691621</v>
      </c>
      <c r="H242" s="9">
        <f t="shared" si="56"/>
        <v>7.0195598362647003</v>
      </c>
      <c r="I242" s="9">
        <f t="shared" si="57"/>
        <v>4.4428812178271686</v>
      </c>
      <c r="J242" s="9">
        <f t="shared" si="58"/>
        <v>1.5811232628816554</v>
      </c>
      <c r="K242" s="11">
        <f t="shared" si="59"/>
        <v>0.15408320493066255</v>
      </c>
      <c r="L242" s="11">
        <f t="shared" si="60"/>
        <v>0.24154589371980678</v>
      </c>
      <c r="M242" s="11">
        <f t="shared" si="61"/>
        <v>0.65359477124183007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-0.22224980745072631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0.2228224806865696</v>
      </c>
      <c r="Q242" s="11">
        <f>2*'OddsRatio_working_3-way'!K242*'OddsRatio_working_3-way'!L242*'OddsRatio_working_3-way'!M242</f>
        <v>4.8651196656456244E-2</v>
      </c>
      <c r="R242" s="11">
        <f t="shared" si="62"/>
        <v>0</v>
      </c>
      <c r="S242" s="11">
        <f t="shared" si="63"/>
        <v>-1.0025767097052278</v>
      </c>
      <c r="T242" s="11">
        <f t="shared" si="64"/>
        <v>-0.21890321172603225</v>
      </c>
      <c r="U242" s="11">
        <f>'OddsRatio_working_3-way'!S242-'OddsRatio_working_3-way'!R242^2/3</f>
        <v>-1.0025767097052278</v>
      </c>
      <c r="V242" s="11">
        <f>'OddsRatio_working_3-way'!S242*'OddsRatio_working_3-way'!R242/3-2*'OddsRatio_working_3-way'!R242^3/27-'OddsRatio_working_3-way'!T242</f>
        <v>0.21890321172603225</v>
      </c>
      <c r="W242" s="11">
        <f>'OddsRatio_working_3-way'!V242^2+4*'OddsRatio_working_3-way'!U242^3/27</f>
        <v>-0.10137768975118192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0.19319440070506316</v>
      </c>
      <c r="Y242" s="11">
        <f>IF('OddsRatio_working_3-way'!W242&gt;=0,IF('OddsRatio_working_3-way'!V242+SQRT('OddsRatio_working_3-way'!W242)&gt;0,0,PI()),ACOS('OddsRatio_working_3-way'!V242/(2*'OddsRatio_working_3-way'!X242)))</f>
        <v>0.96850012736241531</v>
      </c>
      <c r="Z242" s="11">
        <f>'OddsRatio_working_3-way'!X242^(1/3)*COS('OddsRatio_working_3-way'!Y242/3)</f>
        <v>0.54822949328458115</v>
      </c>
      <c r="AA242" s="11">
        <f>'OddsRatio_working_3-way'!X242^(1/3)*COS(('OddsRatio_working_3-way'!Y242+2*PI())/3)</f>
        <v>-0.43294640106295557</v>
      </c>
      <c r="AB242" s="11">
        <f>'OddsRatio_working_3-way'!X242^(1/3)*COS(('OddsRatio_working_3-way'!Y242+4*PI())/3)</f>
        <v>-0.11528309222162603</v>
      </c>
      <c r="AC242" s="11">
        <f>'OddsRatio_working_3-way'!X242^(1/3)*SIN('OddsRatio_working_3-way'!Y242/3)</f>
        <v>0.18340299687120909</v>
      </c>
      <c r="AD242" s="11">
        <f>'OddsRatio_working_3-way'!X242^(1/3)*SIN(('OddsRatio_working_3-way'!Y242+2*PI())/3)</f>
        <v>0.38307916985271312</v>
      </c>
      <c r="AE242" s="11">
        <f>'OddsRatio_working_3-way'!X242^(1/3)*SIN(('OddsRatio_working_3-way'!Y242+4*PI())/3)</f>
        <v>-0.56648216672392204</v>
      </c>
      <c r="AF242" s="11">
        <f>-'OddsRatio_working_3-way'!U242/(3*'OddsRatio_working_3-way'!X242^(1/3))*COS(('OddsRatio_working_3-way'!Y242)/3)</f>
        <v>0.54822949328458104</v>
      </c>
      <c r="AG242" s="11">
        <f>-'OddsRatio_working_3-way'!U242/(3*'OddsRatio_working_3-way'!X242^(1/3))*COS(('OddsRatio_working_3-way'!Y242+2*PI())/3)</f>
        <v>-0.43294640106295545</v>
      </c>
      <c r="AH242" s="11">
        <f>-'OddsRatio_working_3-way'!U242/(3*'OddsRatio_working_3-way'!X242^(1/3))*COS(('OddsRatio_working_3-way'!Y242+4*PI())/3)</f>
        <v>-0.115283092221626</v>
      </c>
      <c r="AI242" s="11">
        <f>'OddsRatio_working_3-way'!U242/(3*'OddsRatio_working_3-way'!X242^(1/3))*SIN(('OddsRatio_working_3-way'!Y242)/3)</f>
        <v>-0.18340299687120903</v>
      </c>
      <c r="AJ242" s="11">
        <f>'OddsRatio_working_3-way'!U242/(3*'OddsRatio_working_3-way'!X242^(1/3))*SIN(('OddsRatio_working_3-way'!Y242+2*PI())/3)</f>
        <v>-0.38307916985271306</v>
      </c>
      <c r="AK242" s="11">
        <f>'OddsRatio_working_3-way'!U242/(3*'OddsRatio_working_3-way'!X242^(1/3))*SIN(('OddsRatio_working_3-way'!Y242+4*PI())/3)</f>
        <v>0.56648216672392193</v>
      </c>
      <c r="AL242" s="11">
        <f>'OddsRatio_working_3-way'!Z242+'OddsRatio_working_3-way'!AF242</f>
        <v>1.0964589865691621</v>
      </c>
      <c r="AM242" s="11">
        <f>'OddsRatio_working_3-way'!AA242+'OddsRatio_working_3-way'!AG242</f>
        <v>-0.86589280212591102</v>
      </c>
      <c r="AN242" s="11">
        <f>'OddsRatio_working_3-way'!AB242+'OddsRatio_working_3-way'!AH242</f>
        <v>-0.23056618444325203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1.0964589865691621</v>
      </c>
      <c r="AS242" s="11">
        <f>IF(('OddsRatio_working_3-way'!X242=0),IF(Q242&gt;0,-Q242^(1/3),(-Q242)^(1/3)),'OddsRatio_working_3-way'!AM242-'OddsRatio_working_3-way'!R242/3)</f>
        <v>-0.86589280212591102</v>
      </c>
      <c r="AT242" s="11">
        <f>IF(('OddsRatio_working_3-way'!X242=0),IF(Q242&gt;0,-Q242^(1/3),(-Q242)^(1/3)),'OddsRatio_working_3-way'!AN242-'OddsRatio_working_3-way'!R242/3)</f>
        <v>-0.23056618444325203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3.3</v>
      </c>
      <c r="B243" s="4">
        <f>IF('True_Odds_Calculator_3-way'!B244="","",'True_Odds_Calculator_3-way'!B244)</f>
        <v>3.64</v>
      </c>
      <c r="C243" s="4">
        <f>IF('True_Odds_Calculator_3-way'!C244="","",'True_Odds_Calculator_3-way'!C244)</f>
        <v>2.11</v>
      </c>
      <c r="D243" s="9">
        <f t="shared" si="52"/>
        <v>0.28655701600784006</v>
      </c>
      <c r="E243" s="9">
        <f t="shared" si="53"/>
        <v>0.25921841975381249</v>
      </c>
      <c r="F243" s="9">
        <f t="shared" si="54"/>
        <v>0.45422456423834728</v>
      </c>
      <c r="G243" s="9">
        <f t="shared" si="55"/>
        <v>1.0824812669295627</v>
      </c>
      <c r="H243" s="9">
        <f t="shared" si="56"/>
        <v>3.4897069139379946</v>
      </c>
      <c r="I243" s="9">
        <f t="shared" si="57"/>
        <v>3.8577505446940461</v>
      </c>
      <c r="J243" s="9">
        <f t="shared" si="58"/>
        <v>2.2015542062918145</v>
      </c>
      <c r="K243" s="11">
        <f t="shared" si="59"/>
        <v>0.30303030303030304</v>
      </c>
      <c r="L243" s="11">
        <f t="shared" si="60"/>
        <v>0.27472527472527469</v>
      </c>
      <c r="M243" s="11">
        <f t="shared" si="61"/>
        <v>0.47393364928909953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-0.26592364980990557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0.23870284533791641</v>
      </c>
      <c r="Q243" s="11">
        <f>2*'OddsRatio_working_3-way'!K243*'OddsRatio_working_3-way'!L243*'OddsRatio_working_3-way'!M243</f>
        <v>7.891003151666659E-2</v>
      </c>
      <c r="R243" s="11">
        <f t="shared" si="62"/>
        <v>0</v>
      </c>
      <c r="S243" s="11">
        <f t="shared" si="63"/>
        <v>-0.89763676720198504</v>
      </c>
      <c r="T243" s="11">
        <f t="shared" si="64"/>
        <v>-0.29673942717420998</v>
      </c>
      <c r="U243" s="11">
        <f>'OddsRatio_working_3-way'!S243-'OddsRatio_working_3-way'!R243^2/3</f>
        <v>-0.89763676720198504</v>
      </c>
      <c r="V243" s="11">
        <f>'OddsRatio_working_3-way'!S243*'OddsRatio_working_3-way'!R243/3-2*'OddsRatio_working_3-way'!R243^3/27-'OddsRatio_working_3-way'!T243</f>
        <v>0.29673942717420998</v>
      </c>
      <c r="W243" s="11">
        <f>'OddsRatio_working_3-way'!V243^2+4*'OddsRatio_working_3-way'!U243^3/27</f>
        <v>-1.9097180545428846E-2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0.16366999433700968</v>
      </c>
      <c r="Y243" s="11">
        <f>IF('OddsRatio_working_3-way'!W243&gt;=0,IF('OddsRatio_working_3-way'!V243+SQRT('OddsRatio_working_3-way'!W243)&gt;0,0,PI()),ACOS('OddsRatio_working_3-way'!V243/(2*'OddsRatio_working_3-way'!X243)))</f>
        <v>0.43583583282046767</v>
      </c>
      <c r="Z243" s="11">
        <f>'OddsRatio_working_3-way'!X243^(1/3)*COS('OddsRatio_working_3-way'!Y243/3)</f>
        <v>0.54124063346478146</v>
      </c>
      <c r="AA243" s="11">
        <f>'OddsRatio_working_3-way'!X243^(1/3)*COS(('OddsRatio_working_3-way'!Y243+2*PI())/3)</f>
        <v>-0.33919964536338487</v>
      </c>
      <c r="AB243" s="11">
        <f>'OddsRatio_working_3-way'!X243^(1/3)*COS(('OddsRatio_working_3-way'!Y243+4*PI())/3)</f>
        <v>-0.20204098810139651</v>
      </c>
      <c r="AC243" s="11">
        <f>'OddsRatio_working_3-way'!X243^(1/3)*SIN('OddsRatio_working_3-way'!Y243/3)</f>
        <v>7.9188587691896573E-2</v>
      </c>
      <c r="AD243" s="11">
        <f>'OddsRatio_working_3-way'!X243^(1/3)*SIN(('OddsRatio_working_3-way'!Y243+2*PI())/3)</f>
        <v>0.42913384429493445</v>
      </c>
      <c r="AE243" s="11">
        <f>'OddsRatio_working_3-way'!X243^(1/3)*SIN(('OddsRatio_working_3-way'!Y243+4*PI())/3)</f>
        <v>-0.50832243198683102</v>
      </c>
      <c r="AF243" s="11">
        <f>-'OddsRatio_working_3-way'!U243/(3*'OddsRatio_working_3-way'!X243^(1/3))*COS(('OddsRatio_working_3-way'!Y243)/3)</f>
        <v>0.54124063346478124</v>
      </c>
      <c r="AG243" s="11">
        <f>-'OddsRatio_working_3-way'!U243/(3*'OddsRatio_working_3-way'!X243^(1/3))*COS(('OddsRatio_working_3-way'!Y243+2*PI())/3)</f>
        <v>-0.33919964536338476</v>
      </c>
      <c r="AH243" s="11">
        <f>-'OddsRatio_working_3-way'!U243/(3*'OddsRatio_working_3-way'!X243^(1/3))*COS(('OddsRatio_working_3-way'!Y243+4*PI())/3)</f>
        <v>-0.20204098810139642</v>
      </c>
      <c r="AI243" s="11">
        <f>'OddsRatio_working_3-way'!U243/(3*'OddsRatio_working_3-way'!X243^(1/3))*SIN(('OddsRatio_working_3-way'!Y243)/3)</f>
        <v>-7.9188587691896545E-2</v>
      </c>
      <c r="AJ243" s="11">
        <f>'OddsRatio_working_3-way'!U243/(3*'OddsRatio_working_3-way'!X243^(1/3))*SIN(('OddsRatio_working_3-way'!Y243+2*PI())/3)</f>
        <v>-0.42913384429493429</v>
      </c>
      <c r="AK243" s="11">
        <f>'OddsRatio_working_3-way'!U243/(3*'OddsRatio_working_3-way'!X243^(1/3))*SIN(('OddsRatio_working_3-way'!Y243+4*PI())/3)</f>
        <v>0.5083224319868308</v>
      </c>
      <c r="AL243" s="11">
        <f>'OddsRatio_working_3-way'!Z243+'OddsRatio_working_3-way'!AF243</f>
        <v>1.0824812669295627</v>
      </c>
      <c r="AM243" s="11">
        <f>'OddsRatio_working_3-way'!AA243+'OddsRatio_working_3-way'!AG243</f>
        <v>-0.67839929072676963</v>
      </c>
      <c r="AN243" s="11">
        <f>'OddsRatio_working_3-way'!AB243+'OddsRatio_working_3-way'!AH243</f>
        <v>-0.40408197620279296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1.0824812669295627</v>
      </c>
      <c r="AS243" s="11">
        <f>IF(('OddsRatio_working_3-way'!X243=0),IF(Q243&gt;0,-Q243^(1/3),(-Q243)^(1/3)),'OddsRatio_working_3-way'!AM243-'OddsRatio_working_3-way'!R243/3)</f>
        <v>-0.67839929072676963</v>
      </c>
      <c r="AT243" s="11">
        <f>IF(('OddsRatio_working_3-way'!X243=0),IF(Q243&gt;0,-Q243^(1/3),(-Q243)^(1/3)),'OddsRatio_working_3-way'!AN243-'OddsRatio_working_3-way'!R243/3)</f>
        <v>-0.40408197620279296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3.12</v>
      </c>
      <c r="B244" s="4">
        <f>IF('True_Odds_Calculator_3-way'!B245="","",'True_Odds_Calculator_3-way'!B245)</f>
        <v>3.93</v>
      </c>
      <c r="C244" s="4">
        <f>IF('True_Odds_Calculator_3-way'!C245="","",'True_Odds_Calculator_3-way'!C245)</f>
        <v>2.1</v>
      </c>
      <c r="D244" s="9">
        <f t="shared" si="52"/>
        <v>0.30360705537041011</v>
      </c>
      <c r="E244" s="9">
        <f t="shared" si="53"/>
        <v>0.23980185710168539</v>
      </c>
      <c r="F244" s="9">
        <f t="shared" si="54"/>
        <v>0.45659108752790434</v>
      </c>
      <c r="G244" s="9">
        <f t="shared" si="55"/>
        <v>1.0819486313717601</v>
      </c>
      <c r="H244" s="9">
        <f t="shared" si="56"/>
        <v>3.2937310985081316</v>
      </c>
      <c r="I244" s="9">
        <f t="shared" si="57"/>
        <v>4.1701094899192581</v>
      </c>
      <c r="J244" s="9">
        <f t="shared" si="58"/>
        <v>2.1901434945089364</v>
      </c>
      <c r="K244" s="11">
        <f t="shared" si="59"/>
        <v>0.32051282051282048</v>
      </c>
      <c r="L244" s="11">
        <f t="shared" si="60"/>
        <v>0.2544529262086514</v>
      </c>
      <c r="M244" s="11">
        <f t="shared" si="61"/>
        <v>0.47619047619047616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-0.26535649818092555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0.23884088769584955</v>
      </c>
      <c r="Q244" s="11">
        <f>2*'OddsRatio_working_3-way'!K244*'OddsRatio_working_3-way'!L244*'OddsRatio_working_3-way'!M244</f>
        <v>7.7671833397024215E-2</v>
      </c>
      <c r="R244" s="11">
        <f t="shared" si="62"/>
        <v>0</v>
      </c>
      <c r="S244" s="11">
        <f t="shared" si="63"/>
        <v>-0.9000755185313114</v>
      </c>
      <c r="T244" s="11">
        <f t="shared" si="64"/>
        <v>-0.29270748570123939</v>
      </c>
      <c r="U244" s="11">
        <f>'OddsRatio_working_3-way'!S244-'OddsRatio_working_3-way'!R244^2/3</f>
        <v>-0.9000755185313114</v>
      </c>
      <c r="V244" s="11">
        <f>'OddsRatio_working_3-way'!S244*'OddsRatio_working_3-way'!R244/3-2*'OddsRatio_working_3-way'!R244^3/27-'OddsRatio_working_3-way'!T244</f>
        <v>0.29270748570123939</v>
      </c>
      <c r="W244" s="11">
        <f>'OddsRatio_working_3-way'!V244^2+4*'OddsRatio_working_3-way'!U244^3/27</f>
        <v>-2.2349516767014077E-2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0.16433744928694383</v>
      </c>
      <c r="Y244" s="11">
        <f>IF('OddsRatio_working_3-way'!W244&gt;=0,IF('OddsRatio_working_3-way'!V244+SQRT('OddsRatio_working_3-way'!W244)&gt;0,0,PI()),ACOS('OddsRatio_working_3-way'!V244/(2*'OddsRatio_working_3-way'!X244)))</f>
        <v>0.4722029895661124</v>
      </c>
      <c r="Z244" s="11">
        <f>'OddsRatio_working_3-way'!X244^(1/3)*COS('OddsRatio_working_3-way'!Y244/3)</f>
        <v>0.54097431568588006</v>
      </c>
      <c r="AA244" s="11">
        <f>'OddsRatio_working_3-way'!X244^(1/3)*COS(('OddsRatio_working_3-way'!Y244+2*PI())/3)</f>
        <v>-0.34484421506667051</v>
      </c>
      <c r="AB244" s="11">
        <f>'OddsRatio_working_3-way'!X244^(1/3)*COS(('OddsRatio_working_3-way'!Y244+4*PI())/3)</f>
        <v>-0.19613010061920966</v>
      </c>
      <c r="AC244" s="11">
        <f>'OddsRatio_working_3-way'!X244^(1/3)*SIN('OddsRatio_working_3-way'!Y244/3)</f>
        <v>8.5860134008538647E-2</v>
      </c>
      <c r="AD244" s="11">
        <f>'OddsRatio_working_3-way'!X244^(1/3)*SIN(('OddsRatio_working_3-way'!Y244+2*PI())/3)</f>
        <v>0.42556743317460544</v>
      </c>
      <c r="AE244" s="11">
        <f>'OddsRatio_working_3-way'!X244^(1/3)*SIN(('OddsRatio_working_3-way'!Y244+4*PI())/3)</f>
        <v>-0.51142756718314386</v>
      </c>
      <c r="AF244" s="11">
        <f>-'OddsRatio_working_3-way'!U244/(3*'OddsRatio_working_3-way'!X244^(1/3))*COS(('OddsRatio_working_3-way'!Y244)/3)</f>
        <v>0.54097431568588006</v>
      </c>
      <c r="AG244" s="11">
        <f>-'OddsRatio_working_3-way'!U244/(3*'OddsRatio_working_3-way'!X244^(1/3))*COS(('OddsRatio_working_3-way'!Y244+2*PI())/3)</f>
        <v>-0.34484421506667051</v>
      </c>
      <c r="AH244" s="11">
        <f>-'OddsRatio_working_3-way'!U244/(3*'OddsRatio_working_3-way'!X244^(1/3))*COS(('OddsRatio_working_3-way'!Y244+4*PI())/3)</f>
        <v>-0.19613010061920966</v>
      </c>
      <c r="AI244" s="11">
        <f>'OddsRatio_working_3-way'!U244/(3*'OddsRatio_working_3-way'!X244^(1/3))*SIN(('OddsRatio_working_3-way'!Y244)/3)</f>
        <v>-8.5860134008538647E-2</v>
      </c>
      <c r="AJ244" s="11">
        <f>'OddsRatio_working_3-way'!U244/(3*'OddsRatio_working_3-way'!X244^(1/3))*SIN(('OddsRatio_working_3-way'!Y244+2*PI())/3)</f>
        <v>-0.42556743317460544</v>
      </c>
      <c r="AK244" s="11">
        <f>'OddsRatio_working_3-way'!U244/(3*'OddsRatio_working_3-way'!X244^(1/3))*SIN(('OddsRatio_working_3-way'!Y244+4*PI())/3)</f>
        <v>0.51142756718314386</v>
      </c>
      <c r="AL244" s="11">
        <f>'OddsRatio_working_3-way'!Z244+'OddsRatio_working_3-way'!AF244</f>
        <v>1.0819486313717601</v>
      </c>
      <c r="AM244" s="11">
        <f>'OddsRatio_working_3-way'!AA244+'OddsRatio_working_3-way'!AG244</f>
        <v>-0.68968843013334102</v>
      </c>
      <c r="AN244" s="11">
        <f>'OddsRatio_working_3-way'!AB244+'OddsRatio_working_3-way'!AH244</f>
        <v>-0.39226020123841931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1.0819486313717601</v>
      </c>
      <c r="AS244" s="11">
        <f>IF(('OddsRatio_working_3-way'!X244=0),IF(Q244&gt;0,-Q244^(1/3),(-Q244)^(1/3)),'OddsRatio_working_3-way'!AM244-'OddsRatio_working_3-way'!R244/3)</f>
        <v>-0.68968843013334102</v>
      </c>
      <c r="AT244" s="11">
        <f>IF(('OddsRatio_working_3-way'!X244=0),IF(Q244&gt;0,-Q244^(1/3),(-Q244)^(1/3)),'OddsRatio_working_3-way'!AN244-'OddsRatio_working_3-way'!R244/3)</f>
        <v>-0.39226020123841931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4.66</v>
      </c>
      <c r="B245" s="4">
        <f>IF('True_Odds_Calculator_3-way'!B246="","",'True_Odds_Calculator_3-way'!B246)</f>
        <v>3.64</v>
      </c>
      <c r="C245" s="4">
        <f>IF('True_Odds_Calculator_3-way'!C246="","",'True_Odds_Calculator_3-way'!C246)</f>
        <v>1.77</v>
      </c>
      <c r="D245" s="9">
        <f t="shared" si="52"/>
        <v>0.1998903689412351</v>
      </c>
      <c r="E245" s="9">
        <f t="shared" si="53"/>
        <v>0.25725299483174335</v>
      </c>
      <c r="F245" s="9">
        <f t="shared" si="54"/>
        <v>0.54285663622702152</v>
      </c>
      <c r="G245" s="9">
        <f t="shared" si="55"/>
        <v>1.0936454316022508</v>
      </c>
      <c r="H245" s="9">
        <f t="shared" si="56"/>
        <v>5.0027422796642371</v>
      </c>
      <c r="I245" s="9">
        <f t="shared" si="57"/>
        <v>3.8872239394299424</v>
      </c>
      <c r="J245" s="9">
        <f t="shared" si="58"/>
        <v>1.8421069823337337</v>
      </c>
      <c r="K245" s="11">
        <f t="shared" si="59"/>
        <v>0.21459227467811159</v>
      </c>
      <c r="L245" s="11">
        <f t="shared" si="60"/>
        <v>0.27472527472527469</v>
      </c>
      <c r="M245" s="11">
        <f t="shared" si="61"/>
        <v>0.56497175141242939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-0.24780791333493746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0.23548261345598945</v>
      </c>
      <c r="Q245" s="11">
        <f>2*'OddsRatio_working_3-way'!K245*'OddsRatio_working_3-way'!L245*'OddsRatio_working_3-way'!M245</f>
        <v>6.6614600694763632E-2</v>
      </c>
      <c r="R245" s="11">
        <f t="shared" si="62"/>
        <v>0</v>
      </c>
      <c r="S245" s="11">
        <f t="shared" si="63"/>
        <v>-0.95026268647729129</v>
      </c>
      <c r="T245" s="11">
        <f t="shared" si="64"/>
        <v>-0.26881547000772033</v>
      </c>
      <c r="U245" s="11">
        <f>'OddsRatio_working_3-way'!S245-'OddsRatio_working_3-way'!R245^2/3</f>
        <v>-0.95026268647729129</v>
      </c>
      <c r="V245" s="11">
        <f>'OddsRatio_working_3-way'!S245*'OddsRatio_working_3-way'!R245/3-2*'OddsRatio_working_3-way'!R245^3/27-'OddsRatio_working_3-way'!T245</f>
        <v>0.26881547000772033</v>
      </c>
      <c r="W245" s="11">
        <f>'OddsRatio_working_3-way'!V245^2+4*'OddsRatio_working_3-way'!U245^3/27</f>
        <v>-5.486215720561298E-2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0.17827220347062281</v>
      </c>
      <c r="Y245" s="11">
        <f>IF('OddsRatio_working_3-way'!W245&gt;=0,IF('OddsRatio_working_3-way'!V245+SQRT('OddsRatio_working_3-way'!W245)&gt;0,0,PI()),ACOS('OddsRatio_working_3-way'!V245/(2*'OddsRatio_working_3-way'!X245)))</f>
        <v>0.7167470778761138</v>
      </c>
      <c r="Z245" s="11">
        <f>'OddsRatio_working_3-way'!X245^(1/3)*COS('OddsRatio_working_3-way'!Y245/3)</f>
        <v>0.54682271580112551</v>
      </c>
      <c r="AA245" s="11">
        <f>'OddsRatio_working_3-way'!X245^(1/3)*COS(('OddsRatio_working_3-way'!Y245+2*PI())/3)</f>
        <v>-0.38875588413494472</v>
      </c>
      <c r="AB245" s="11">
        <f>'OddsRatio_working_3-way'!X245^(1/3)*COS(('OddsRatio_working_3-way'!Y245+4*PI())/3)</f>
        <v>-0.15806683166618093</v>
      </c>
      <c r="AC245" s="11">
        <f>'OddsRatio_working_3-way'!X245^(1/3)*SIN('OddsRatio_working_3-way'!Y245/3)</f>
        <v>0.13318838654194043</v>
      </c>
      <c r="AD245" s="11">
        <f>'OddsRatio_working_3-way'!X245^(1/3)*SIN(('OddsRatio_working_3-way'!Y245+2*PI())/3)</f>
        <v>0.40696816997920277</v>
      </c>
      <c r="AE245" s="11">
        <f>'OddsRatio_working_3-way'!X245^(1/3)*SIN(('OddsRatio_working_3-way'!Y245+4*PI())/3)</f>
        <v>-0.54015655652114325</v>
      </c>
      <c r="AF245" s="11">
        <f>-'OddsRatio_working_3-way'!U245/(3*'OddsRatio_working_3-way'!X245^(1/3))*COS(('OddsRatio_working_3-way'!Y245)/3)</f>
        <v>0.5468227158011254</v>
      </c>
      <c r="AG245" s="11">
        <f>-'OddsRatio_working_3-way'!U245/(3*'OddsRatio_working_3-way'!X245^(1/3))*COS(('OddsRatio_working_3-way'!Y245+2*PI())/3)</f>
        <v>-0.38875588413494461</v>
      </c>
      <c r="AH245" s="11">
        <f>-'OddsRatio_working_3-way'!U245/(3*'OddsRatio_working_3-way'!X245^(1/3))*COS(('OddsRatio_working_3-way'!Y245+4*PI())/3)</f>
        <v>-0.15806683166618091</v>
      </c>
      <c r="AI245" s="11">
        <f>'OddsRatio_working_3-way'!U245/(3*'OddsRatio_working_3-way'!X245^(1/3))*SIN(('OddsRatio_working_3-way'!Y245)/3)</f>
        <v>-0.1331883865419404</v>
      </c>
      <c r="AJ245" s="11">
        <f>'OddsRatio_working_3-way'!U245/(3*'OddsRatio_working_3-way'!X245^(1/3))*SIN(('OddsRatio_working_3-way'!Y245+2*PI())/3)</f>
        <v>-0.40696816997920265</v>
      </c>
      <c r="AK245" s="11">
        <f>'OddsRatio_working_3-way'!U245/(3*'OddsRatio_working_3-way'!X245^(1/3))*SIN(('OddsRatio_working_3-way'!Y245+4*PI())/3)</f>
        <v>0.54015655652114314</v>
      </c>
      <c r="AL245" s="11">
        <f>'OddsRatio_working_3-way'!Z245+'OddsRatio_working_3-way'!AF245</f>
        <v>1.0936454316022508</v>
      </c>
      <c r="AM245" s="11">
        <f>'OddsRatio_working_3-way'!AA245+'OddsRatio_working_3-way'!AG245</f>
        <v>-0.77751176826988933</v>
      </c>
      <c r="AN245" s="11">
        <f>'OddsRatio_working_3-way'!AB245+'OddsRatio_working_3-way'!AH245</f>
        <v>-0.31613366333236181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1.0936454316022508</v>
      </c>
      <c r="AS245" s="11">
        <f>IF(('OddsRatio_working_3-way'!X245=0),IF(Q245&gt;0,-Q245^(1/3),(-Q245)^(1/3)),'OddsRatio_working_3-way'!AM245-'OddsRatio_working_3-way'!R245/3)</f>
        <v>-0.77751176826988933</v>
      </c>
      <c r="AT245" s="11">
        <f>IF(('OddsRatio_working_3-way'!X245=0),IF(Q245&gt;0,-Q245^(1/3),(-Q245)^(1/3)),'OddsRatio_working_3-way'!AN245-'OddsRatio_working_3-way'!R245/3)</f>
        <v>-0.31613366333236181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4.68</v>
      </c>
      <c r="B246" s="4">
        <f>IF('True_Odds_Calculator_3-way'!B247="","",'True_Odds_Calculator_3-way'!B247)</f>
        <v>3.78</v>
      </c>
      <c r="C246" s="4">
        <f>IF('True_Odds_Calculator_3-way'!C247="","",'True_Odds_Calculator_3-way'!C247)</f>
        <v>1.74</v>
      </c>
      <c r="D246" s="9">
        <f t="shared" si="52"/>
        <v>0.19922859769192666</v>
      </c>
      <c r="E246" s="9">
        <f t="shared" si="53"/>
        <v>0.24774771667253553</v>
      </c>
      <c r="F246" s="9">
        <f t="shared" si="54"/>
        <v>0.55302368563553783</v>
      </c>
      <c r="G246" s="9">
        <f t="shared" si="55"/>
        <v>1.0922173174993701</v>
      </c>
      <c r="H246" s="9">
        <f t="shared" si="56"/>
        <v>5.0193597283976814</v>
      </c>
      <c r="I246" s="9">
        <f t="shared" si="57"/>
        <v>4.0363641426482486</v>
      </c>
      <c r="J246" s="9">
        <f t="shared" si="58"/>
        <v>1.8082408149495344</v>
      </c>
      <c r="K246" s="11">
        <f t="shared" si="59"/>
        <v>0.21367521367521369</v>
      </c>
      <c r="L246" s="11">
        <f t="shared" si="60"/>
        <v>0.26455026455026459</v>
      </c>
      <c r="M246" s="11">
        <f t="shared" si="61"/>
        <v>0.57471264367816088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-0.2459446801720111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0.23390827988529139</v>
      </c>
      <c r="Q246" s="11">
        <f>2*'OddsRatio_working_3-way'!K246*'OddsRatio_working_3-way'!L246*'OddsRatio_working_3-way'!M246</f>
        <v>6.4974522190358722E-2</v>
      </c>
      <c r="R246" s="11">
        <f t="shared" si="62"/>
        <v>0</v>
      </c>
      <c r="S246" s="11">
        <f t="shared" si="63"/>
        <v>-0.95106053817345604</v>
      </c>
      <c r="T246" s="11">
        <f t="shared" si="64"/>
        <v>-0.26418348282595999</v>
      </c>
      <c r="U246" s="11">
        <f>'OddsRatio_working_3-way'!S246-'OddsRatio_working_3-way'!R246^2/3</f>
        <v>-0.95106053817345604</v>
      </c>
      <c r="V246" s="11">
        <f>'OddsRatio_working_3-way'!S246*'OddsRatio_working_3-way'!R246/3-2*'OddsRatio_working_3-way'!R246^3/27-'OddsRatio_working_3-way'!T246</f>
        <v>0.26418348282595999</v>
      </c>
      <c r="W246" s="11">
        <f>'OddsRatio_working_3-way'!V246^2+4*'OddsRatio_working_3-way'!U246^3/27</f>
        <v>-5.7651474633046831E-2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0.17849676974045015</v>
      </c>
      <c r="Y246" s="11">
        <f>IF('OddsRatio_working_3-way'!W246&gt;=0,IF('OddsRatio_working_3-way'!V246+SQRT('OddsRatio_working_3-way'!W246)&gt;0,0,PI()),ACOS('OddsRatio_working_3-way'!V246/(2*'OddsRatio_working_3-way'!X246)))</f>
        <v>0.73769155277088283</v>
      </c>
      <c r="Z246" s="11">
        <f>'OddsRatio_working_3-way'!X246^(1/3)*COS('OddsRatio_working_3-way'!Y246/3)</f>
        <v>0.54610865874968506</v>
      </c>
      <c r="AA246" s="11">
        <f>'OddsRatio_working_3-way'!X246^(1/3)*COS(('OddsRatio_working_3-way'!Y246+2*PI())/3)</f>
        <v>-0.39175198803889977</v>
      </c>
      <c r="AB246" s="11">
        <f>'OddsRatio_working_3-way'!X246^(1/3)*COS(('OddsRatio_working_3-way'!Y246+4*PI())/3)</f>
        <v>-0.15435667071078538</v>
      </c>
      <c r="AC246" s="11">
        <f>'OddsRatio_working_3-way'!X246^(1/3)*SIN('OddsRatio_working_3-way'!Y246/3)</f>
        <v>0.13706025036374364</v>
      </c>
      <c r="AD246" s="11">
        <f>'OddsRatio_working_3-way'!X246^(1/3)*SIN(('OddsRatio_working_3-way'!Y246+2*PI())/3)</f>
        <v>0.40441384652200241</v>
      </c>
      <c r="AE246" s="11">
        <f>'OddsRatio_working_3-way'!X246^(1/3)*SIN(('OddsRatio_working_3-way'!Y246+4*PI())/3)</f>
        <v>-0.54147409688574599</v>
      </c>
      <c r="AF246" s="11">
        <f>-'OddsRatio_working_3-way'!U246/(3*'OddsRatio_working_3-way'!X246^(1/3))*COS(('OddsRatio_working_3-way'!Y246)/3)</f>
        <v>0.54610865874968506</v>
      </c>
      <c r="AG246" s="11">
        <f>-'OddsRatio_working_3-way'!U246/(3*'OddsRatio_working_3-way'!X246^(1/3))*COS(('OddsRatio_working_3-way'!Y246+2*PI())/3)</f>
        <v>-0.39175198803889977</v>
      </c>
      <c r="AH246" s="11">
        <f>-'OddsRatio_working_3-way'!U246/(3*'OddsRatio_working_3-way'!X246^(1/3))*COS(('OddsRatio_working_3-way'!Y246+4*PI())/3)</f>
        <v>-0.15435667071078538</v>
      </c>
      <c r="AI246" s="11">
        <f>'OddsRatio_working_3-way'!U246/(3*'OddsRatio_working_3-way'!X246^(1/3))*SIN(('OddsRatio_working_3-way'!Y246)/3)</f>
        <v>-0.13706025036374364</v>
      </c>
      <c r="AJ246" s="11">
        <f>'OddsRatio_working_3-way'!U246/(3*'OddsRatio_working_3-way'!X246^(1/3))*SIN(('OddsRatio_working_3-way'!Y246+2*PI())/3)</f>
        <v>-0.40441384652200241</v>
      </c>
      <c r="AK246" s="11">
        <f>'OddsRatio_working_3-way'!U246/(3*'OddsRatio_working_3-way'!X246^(1/3))*SIN(('OddsRatio_working_3-way'!Y246+4*PI())/3)</f>
        <v>0.54147409688574599</v>
      </c>
      <c r="AL246" s="11">
        <f>'OddsRatio_working_3-way'!Z246+'OddsRatio_working_3-way'!AF246</f>
        <v>1.0922173174993701</v>
      </c>
      <c r="AM246" s="11">
        <f>'OddsRatio_working_3-way'!AA246+'OddsRatio_working_3-way'!AG246</f>
        <v>-0.78350397607779954</v>
      </c>
      <c r="AN246" s="11">
        <f>'OddsRatio_working_3-way'!AB246+'OddsRatio_working_3-way'!AH246</f>
        <v>-0.30871334142157075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1.0922173174993701</v>
      </c>
      <c r="AS246" s="11">
        <f>IF(('OddsRatio_working_3-way'!X246=0),IF(Q246&gt;0,-Q246^(1/3),(-Q246)^(1/3)),'OddsRatio_working_3-way'!AM246-'OddsRatio_working_3-way'!R246/3)</f>
        <v>-0.78350397607779954</v>
      </c>
      <c r="AT246" s="11">
        <f>IF(('OddsRatio_working_3-way'!X246=0),IF(Q246&gt;0,-Q246^(1/3),(-Q246)^(1/3)),'OddsRatio_working_3-way'!AN246-'OddsRatio_working_3-way'!R246/3)</f>
        <v>-0.30871334142157075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2.4700000000000002</v>
      </c>
      <c r="B247" s="4">
        <f>IF('True_Odds_Calculator_3-way'!B248="","",'True_Odds_Calculator_3-way'!B248)</f>
        <v>3.89</v>
      </c>
      <c r="C247" s="4">
        <f>IF('True_Odds_Calculator_3-way'!C248="","",'True_Odds_Calculator_3-way'!C248)</f>
        <v>2.58</v>
      </c>
      <c r="D247" s="9">
        <f t="shared" si="52"/>
        <v>0.38696584491525621</v>
      </c>
      <c r="E247" s="9">
        <f t="shared" si="53"/>
        <v>0.24304111348960103</v>
      </c>
      <c r="F247" s="9">
        <f t="shared" si="54"/>
        <v>0.3699930415951429</v>
      </c>
      <c r="G247" s="9">
        <f t="shared" si="55"/>
        <v>1.0776921088835181</v>
      </c>
      <c r="H247" s="9">
        <f t="shared" si="56"/>
        <v>2.5842074000587716</v>
      </c>
      <c r="I247" s="9">
        <f t="shared" si="57"/>
        <v>4.1145301946733666</v>
      </c>
      <c r="J247" s="9">
        <f t="shared" si="58"/>
        <v>2.7027535320359592</v>
      </c>
      <c r="K247" s="11">
        <f t="shared" si="59"/>
        <v>0.40485829959514169</v>
      </c>
      <c r="L247" s="11">
        <f t="shared" si="60"/>
        <v>0.25706940874035988</v>
      </c>
      <c r="M247" s="11">
        <f t="shared" si="61"/>
        <v>0.38759689922480617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-0.27077340351813084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0.23961841131056985</v>
      </c>
      <c r="Q247" s="11">
        <f>2*'OddsRatio_working_3-way'!K247*'OddsRatio_working_3-way'!L247*'OddsRatio_working_3-way'!M247</f>
        <v>8.0679599767868634E-2</v>
      </c>
      <c r="R247" s="11">
        <f t="shared" si="62"/>
        <v>0</v>
      </c>
      <c r="S247" s="11">
        <f t="shared" si="63"/>
        <v>-0.88494072237979282</v>
      </c>
      <c r="T247" s="11">
        <f t="shared" si="64"/>
        <v>-0.29795983918511543</v>
      </c>
      <c r="U247" s="11">
        <f>'OddsRatio_working_3-way'!S247-'OddsRatio_working_3-way'!R247^2/3</f>
        <v>-0.88494072237979282</v>
      </c>
      <c r="V247" s="11">
        <f>'OddsRatio_working_3-way'!S247*'OddsRatio_working_3-way'!R247/3-2*'OddsRatio_working_3-way'!R247^3/27-'OddsRatio_working_3-way'!T247</f>
        <v>0.29795983918511543</v>
      </c>
      <c r="W247" s="11">
        <f>'OddsRatio_working_3-way'!V247^2+4*'OddsRatio_working_3-way'!U247^3/27</f>
        <v>-1.3888801075264093E-2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0.16020991452035976</v>
      </c>
      <c r="Y247" s="11">
        <f>IF('OddsRatio_working_3-way'!W247&gt;=0,IF('OddsRatio_working_3-way'!V247+SQRT('OddsRatio_working_3-way'!W247)&gt;0,0,PI()),ACOS('OddsRatio_working_3-way'!V247/(2*'OddsRatio_working_3-way'!X247)))</f>
        <v>0.37664323351058338</v>
      </c>
      <c r="Z247" s="11">
        <f>'OddsRatio_working_3-way'!X247^(1/3)*COS('OddsRatio_working_3-way'!Y247/3)</f>
        <v>0.53884605444175904</v>
      </c>
      <c r="AA247" s="11">
        <f>'OddsRatio_working_3-way'!X247^(1/3)*COS(('OddsRatio_working_3-way'!Y247+2*PI())/3)</f>
        <v>-0.32832020715642329</v>
      </c>
      <c r="AB247" s="11">
        <f>'OddsRatio_working_3-way'!X247^(1/3)*COS(('OddsRatio_working_3-way'!Y247+4*PI())/3)</f>
        <v>-0.21052584728533566</v>
      </c>
      <c r="AC247" s="11">
        <f>'OddsRatio_working_3-way'!X247^(1/3)*SIN('OddsRatio_working_3-way'!Y247/3)</f>
        <v>6.8008605380592183E-2</v>
      </c>
      <c r="AD247" s="11">
        <f>'OddsRatio_working_3-way'!X247^(1/3)*SIN(('OddsRatio_working_3-way'!Y247+2*PI())/3)</f>
        <v>0.43265006918527998</v>
      </c>
      <c r="AE247" s="11">
        <f>'OddsRatio_working_3-way'!X247^(1/3)*SIN(('OddsRatio_working_3-way'!Y247+4*PI())/3)</f>
        <v>-0.5006586745658721</v>
      </c>
      <c r="AF247" s="11">
        <f>-'OddsRatio_working_3-way'!U247/(3*'OddsRatio_working_3-way'!X247^(1/3))*COS(('OddsRatio_working_3-way'!Y247)/3)</f>
        <v>0.53884605444175904</v>
      </c>
      <c r="AG247" s="11">
        <f>-'OddsRatio_working_3-way'!U247/(3*'OddsRatio_working_3-way'!X247^(1/3))*COS(('OddsRatio_working_3-way'!Y247+2*PI())/3)</f>
        <v>-0.32832020715642329</v>
      </c>
      <c r="AH247" s="11">
        <f>-'OddsRatio_working_3-way'!U247/(3*'OddsRatio_working_3-way'!X247^(1/3))*COS(('OddsRatio_working_3-way'!Y247+4*PI())/3)</f>
        <v>-0.21052584728533566</v>
      </c>
      <c r="AI247" s="11">
        <f>'OddsRatio_working_3-way'!U247/(3*'OddsRatio_working_3-way'!X247^(1/3))*SIN(('OddsRatio_working_3-way'!Y247)/3)</f>
        <v>-6.8008605380592183E-2</v>
      </c>
      <c r="AJ247" s="11">
        <f>'OddsRatio_working_3-way'!U247/(3*'OddsRatio_working_3-way'!X247^(1/3))*SIN(('OddsRatio_working_3-way'!Y247+2*PI())/3)</f>
        <v>-0.43265006918527998</v>
      </c>
      <c r="AK247" s="11">
        <f>'OddsRatio_working_3-way'!U247/(3*'OddsRatio_working_3-way'!X247^(1/3))*SIN(('OddsRatio_working_3-way'!Y247+4*PI())/3)</f>
        <v>0.5006586745658721</v>
      </c>
      <c r="AL247" s="11">
        <f>'OddsRatio_working_3-way'!Z247+'OddsRatio_working_3-way'!AF247</f>
        <v>1.0776921088835181</v>
      </c>
      <c r="AM247" s="11">
        <f>'OddsRatio_working_3-way'!AA247+'OddsRatio_working_3-way'!AG247</f>
        <v>-0.65664041431284659</v>
      </c>
      <c r="AN247" s="11">
        <f>'OddsRatio_working_3-way'!AB247+'OddsRatio_working_3-way'!AH247</f>
        <v>-0.42105169457067132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1.0776921088835181</v>
      </c>
      <c r="AS247" s="11">
        <f>IF(('OddsRatio_working_3-way'!X247=0),IF(Q247&gt;0,-Q247^(1/3),(-Q247)^(1/3)),'OddsRatio_working_3-way'!AM247-'OddsRatio_working_3-way'!R247/3)</f>
        <v>-0.65664041431284659</v>
      </c>
      <c r="AT247" s="11">
        <f>IF(('OddsRatio_working_3-way'!X247=0),IF(Q247&gt;0,-Q247^(1/3),(-Q247)^(1/3)),'OddsRatio_working_3-way'!AN247-'OddsRatio_working_3-way'!R247/3)</f>
        <v>-0.42105169457067132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3.21</v>
      </c>
      <c r="B248" s="4">
        <f>IF('True_Odds_Calculator_3-way'!B249="","",'True_Odds_Calculator_3-way'!B249)</f>
        <v>3.52</v>
      </c>
      <c r="C248" s="4">
        <f>IF('True_Odds_Calculator_3-way'!C249="","",'True_Odds_Calculator_3-way'!C249)</f>
        <v>2.2000000000000002</v>
      </c>
      <c r="D248" s="9">
        <f t="shared" si="52"/>
        <v>0.29542211602416885</v>
      </c>
      <c r="E248" s="9">
        <f t="shared" si="53"/>
        <v>0.26885098399004947</v>
      </c>
      <c r="F248" s="9">
        <f t="shared" si="54"/>
        <v>0.43572689998578146</v>
      </c>
      <c r="G248" s="9">
        <f t="shared" si="55"/>
        <v>1.0791796039228387</v>
      </c>
      <c r="H248" s="9">
        <f t="shared" si="56"/>
        <v>3.3849869246694744</v>
      </c>
      <c r="I248" s="9">
        <f t="shared" si="57"/>
        <v>3.7195326018855535</v>
      </c>
      <c r="J248" s="9">
        <f t="shared" si="58"/>
        <v>2.2950155247074067</v>
      </c>
      <c r="K248" s="11">
        <f t="shared" si="59"/>
        <v>0.3115264797507788</v>
      </c>
      <c r="L248" s="11">
        <f t="shared" si="60"/>
        <v>0.28409090909090912</v>
      </c>
      <c r="M248" s="11">
        <f t="shared" si="61"/>
        <v>0.45454545454545453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-0.26884606472541894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0.23855268916866199</v>
      </c>
      <c r="Q248" s="11">
        <f>2*'OddsRatio_working_3-way'!K248*'OddsRatio_working_3-way'!L248*'OddsRatio_working_3-way'!M248</f>
        <v>8.0456218943899482E-2</v>
      </c>
      <c r="R248" s="11">
        <f t="shared" si="62"/>
        <v>0</v>
      </c>
      <c r="S248" s="11">
        <f t="shared" si="63"/>
        <v>-0.88732074026191698</v>
      </c>
      <c r="T248" s="11">
        <f t="shared" si="64"/>
        <v>-0.29926500514735815</v>
      </c>
      <c r="U248" s="11">
        <f>'OddsRatio_working_3-way'!S248-'OddsRatio_working_3-way'!R248^2/3</f>
        <v>-0.88732074026191698</v>
      </c>
      <c r="V248" s="11">
        <f>'OddsRatio_working_3-way'!S248*'OddsRatio_working_3-way'!R248/3-2*'OddsRatio_working_3-way'!R248^3/27-'OddsRatio_working_3-way'!T248</f>
        <v>0.29926500514735815</v>
      </c>
      <c r="W248" s="11">
        <f>'OddsRatio_working_3-way'!V248^2+4*'OddsRatio_working_3-way'!U248^3/27</f>
        <v>-1.3939926659623444E-2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0.16085666753780503</v>
      </c>
      <c r="Y248" s="11">
        <f>IF('OddsRatio_working_3-way'!W248&gt;=0,IF('OddsRatio_working_3-way'!V248+SQRT('OddsRatio_working_3-way'!W248)&gt;0,0,PI()),ACOS('OddsRatio_working_3-way'!V248/(2*'OddsRatio_working_3-way'!X248)))</f>
        <v>0.37577748488650409</v>
      </c>
      <c r="Z248" s="11">
        <f>'OddsRatio_working_3-way'!X248^(1/3)*COS('OddsRatio_working_3-way'!Y248/3)</f>
        <v>0.53958980196141948</v>
      </c>
      <c r="AA248" s="11">
        <f>'OddsRatio_working_3-way'!X248^(1/3)*COS(('OddsRatio_working_3-way'!Y248+2*PI())/3)</f>
        <v>-0.32863637682816282</v>
      </c>
      <c r="AB248" s="11">
        <f>'OddsRatio_working_3-way'!X248^(1/3)*COS(('OddsRatio_working_3-way'!Y248+4*PI())/3)</f>
        <v>-0.21095342513325677</v>
      </c>
      <c r="AC248" s="11">
        <f>'OddsRatio_working_3-way'!X248^(1/3)*SIN('OddsRatio_working_3-way'!Y248/3)</f>
        <v>6.7944283840083997E-2</v>
      </c>
      <c r="AD248" s="11">
        <f>'OddsRatio_working_3-way'!X248^(1/3)*SIN(('OddsRatio_working_3-way'!Y248+2*PI())/3)</f>
        <v>0.43332633420156169</v>
      </c>
      <c r="AE248" s="11">
        <f>'OddsRatio_working_3-way'!X248^(1/3)*SIN(('OddsRatio_working_3-way'!Y248+4*PI())/3)</f>
        <v>-0.50127061804164541</v>
      </c>
      <c r="AF248" s="11">
        <f>-'OddsRatio_working_3-way'!U248/(3*'OddsRatio_working_3-way'!X248^(1/3))*COS(('OddsRatio_working_3-way'!Y248)/3)</f>
        <v>0.53958980196141926</v>
      </c>
      <c r="AG248" s="11">
        <f>-'OddsRatio_working_3-way'!U248/(3*'OddsRatio_working_3-way'!X248^(1/3))*COS(('OddsRatio_working_3-way'!Y248+2*PI())/3)</f>
        <v>-0.32863637682816271</v>
      </c>
      <c r="AH248" s="11">
        <f>-'OddsRatio_working_3-way'!U248/(3*'OddsRatio_working_3-way'!X248^(1/3))*COS(('OddsRatio_working_3-way'!Y248+4*PI())/3)</f>
        <v>-0.21095342513325668</v>
      </c>
      <c r="AI248" s="11">
        <f>'OddsRatio_working_3-way'!U248/(3*'OddsRatio_working_3-way'!X248^(1/3))*SIN(('OddsRatio_working_3-way'!Y248)/3)</f>
        <v>-6.7944283840083969E-2</v>
      </c>
      <c r="AJ248" s="11">
        <f>'OddsRatio_working_3-way'!U248/(3*'OddsRatio_working_3-way'!X248^(1/3))*SIN(('OddsRatio_working_3-way'!Y248+2*PI())/3)</f>
        <v>-0.43332633420156152</v>
      </c>
      <c r="AK248" s="11">
        <f>'OddsRatio_working_3-way'!U248/(3*'OddsRatio_working_3-way'!X248^(1/3))*SIN(('OddsRatio_working_3-way'!Y248+4*PI())/3)</f>
        <v>0.50127061804164519</v>
      </c>
      <c r="AL248" s="11">
        <f>'OddsRatio_working_3-way'!Z248+'OddsRatio_working_3-way'!AF248</f>
        <v>1.0791796039228387</v>
      </c>
      <c r="AM248" s="11">
        <f>'OddsRatio_working_3-way'!AA248+'OddsRatio_working_3-way'!AG248</f>
        <v>-0.65727275365632554</v>
      </c>
      <c r="AN248" s="11">
        <f>'OddsRatio_working_3-way'!AB248+'OddsRatio_working_3-way'!AH248</f>
        <v>-0.42190685026651342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1.0791796039228387</v>
      </c>
      <c r="AS248" s="11">
        <f>IF(('OddsRatio_working_3-way'!X248=0),IF(Q248&gt;0,-Q248^(1/3),(-Q248)^(1/3)),'OddsRatio_working_3-way'!AM248-'OddsRatio_working_3-way'!R248/3)</f>
        <v>-0.65727275365632554</v>
      </c>
      <c r="AT248" s="11">
        <f>IF(('OddsRatio_working_3-way'!X248=0),IF(Q248&gt;0,-Q248^(1/3),(-Q248)^(1/3)),'OddsRatio_working_3-way'!AN248-'OddsRatio_working_3-way'!R248/3)</f>
        <v>-0.42190685026651342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1.41</v>
      </c>
      <c r="B249" s="4">
        <f>IF('True_Odds_Calculator_3-way'!B250="","",'True_Odds_Calculator_3-way'!B250)</f>
        <v>4.79</v>
      </c>
      <c r="C249" s="4">
        <f>IF('True_Odds_Calculator_3-way'!C250="","",'True_Odds_Calculator_3-way'!C250)</f>
        <v>7.13</v>
      </c>
      <c r="D249" s="9">
        <f t="shared" si="52"/>
        <v>0.68391079277249678</v>
      </c>
      <c r="E249" s="9">
        <f t="shared" si="53"/>
        <v>0.18966918969290342</v>
      </c>
      <c r="F249" s="9">
        <f t="shared" si="54"/>
        <v>0.12642001753460025</v>
      </c>
      <c r="G249" s="9">
        <f t="shared" si="55"/>
        <v>1.1272658569919611</v>
      </c>
      <c r="H249" s="9">
        <f t="shared" si="56"/>
        <v>1.4621790013667038</v>
      </c>
      <c r="I249" s="9">
        <f t="shared" si="57"/>
        <v>5.2723375979995319</v>
      </c>
      <c r="J249" s="9">
        <f t="shared" si="58"/>
        <v>7.9101397033607217</v>
      </c>
      <c r="K249" s="11">
        <f t="shared" si="59"/>
        <v>0.70921985815602839</v>
      </c>
      <c r="L249" s="11">
        <f t="shared" si="60"/>
        <v>0.20876826722338204</v>
      </c>
      <c r="M249" s="11">
        <f t="shared" si="61"/>
        <v>0.14025245441795231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-0.19780596560208841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0.21451425904106475</v>
      </c>
      <c r="Q249" s="11">
        <f>2*'OddsRatio_working_3-way'!K249*'OddsRatio_working_3-way'!L249*'OddsRatio_working_3-way'!M249</f>
        <v>4.1532286358386204E-2</v>
      </c>
      <c r="R249" s="11">
        <f t="shared" si="62"/>
        <v>0</v>
      </c>
      <c r="S249" s="11">
        <f t="shared" si="63"/>
        <v>-1.0844680967437916</v>
      </c>
      <c r="T249" s="11">
        <f t="shared" si="64"/>
        <v>-0.20996478155736528</v>
      </c>
      <c r="U249" s="11">
        <f>'OddsRatio_working_3-way'!S249-'OddsRatio_working_3-way'!R249^2/3</f>
        <v>-1.0844680967437916</v>
      </c>
      <c r="V249" s="11">
        <f>'OddsRatio_working_3-way'!S249*'OddsRatio_working_3-way'!R249/3-2*'OddsRatio_working_3-way'!R249^3/27-'OddsRatio_working_3-way'!T249</f>
        <v>0.20996478155736528</v>
      </c>
      <c r="W249" s="11">
        <f>'OddsRatio_working_3-way'!V249^2+4*'OddsRatio_working_3-way'!U249^3/27</f>
        <v>-0.14486464773893667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0.21734181444982509</v>
      </c>
      <c r="Y249" s="11">
        <f>IF('OddsRatio_working_3-way'!W249&gt;=0,IF('OddsRatio_working_3-way'!V249+SQRT('OddsRatio_working_3-way'!W249)&gt;0,0,PI()),ACOS('OddsRatio_working_3-way'!V249/(2*'OddsRatio_working_3-way'!X249)))</f>
        <v>1.0666856217988667</v>
      </c>
      <c r="Z249" s="11">
        <f>'OddsRatio_working_3-way'!X249^(1/3)*COS('OddsRatio_working_3-way'!Y249/3)</f>
        <v>0.56363292849598057</v>
      </c>
      <c r="AA249" s="11">
        <f>'OddsRatio_working_3-way'!X249^(1/3)*COS(('OddsRatio_working_3-way'!Y249+2*PI())/3)</f>
        <v>-0.46307723116193528</v>
      </c>
      <c r="AB249" s="11">
        <f>'OddsRatio_working_3-way'!X249^(1/3)*COS(('OddsRatio_working_3-way'!Y249+4*PI())/3)</f>
        <v>-0.10055569733404528</v>
      </c>
      <c r="AC249" s="11">
        <f>'OddsRatio_working_3-way'!X249^(1/3)*SIN('OddsRatio_working_3-way'!Y249/3)</f>
        <v>0.20930190514256836</v>
      </c>
      <c r="AD249" s="11">
        <f>'OddsRatio_working_3-way'!X249^(1/3)*SIN(('OddsRatio_working_3-way'!Y249+2*PI())/3)</f>
        <v>0.38346948191565322</v>
      </c>
      <c r="AE249" s="11">
        <f>'OddsRatio_working_3-way'!X249^(1/3)*SIN(('OddsRatio_working_3-way'!Y249+4*PI())/3)</f>
        <v>-0.59277138705822141</v>
      </c>
      <c r="AF249" s="11">
        <f>-'OddsRatio_working_3-way'!U249/(3*'OddsRatio_working_3-way'!X249^(1/3))*COS(('OddsRatio_working_3-way'!Y249)/3)</f>
        <v>0.56363292849598057</v>
      </c>
      <c r="AG249" s="11">
        <f>-'OddsRatio_working_3-way'!U249/(3*'OddsRatio_working_3-way'!X249^(1/3))*COS(('OddsRatio_working_3-way'!Y249+2*PI())/3)</f>
        <v>-0.46307723116193528</v>
      </c>
      <c r="AH249" s="11">
        <f>-'OddsRatio_working_3-way'!U249/(3*'OddsRatio_working_3-way'!X249^(1/3))*COS(('OddsRatio_working_3-way'!Y249+4*PI())/3)</f>
        <v>-0.10055569733404528</v>
      </c>
      <c r="AI249" s="11">
        <f>'OddsRatio_working_3-way'!U249/(3*'OddsRatio_working_3-way'!X249^(1/3))*SIN(('OddsRatio_working_3-way'!Y249)/3)</f>
        <v>-0.20930190514256836</v>
      </c>
      <c r="AJ249" s="11">
        <f>'OddsRatio_working_3-way'!U249/(3*'OddsRatio_working_3-way'!X249^(1/3))*SIN(('OddsRatio_working_3-way'!Y249+2*PI())/3)</f>
        <v>-0.38346948191565322</v>
      </c>
      <c r="AK249" s="11">
        <f>'OddsRatio_working_3-way'!U249/(3*'OddsRatio_working_3-way'!X249^(1/3))*SIN(('OddsRatio_working_3-way'!Y249+4*PI())/3)</f>
        <v>0.59277138705822141</v>
      </c>
      <c r="AL249" s="11">
        <f>'OddsRatio_working_3-way'!Z249+'OddsRatio_working_3-way'!AF249</f>
        <v>1.1272658569919611</v>
      </c>
      <c r="AM249" s="11">
        <f>'OddsRatio_working_3-way'!AA249+'OddsRatio_working_3-way'!AG249</f>
        <v>-0.92615446232387055</v>
      </c>
      <c r="AN249" s="11">
        <f>'OddsRatio_working_3-way'!AB249+'OddsRatio_working_3-way'!AH249</f>
        <v>-0.20111139466809055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1.1272658569919611</v>
      </c>
      <c r="AS249" s="11">
        <f>IF(('OddsRatio_working_3-way'!X249=0),IF(Q249&gt;0,-Q249^(1/3),(-Q249)^(1/3)),'OddsRatio_working_3-way'!AM249-'OddsRatio_working_3-way'!R249/3)</f>
        <v>-0.92615446232387055</v>
      </c>
      <c r="AT249" s="11">
        <f>IF(('OddsRatio_working_3-way'!X249=0),IF(Q249&gt;0,-Q249^(1/3),(-Q249)^(1/3)),'OddsRatio_working_3-way'!AN249-'OddsRatio_working_3-way'!R249/3)</f>
        <v>-0.20111139466809055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2.33</v>
      </c>
      <c r="B250" s="4">
        <f>IF('True_Odds_Calculator_3-way'!B251="","",'True_Odds_Calculator_3-way'!B251)</f>
        <v>3.7</v>
      </c>
      <c r="C250" s="4">
        <f>IF('True_Odds_Calculator_3-way'!C251="","",'True_Odds_Calculator_3-way'!C251)</f>
        <v>2.85</v>
      </c>
      <c r="D250" s="9">
        <f t="shared" si="52"/>
        <v>0.41067828015878005</v>
      </c>
      <c r="E250" s="9">
        <f t="shared" si="53"/>
        <v>0.25554860383078393</v>
      </c>
      <c r="F250" s="9">
        <f t="shared" si="54"/>
        <v>0.33377311601043619</v>
      </c>
      <c r="G250" s="9">
        <f t="shared" si="55"/>
        <v>1.0789444167908919</v>
      </c>
      <c r="H250" s="9">
        <f t="shared" si="56"/>
        <v>2.4349960743318864</v>
      </c>
      <c r="I250" s="9">
        <f t="shared" si="57"/>
        <v>3.9131499253354085</v>
      </c>
      <c r="J250" s="9">
        <f t="shared" si="58"/>
        <v>2.9960471710631502</v>
      </c>
      <c r="K250" s="11">
        <f t="shared" si="59"/>
        <v>0.42918454935622319</v>
      </c>
      <c r="L250" s="11">
        <f t="shared" si="60"/>
        <v>0.27027027027027023</v>
      </c>
      <c r="M250" s="11">
        <f t="shared" si="61"/>
        <v>0.35087719298245612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-0.27038626609442074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0.23931770035226096</v>
      </c>
      <c r="Q250" s="11">
        <f>2*'OddsRatio_working_3-way'!K250*'OddsRatio_working_3-way'!L250*'OddsRatio_working_3-way'!M250</f>
        <v>8.1400578351109171E-2</v>
      </c>
      <c r="R250" s="11">
        <f t="shared" si="62"/>
        <v>0</v>
      </c>
      <c r="S250" s="11">
        <f t="shared" si="63"/>
        <v>-0.88509562193772662</v>
      </c>
      <c r="T250" s="11">
        <f t="shared" si="64"/>
        <v>-0.30105293263187982</v>
      </c>
      <c r="U250" s="11">
        <f>'OddsRatio_working_3-way'!S250-'OddsRatio_working_3-way'!R250^2/3</f>
        <v>-0.88509562193772662</v>
      </c>
      <c r="V250" s="11">
        <f>'OddsRatio_working_3-way'!S250*'OddsRatio_working_3-way'!R250/3-2*'OddsRatio_working_3-way'!R250^3/27-'OddsRatio_working_3-way'!T250</f>
        <v>0.30105293263187982</v>
      </c>
      <c r="W250" s="11">
        <f>'OddsRatio_working_3-way'!V250^2+4*'OddsRatio_working_3-way'!U250^3/27</f>
        <v>-1.2089921346861945E-2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0.16025198094962595</v>
      </c>
      <c r="Y250" s="11">
        <f>IF('OddsRatio_working_3-way'!W250&gt;=0,IF('OddsRatio_working_3-way'!V250+SQRT('OddsRatio_working_3-way'!W250)&gt;0,0,PI()),ACOS('OddsRatio_working_3-way'!V250/(2*'OddsRatio_working_3-way'!X250)))</f>
        <v>0.35017960564899653</v>
      </c>
      <c r="Z250" s="11">
        <f>'OddsRatio_working_3-way'!X250^(1/3)*COS('OddsRatio_working_3-way'!Y250/3)</f>
        <v>0.53947220839544596</v>
      </c>
      <c r="AA250" s="11">
        <f>'OddsRatio_working_3-way'!X250^(1/3)*COS(('OddsRatio_working_3-way'!Y250+2*PI())/3)</f>
        <v>-0.32451938413911607</v>
      </c>
      <c r="AB250" s="11">
        <f>'OddsRatio_working_3-way'!X250^(1/3)*COS(('OddsRatio_working_3-way'!Y250+4*PI())/3)</f>
        <v>-0.21495282425633006</v>
      </c>
      <c r="AC250" s="11">
        <f>'OddsRatio_working_3-way'!X250^(1/3)*SIN('OddsRatio_working_3-way'!Y250/3)</f>
        <v>6.3258282842507785E-2</v>
      </c>
      <c r="AD250" s="11">
        <f>'OddsRatio_working_3-way'!X250^(1/3)*SIN(('OddsRatio_working_3-way'!Y250+2*PI())/3)</f>
        <v>0.43556749568489506</v>
      </c>
      <c r="AE250" s="11">
        <f>'OddsRatio_working_3-way'!X250^(1/3)*SIN(('OddsRatio_working_3-way'!Y250+4*PI())/3)</f>
        <v>-0.49882577852740284</v>
      </c>
      <c r="AF250" s="11">
        <f>-'OddsRatio_working_3-way'!U250/(3*'OddsRatio_working_3-way'!X250^(1/3))*COS(('OddsRatio_working_3-way'!Y250)/3)</f>
        <v>0.53947220839544585</v>
      </c>
      <c r="AG250" s="11">
        <f>-'OddsRatio_working_3-way'!U250/(3*'OddsRatio_working_3-way'!X250^(1/3))*COS(('OddsRatio_working_3-way'!Y250+2*PI())/3)</f>
        <v>-0.32451938413911602</v>
      </c>
      <c r="AH250" s="11">
        <f>-'OddsRatio_working_3-way'!U250/(3*'OddsRatio_working_3-way'!X250^(1/3))*COS(('OddsRatio_working_3-way'!Y250+4*PI())/3)</f>
        <v>-0.21495282425633003</v>
      </c>
      <c r="AI250" s="11">
        <f>'OddsRatio_working_3-way'!U250/(3*'OddsRatio_working_3-way'!X250^(1/3))*SIN(('OddsRatio_working_3-way'!Y250)/3)</f>
        <v>-6.3258282842507771E-2</v>
      </c>
      <c r="AJ250" s="11">
        <f>'OddsRatio_working_3-way'!U250/(3*'OddsRatio_working_3-way'!X250^(1/3))*SIN(('OddsRatio_working_3-way'!Y250+2*PI())/3)</f>
        <v>-0.43556749568489495</v>
      </c>
      <c r="AK250" s="11">
        <f>'OddsRatio_working_3-way'!U250/(3*'OddsRatio_working_3-way'!X250^(1/3))*SIN(('OddsRatio_working_3-way'!Y250+4*PI())/3)</f>
        <v>0.49882577852740273</v>
      </c>
      <c r="AL250" s="11">
        <f>'OddsRatio_working_3-way'!Z250+'OddsRatio_working_3-way'!AF250</f>
        <v>1.0789444167908919</v>
      </c>
      <c r="AM250" s="11">
        <f>'OddsRatio_working_3-way'!AA250+'OddsRatio_working_3-way'!AG250</f>
        <v>-0.64903876827823215</v>
      </c>
      <c r="AN250" s="11">
        <f>'OddsRatio_working_3-way'!AB250+'OddsRatio_working_3-way'!AH250</f>
        <v>-0.42990564851266011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1.0789444167908919</v>
      </c>
      <c r="AS250" s="11">
        <f>IF(('OddsRatio_working_3-way'!X250=0),IF(Q250&gt;0,-Q250^(1/3),(-Q250)^(1/3)),'OddsRatio_working_3-way'!AM250-'OddsRatio_working_3-way'!R250/3)</f>
        <v>-0.64903876827823215</v>
      </c>
      <c r="AT250" s="11">
        <f>IF(('OddsRatio_working_3-way'!X250=0),IF(Q250&gt;0,-Q250^(1/3),(-Q250)^(1/3)),'OddsRatio_working_3-way'!AN250-'OddsRatio_working_3-way'!R250/3)</f>
        <v>-0.42990564851266011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2.78</v>
      </c>
      <c r="B251" s="4">
        <f>IF('True_Odds_Calculator_3-way'!B252="","",'True_Odds_Calculator_3-way'!B252)</f>
        <v>3.42</v>
      </c>
      <c r="C251" s="4">
        <f>IF('True_Odds_Calculator_3-way'!C252="","",'True_Odds_Calculator_3-way'!C252)</f>
        <v>2.5499999999999998</v>
      </c>
      <c r="D251" s="9">
        <f t="shared" si="52"/>
        <v>0.34461204028813303</v>
      </c>
      <c r="E251" s="9">
        <f t="shared" si="53"/>
        <v>0.27889240830352924</v>
      </c>
      <c r="F251" s="9">
        <f t="shared" si="54"/>
        <v>0.37649555140833757</v>
      </c>
      <c r="G251" s="9">
        <f t="shared" si="55"/>
        <v>1.068434761235689</v>
      </c>
      <c r="H251" s="9">
        <f t="shared" si="56"/>
        <v>2.9018138749995259</v>
      </c>
      <c r="I251" s="9">
        <f t="shared" si="57"/>
        <v>3.5856121221903678</v>
      </c>
      <c r="J251" s="9">
        <f t="shared" si="58"/>
        <v>2.6560738799153172</v>
      </c>
      <c r="K251" s="11">
        <f t="shared" si="59"/>
        <v>0.35971223021582738</v>
      </c>
      <c r="L251" s="11">
        <f t="shared" si="60"/>
        <v>0.29239766081871343</v>
      </c>
      <c r="M251" s="11">
        <f t="shared" si="61"/>
        <v>0.39215686274509809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-0.27539495751180265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0.23716836644203731</v>
      </c>
      <c r="Q251" s="11">
        <f>2*'OddsRatio_working_3-way'!K251*'OddsRatio_working_3-way'!L251*'OddsRatio_working_3-way'!M251</f>
        <v>8.2493344849404293E-2</v>
      </c>
      <c r="R251" s="11">
        <f t="shared" si="62"/>
        <v>0</v>
      </c>
      <c r="S251" s="11">
        <f t="shared" si="63"/>
        <v>-0.86119356935528835</v>
      </c>
      <c r="T251" s="11">
        <f t="shared" si="64"/>
        <v>-0.29954558934096992</v>
      </c>
      <c r="U251" s="11">
        <f>'OddsRatio_working_3-way'!S251-'OddsRatio_working_3-way'!R251^2/3</f>
        <v>-0.86119356935528835</v>
      </c>
      <c r="V251" s="11">
        <f>'OddsRatio_working_3-way'!S251*'OddsRatio_working_3-way'!R251/3-2*'OddsRatio_working_3-way'!R251^3/27-'OddsRatio_working_3-way'!T251</f>
        <v>0.29954558934096992</v>
      </c>
      <c r="W251" s="11">
        <f>'OddsRatio_working_3-way'!V251^2+4*'OddsRatio_working_3-way'!U251^3/27</f>
        <v>-4.8958427025222878E-3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0.1538045860793423</v>
      </c>
      <c r="Y251" s="11">
        <f>IF('OddsRatio_working_3-way'!W251&gt;=0,IF('OddsRatio_working_3-way'!V251+SQRT('OddsRatio_working_3-way'!W251)&gt;0,0,PI()),ACOS('OddsRatio_working_3-way'!V251/(2*'OddsRatio_working_3-way'!X251)))</f>
        <v>0.22947357505264954</v>
      </c>
      <c r="Z251" s="11">
        <f>'OddsRatio_working_3-way'!X251^(1/3)*COS('OddsRatio_working_3-way'!Y251/3)</f>
        <v>0.53421738061784441</v>
      </c>
      <c r="AA251" s="11">
        <f>'OddsRatio_working_3-way'!X251^(1/3)*COS(('OddsRatio_working_3-way'!Y251+2*PI())/3)</f>
        <v>-0.30256620041861526</v>
      </c>
      <c r="AB251" s="11">
        <f>'OddsRatio_working_3-way'!X251^(1/3)*COS(('OddsRatio_working_3-way'!Y251+4*PI())/3)</f>
        <v>-0.2316511801992292</v>
      </c>
      <c r="AC251" s="11">
        <f>'OddsRatio_working_3-way'!X251^(1/3)*SIN('OddsRatio_working_3-way'!Y251/3)</f>
        <v>4.0942806013250302E-2</v>
      </c>
      <c r="AD251" s="11">
        <f>'OddsRatio_working_3-way'!X251^(1/3)*SIN(('OddsRatio_working_3-way'!Y251+2*PI())/3)</f>
        <v>0.44217441975160859</v>
      </c>
      <c r="AE251" s="11">
        <f>'OddsRatio_working_3-way'!X251^(1/3)*SIN(('OddsRatio_working_3-way'!Y251+4*PI())/3)</f>
        <v>-0.48311722576485894</v>
      </c>
      <c r="AF251" s="11">
        <f>-'OddsRatio_working_3-way'!U251/(3*'OddsRatio_working_3-way'!X251^(1/3))*COS(('OddsRatio_working_3-way'!Y251)/3)</f>
        <v>0.53421738061784452</v>
      </c>
      <c r="AG251" s="11">
        <f>-'OddsRatio_working_3-way'!U251/(3*'OddsRatio_working_3-way'!X251^(1/3))*COS(('OddsRatio_working_3-way'!Y251+2*PI())/3)</f>
        <v>-0.30256620041861532</v>
      </c>
      <c r="AH251" s="11">
        <f>-'OddsRatio_working_3-way'!U251/(3*'OddsRatio_working_3-way'!X251^(1/3))*COS(('OddsRatio_working_3-way'!Y251+4*PI())/3)</f>
        <v>-0.23165118019922926</v>
      </c>
      <c r="AI251" s="11">
        <f>'OddsRatio_working_3-way'!U251/(3*'OddsRatio_working_3-way'!X251^(1/3))*SIN(('OddsRatio_working_3-way'!Y251)/3)</f>
        <v>-4.0942806013250309E-2</v>
      </c>
      <c r="AJ251" s="11">
        <f>'OddsRatio_working_3-way'!U251/(3*'OddsRatio_working_3-way'!X251^(1/3))*SIN(('OddsRatio_working_3-way'!Y251+2*PI())/3)</f>
        <v>-0.4421744197516087</v>
      </c>
      <c r="AK251" s="11">
        <f>'OddsRatio_working_3-way'!U251/(3*'OddsRatio_working_3-way'!X251^(1/3))*SIN(('OddsRatio_working_3-way'!Y251+4*PI())/3)</f>
        <v>0.48311722576485905</v>
      </c>
      <c r="AL251" s="11">
        <f>'OddsRatio_working_3-way'!Z251+'OddsRatio_working_3-way'!AF251</f>
        <v>1.068434761235689</v>
      </c>
      <c r="AM251" s="11">
        <f>'OddsRatio_working_3-way'!AA251+'OddsRatio_working_3-way'!AG251</f>
        <v>-0.60513240083723052</v>
      </c>
      <c r="AN251" s="11">
        <f>'OddsRatio_working_3-way'!AB251+'OddsRatio_working_3-way'!AH251</f>
        <v>-0.46330236039845846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1.068434761235689</v>
      </c>
      <c r="AS251" s="11">
        <f>IF(('OddsRatio_working_3-way'!X251=0),IF(Q251&gt;0,-Q251^(1/3),(-Q251)^(1/3)),'OddsRatio_working_3-way'!AM251-'OddsRatio_working_3-way'!R251/3)</f>
        <v>-0.60513240083723052</v>
      </c>
      <c r="AT251" s="11">
        <f>IF(('OddsRatio_working_3-way'!X251=0),IF(Q251&gt;0,-Q251^(1/3),(-Q251)^(1/3)),'OddsRatio_working_3-way'!AN251-'OddsRatio_working_3-way'!R251/3)</f>
        <v>-0.46330236039845846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1.97</v>
      </c>
      <c r="B252" s="4">
        <f>IF('True_Odds_Calculator_3-way'!B253="","",'True_Odds_Calculator_3-way'!B253)</f>
        <v>3.61</v>
      </c>
      <c r="C252" s="4">
        <f>IF('True_Odds_Calculator_3-way'!C253="","",'True_Odds_Calculator_3-way'!C253)</f>
        <v>4.07</v>
      </c>
      <c r="D252" s="9">
        <f t="shared" si="52"/>
        <v>0.49560417540466412</v>
      </c>
      <c r="E252" s="9">
        <f t="shared" si="53"/>
        <v>0.26749031937522288</v>
      </c>
      <c r="F252" s="9">
        <f t="shared" si="54"/>
        <v>0.236905505220113</v>
      </c>
      <c r="G252" s="9">
        <f t="shared" si="55"/>
        <v>1.049215727519909</v>
      </c>
      <c r="H252" s="9">
        <f t="shared" si="56"/>
        <v>2.0177392556943117</v>
      </c>
      <c r="I252" s="9">
        <f t="shared" si="57"/>
        <v>3.7384530488269627</v>
      </c>
      <c r="J252" s="9">
        <f t="shared" si="58"/>
        <v>4.2210922834861213</v>
      </c>
      <c r="K252" s="11">
        <f t="shared" si="59"/>
        <v>0.50761421319796951</v>
      </c>
      <c r="L252" s="11">
        <f t="shared" si="60"/>
        <v>0.2770083102493075</v>
      </c>
      <c r="M252" s="11">
        <f t="shared" si="61"/>
        <v>0.24570024570024568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-0.26852379711752294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0.22974909429624896</v>
      </c>
      <c r="Q252" s="11">
        <f>2*'OddsRatio_working_3-way'!K252*'OddsRatio_working_3-way'!L252*'OddsRatio_working_3-way'!M252</f>
        <v>6.9097471968796675E-2</v>
      </c>
      <c r="R252" s="11">
        <f t="shared" si="62"/>
        <v>0</v>
      </c>
      <c r="S252" s="11">
        <f t="shared" si="63"/>
        <v>-0.85560049709745567</v>
      </c>
      <c r="T252" s="11">
        <f t="shared" si="64"/>
        <v>-0.25732345777367088</v>
      </c>
      <c r="U252" s="11">
        <f>'OddsRatio_working_3-way'!S252-'OddsRatio_working_3-way'!R252^2/3</f>
        <v>-0.85560049709745567</v>
      </c>
      <c r="V252" s="11">
        <f>'OddsRatio_working_3-way'!S252*'OddsRatio_working_3-way'!R252/3-2*'OddsRatio_working_3-way'!R252^3/27-'OddsRatio_working_3-way'!T252</f>
        <v>0.25732345777367088</v>
      </c>
      <c r="W252" s="11">
        <f>'OddsRatio_working_3-way'!V252^2+4*'OddsRatio_working_3-way'!U252^3/27</f>
        <v>-2.6576376645215116E-2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0.15230868209479498</v>
      </c>
      <c r="Y252" s="11">
        <f>IF('OddsRatio_working_3-way'!W252&gt;=0,IF('OddsRatio_working_3-way'!V252+SQRT('OddsRatio_working_3-way'!W252)&gt;0,0,PI()),ACOS('OddsRatio_working_3-way'!V252/(2*'OddsRatio_working_3-way'!X252)))</f>
        <v>0.56471112137644774</v>
      </c>
      <c r="Z252" s="11">
        <f>'OddsRatio_working_3-way'!X252^(1/3)*COS('OddsRatio_working_3-way'!Y252/3)</f>
        <v>0.5246078637599545</v>
      </c>
      <c r="AA252" s="11">
        <f>'OddsRatio_working_3-way'!X252^(1/3)*COS(('OddsRatio_working_3-way'!Y252+2*PI())/3)</f>
        <v>-0.34884910063754954</v>
      </c>
      <c r="AB252" s="11">
        <f>'OddsRatio_working_3-way'!X252^(1/3)*COS(('OddsRatio_working_3-way'!Y252+4*PI())/3)</f>
        <v>-0.17575876312240521</v>
      </c>
      <c r="AC252" s="11">
        <f>'OddsRatio_working_3-way'!X252^(1/3)*SIN('OddsRatio_working_3-way'!Y252/3)</f>
        <v>9.9933752958491981E-2</v>
      </c>
      <c r="AD252" s="11">
        <f>'OddsRatio_working_3-way'!X252^(1/3)*SIN(('OddsRatio_working_3-way'!Y252+2*PI())/3)</f>
        <v>0.40435686056196052</v>
      </c>
      <c r="AE252" s="11">
        <f>'OddsRatio_working_3-way'!X252^(1/3)*SIN(('OddsRatio_working_3-way'!Y252+4*PI())/3)</f>
        <v>-0.50429061352045235</v>
      </c>
      <c r="AF252" s="11">
        <f>-'OddsRatio_working_3-way'!U252/(3*'OddsRatio_working_3-way'!X252^(1/3))*COS(('OddsRatio_working_3-way'!Y252)/3)</f>
        <v>0.52460786375995438</v>
      </c>
      <c r="AG252" s="11">
        <f>-'OddsRatio_working_3-way'!U252/(3*'OddsRatio_working_3-way'!X252^(1/3))*COS(('OddsRatio_working_3-way'!Y252+2*PI())/3)</f>
        <v>-0.34884910063754943</v>
      </c>
      <c r="AH252" s="11">
        <f>-'OddsRatio_working_3-way'!U252/(3*'OddsRatio_working_3-way'!X252^(1/3))*COS(('OddsRatio_working_3-way'!Y252+4*PI())/3)</f>
        <v>-0.17575876312240515</v>
      </c>
      <c r="AI252" s="11">
        <f>'OddsRatio_working_3-way'!U252/(3*'OddsRatio_working_3-way'!X252^(1/3))*SIN(('OddsRatio_working_3-way'!Y252)/3)</f>
        <v>-9.9933752958491967E-2</v>
      </c>
      <c r="AJ252" s="11">
        <f>'OddsRatio_working_3-way'!U252/(3*'OddsRatio_working_3-way'!X252^(1/3))*SIN(('OddsRatio_working_3-way'!Y252+2*PI())/3)</f>
        <v>-0.40435686056196046</v>
      </c>
      <c r="AK252" s="11">
        <f>'OddsRatio_working_3-way'!U252/(3*'OddsRatio_working_3-way'!X252^(1/3))*SIN(('OddsRatio_working_3-way'!Y252+4*PI())/3)</f>
        <v>0.50429061352045224</v>
      </c>
      <c r="AL252" s="11">
        <f>'OddsRatio_working_3-way'!Z252+'OddsRatio_working_3-way'!AF252</f>
        <v>1.049215727519909</v>
      </c>
      <c r="AM252" s="11">
        <f>'OddsRatio_working_3-way'!AA252+'OddsRatio_working_3-way'!AG252</f>
        <v>-0.69769820127509896</v>
      </c>
      <c r="AN252" s="11">
        <f>'OddsRatio_working_3-way'!AB252+'OddsRatio_working_3-way'!AH252</f>
        <v>-0.35151752624481036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1.049215727519909</v>
      </c>
      <c r="AS252" s="11">
        <f>IF(('OddsRatio_working_3-way'!X252=0),IF(Q252&gt;0,-Q252^(1/3),(-Q252)^(1/3)),'OddsRatio_working_3-way'!AM252-'OddsRatio_working_3-way'!R252/3)</f>
        <v>-0.69769820127509896</v>
      </c>
      <c r="AT252" s="11">
        <f>IF(('OddsRatio_working_3-way'!X252=0),IF(Q252&gt;0,-Q252^(1/3),(-Q252)^(1/3)),'OddsRatio_working_3-way'!AN252-'OddsRatio_working_3-way'!R252/3)</f>
        <v>-0.35151752624481036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2.5299999999999998</v>
      </c>
      <c r="B253" s="4">
        <f>IF('True_Odds_Calculator_3-way'!B254="","",'True_Odds_Calculator_3-way'!B254)</f>
        <v>3.03</v>
      </c>
      <c r="C253" s="4">
        <f>IF('True_Odds_Calculator_3-way'!C254="","",'True_Odds_Calculator_3-way'!C254)</f>
        <v>3.31</v>
      </c>
      <c r="D253" s="9">
        <f t="shared" si="52"/>
        <v>0.38547406598085981</v>
      </c>
      <c r="E253" s="9">
        <f t="shared" si="53"/>
        <v>0.32100757025036325</v>
      </c>
      <c r="F253" s="9">
        <f t="shared" si="54"/>
        <v>0.29351836376877705</v>
      </c>
      <c r="G253" s="9">
        <f t="shared" si="55"/>
        <v>1.0419661728614331</v>
      </c>
      <c r="H253" s="9">
        <f t="shared" si="56"/>
        <v>2.5942082444779921</v>
      </c>
      <c r="I253" s="9">
        <f t="shared" si="57"/>
        <v>3.1151913309087091</v>
      </c>
      <c r="J253" s="9">
        <f t="shared" si="58"/>
        <v>3.4069418593099106</v>
      </c>
      <c r="K253" s="11">
        <f t="shared" si="59"/>
        <v>0.39525691699604748</v>
      </c>
      <c r="L253" s="11">
        <f t="shared" si="60"/>
        <v>0.33003300330033003</v>
      </c>
      <c r="M253" s="11">
        <f t="shared" si="61"/>
        <v>0.30211480362537763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-0.28275370555576507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0.23133798996607918</v>
      </c>
      <c r="Q253" s="11">
        <f>2*'OddsRatio_working_3-way'!K253*'OddsRatio_working_3-way'!L253*'OddsRatio_working_3-way'!M253</f>
        <v>7.8820439511440979E-2</v>
      </c>
      <c r="R253" s="11">
        <f t="shared" si="62"/>
        <v>0</v>
      </c>
      <c r="S253" s="11">
        <f t="shared" si="63"/>
        <v>-0.81816077179739877</v>
      </c>
      <c r="T253" s="11">
        <f t="shared" si="64"/>
        <v>-0.27876005853403718</v>
      </c>
      <c r="U253" s="11">
        <f>'OddsRatio_working_3-way'!S253-'OddsRatio_working_3-way'!R253^2/3</f>
        <v>-0.81816077179739877</v>
      </c>
      <c r="V253" s="11">
        <f>'OddsRatio_working_3-way'!S253*'OddsRatio_working_3-way'!R253/3-2*'OddsRatio_working_3-way'!R253^3/27-'OddsRatio_working_3-way'!T253</f>
        <v>0.27876005853403718</v>
      </c>
      <c r="W253" s="11">
        <f>'OddsRatio_working_3-way'!V253^2+4*'OddsRatio_working_3-way'!U253^3/27</f>
        <v>-3.4285666903345891E-3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0.14242167753210397</v>
      </c>
      <c r="Y253" s="11">
        <f>IF('OddsRatio_working_3-way'!W253&gt;=0,IF('OddsRatio_working_3-way'!V253+SQRT('OddsRatio_working_3-way'!W253)&gt;0,0,PI()),ACOS('OddsRatio_working_3-way'!V253/(2*'OddsRatio_working_3-way'!X253)))</f>
        <v>0.20704150296130486</v>
      </c>
      <c r="Z253" s="11">
        <f>'OddsRatio_working_3-way'!X253^(1/3)*COS('OddsRatio_working_3-way'!Y253/3)</f>
        <v>0.52098308643071667</v>
      </c>
      <c r="AA253" s="11">
        <f>'OddsRatio_working_3-way'!X253^(1/3)*COS(('OddsRatio_working_3-way'!Y253+2*PI())/3)</f>
        <v>-0.29167905175953462</v>
      </c>
      <c r="AB253" s="11">
        <f>'OddsRatio_working_3-way'!X253^(1/3)*COS(('OddsRatio_working_3-way'!Y253+4*PI())/3)</f>
        <v>-0.22930403467118207</v>
      </c>
      <c r="AC253" s="11">
        <f>'OddsRatio_working_3-way'!X253^(1/3)*SIN('OddsRatio_working_3-way'!Y253/3)</f>
        <v>3.6012232906668037E-2</v>
      </c>
      <c r="AD253" s="11">
        <f>'OddsRatio_working_3-way'!X253^(1/3)*SIN(('OddsRatio_working_3-way'!Y253+2*PI())/3)</f>
        <v>0.4331784713376905</v>
      </c>
      <c r="AE253" s="11">
        <f>'OddsRatio_working_3-way'!X253^(1/3)*SIN(('OddsRatio_working_3-way'!Y253+4*PI())/3)</f>
        <v>-0.46919070424435838</v>
      </c>
      <c r="AF253" s="11">
        <f>-'OddsRatio_working_3-way'!U253/(3*'OddsRatio_working_3-way'!X253^(1/3))*COS(('OddsRatio_working_3-way'!Y253)/3)</f>
        <v>0.52098308643071656</v>
      </c>
      <c r="AG253" s="11">
        <f>-'OddsRatio_working_3-way'!U253/(3*'OddsRatio_working_3-way'!X253^(1/3))*COS(('OddsRatio_working_3-way'!Y253+2*PI())/3)</f>
        <v>-0.29167905175953457</v>
      </c>
      <c r="AH253" s="11">
        <f>-'OddsRatio_working_3-way'!U253/(3*'OddsRatio_working_3-way'!X253^(1/3))*COS(('OddsRatio_working_3-way'!Y253+4*PI())/3)</f>
        <v>-0.22930403467118204</v>
      </c>
      <c r="AI253" s="11">
        <f>'OddsRatio_working_3-way'!U253/(3*'OddsRatio_working_3-way'!X253^(1/3))*SIN(('OddsRatio_working_3-way'!Y253)/3)</f>
        <v>-3.6012232906668024E-2</v>
      </c>
      <c r="AJ253" s="11">
        <f>'OddsRatio_working_3-way'!U253/(3*'OddsRatio_working_3-way'!X253^(1/3))*SIN(('OddsRatio_working_3-way'!Y253+2*PI())/3)</f>
        <v>-0.43317847133769039</v>
      </c>
      <c r="AK253" s="11">
        <f>'OddsRatio_working_3-way'!U253/(3*'OddsRatio_working_3-way'!X253^(1/3))*SIN(('OddsRatio_working_3-way'!Y253+4*PI())/3)</f>
        <v>0.46919070424435827</v>
      </c>
      <c r="AL253" s="11">
        <f>'OddsRatio_working_3-way'!Z253+'OddsRatio_working_3-way'!AF253</f>
        <v>1.0419661728614331</v>
      </c>
      <c r="AM253" s="11">
        <f>'OddsRatio_working_3-way'!AA253+'OddsRatio_working_3-way'!AG253</f>
        <v>-0.58335810351906914</v>
      </c>
      <c r="AN253" s="11">
        <f>'OddsRatio_working_3-way'!AB253+'OddsRatio_working_3-way'!AH253</f>
        <v>-0.45860806934236409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1.0419661728614331</v>
      </c>
      <c r="AS253" s="11">
        <f>IF(('OddsRatio_working_3-way'!X253=0),IF(Q253&gt;0,-Q253^(1/3),(-Q253)^(1/3)),'OddsRatio_working_3-way'!AM253-'OddsRatio_working_3-way'!R253/3)</f>
        <v>-0.58335810351906914</v>
      </c>
      <c r="AT253" s="11">
        <f>IF(('OddsRatio_working_3-way'!X253=0),IF(Q253&gt;0,-Q253^(1/3),(-Q253)^(1/3)),'OddsRatio_working_3-way'!AN253-'OddsRatio_working_3-way'!R253/3)</f>
        <v>-0.45860806934236409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1.81</v>
      </c>
      <c r="B254" s="4">
        <f>IF('True_Odds_Calculator_3-way'!B255="","",'True_Odds_Calculator_3-way'!B255)</f>
        <v>3.8</v>
      </c>
      <c r="C254" s="4">
        <f>IF('True_Odds_Calculator_3-way'!C255="","",'True_Odds_Calculator_3-way'!C255)</f>
        <v>4.6900000000000004</v>
      </c>
      <c r="D254" s="9">
        <f t="shared" si="52"/>
        <v>0.54066278614839847</v>
      </c>
      <c r="E254" s="9">
        <f t="shared" si="53"/>
        <v>0.25401175621453914</v>
      </c>
      <c r="F254" s="9">
        <f t="shared" si="54"/>
        <v>0.20532545763706228</v>
      </c>
      <c r="G254" s="9">
        <f t="shared" si="55"/>
        <v>1.0488663074141296</v>
      </c>
      <c r="H254" s="9">
        <f t="shared" si="56"/>
        <v>1.8495817090054445</v>
      </c>
      <c r="I254" s="9">
        <f t="shared" si="57"/>
        <v>3.9368256607595629</v>
      </c>
      <c r="J254" s="9">
        <f t="shared" si="58"/>
        <v>4.8703166743581381</v>
      </c>
      <c r="K254" s="11">
        <f t="shared" si="59"/>
        <v>0.5524861878453039</v>
      </c>
      <c r="L254" s="11">
        <f t="shared" si="60"/>
        <v>0.26315789473684209</v>
      </c>
      <c r="M254" s="11">
        <f t="shared" si="61"/>
        <v>0.21321961620469082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-0.25943848654372792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0.22630171536700253</v>
      </c>
      <c r="Q254" s="11">
        <f>2*'OddsRatio_working_3-way'!K254*'OddsRatio_working_3-way'!L254*'OddsRatio_working_3-way'!M254</f>
        <v>6.2000469963562323E-2</v>
      </c>
      <c r="R254" s="11">
        <f t="shared" si="62"/>
        <v>0</v>
      </c>
      <c r="S254" s="11">
        <f t="shared" si="63"/>
        <v>-0.87227503668334783</v>
      </c>
      <c r="T254" s="11">
        <f t="shared" si="64"/>
        <v>-0.23897946210502677</v>
      </c>
      <c r="U254" s="11">
        <f>'OddsRatio_working_3-way'!S254-'OddsRatio_working_3-way'!R254^2/3</f>
        <v>-0.87227503668334783</v>
      </c>
      <c r="V254" s="11">
        <f>'OddsRatio_working_3-way'!S254*'OddsRatio_working_3-way'!R254/3-2*'OddsRatio_working_3-way'!R254^3/27-'OddsRatio_working_3-way'!T254</f>
        <v>0.23897946210502677</v>
      </c>
      <c r="W254" s="11">
        <f>'OddsRatio_working_3-way'!V254^2+4*'OddsRatio_working_3-way'!U254^3/27</f>
        <v>-4.1212142082937407E-2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0.15678275207348649</v>
      </c>
      <c r="Y254" s="11">
        <f>IF('OddsRatio_working_3-way'!W254&gt;=0,IF('OddsRatio_working_3-way'!V254+SQRT('OddsRatio_working_3-way'!W254)&gt;0,0,PI()),ACOS('OddsRatio_working_3-way'!V254/(2*'OddsRatio_working_3-way'!X254)))</f>
        <v>0.70419080085766095</v>
      </c>
      <c r="Z254" s="11">
        <f>'OddsRatio_working_3-way'!X254^(1/3)*COS('OddsRatio_working_3-way'!Y254/3)</f>
        <v>0.52443315370706467</v>
      </c>
      <c r="AA254" s="11">
        <f>'OddsRatio_working_3-way'!X254^(1/3)*COS(('OddsRatio_working_3-way'!Y254+2*PI())/3)</f>
        <v>-0.37082670363959058</v>
      </c>
      <c r="AB254" s="11">
        <f>'OddsRatio_working_3-way'!X254^(1/3)*COS(('OddsRatio_working_3-way'!Y254+4*PI())/3)</f>
        <v>-0.15360645006747403</v>
      </c>
      <c r="AC254" s="11">
        <f>'OddsRatio_working_3-way'!X254^(1/3)*SIN('OddsRatio_working_3-way'!Y254/3)</f>
        <v>0.12541217187330028</v>
      </c>
      <c r="AD254" s="11">
        <f>'OddsRatio_working_3-way'!X254^(1/3)*SIN(('OddsRatio_working_3-way'!Y254+2*PI())/3)</f>
        <v>0.39146634776045719</v>
      </c>
      <c r="AE254" s="11">
        <f>'OddsRatio_working_3-way'!X254^(1/3)*SIN(('OddsRatio_working_3-way'!Y254+4*PI())/3)</f>
        <v>-0.51687851963375742</v>
      </c>
      <c r="AF254" s="11">
        <f>-'OddsRatio_working_3-way'!U254/(3*'OddsRatio_working_3-way'!X254^(1/3))*COS(('OddsRatio_working_3-way'!Y254)/3)</f>
        <v>0.52443315370706478</v>
      </c>
      <c r="AG254" s="11">
        <f>-'OddsRatio_working_3-way'!U254/(3*'OddsRatio_working_3-way'!X254^(1/3))*COS(('OddsRatio_working_3-way'!Y254+2*PI())/3)</f>
        <v>-0.37082670363959064</v>
      </c>
      <c r="AH254" s="11">
        <f>-'OddsRatio_working_3-way'!U254/(3*'OddsRatio_working_3-way'!X254^(1/3))*COS(('OddsRatio_working_3-way'!Y254+4*PI())/3)</f>
        <v>-0.15360645006747406</v>
      </c>
      <c r="AI254" s="11">
        <f>'OddsRatio_working_3-way'!U254/(3*'OddsRatio_working_3-way'!X254^(1/3))*SIN(('OddsRatio_working_3-way'!Y254)/3)</f>
        <v>-0.12541217187330028</v>
      </c>
      <c r="AJ254" s="11">
        <f>'OddsRatio_working_3-way'!U254/(3*'OddsRatio_working_3-way'!X254^(1/3))*SIN(('OddsRatio_working_3-way'!Y254+2*PI())/3)</f>
        <v>-0.3914663477604573</v>
      </c>
      <c r="AK254" s="11">
        <f>'OddsRatio_working_3-way'!U254/(3*'OddsRatio_working_3-way'!X254^(1/3))*SIN(('OddsRatio_working_3-way'!Y254+4*PI())/3)</f>
        <v>0.51687851963375753</v>
      </c>
      <c r="AL254" s="11">
        <f>'OddsRatio_working_3-way'!Z254+'OddsRatio_working_3-way'!AF254</f>
        <v>1.0488663074141296</v>
      </c>
      <c r="AM254" s="11">
        <f>'OddsRatio_working_3-way'!AA254+'OddsRatio_working_3-way'!AG254</f>
        <v>-0.74165340727918116</v>
      </c>
      <c r="AN254" s="11">
        <f>'OddsRatio_working_3-way'!AB254+'OddsRatio_working_3-way'!AH254</f>
        <v>-0.30721290013494806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1.0488663074141296</v>
      </c>
      <c r="AS254" s="11">
        <f>IF(('OddsRatio_working_3-way'!X254=0),IF(Q254&gt;0,-Q254^(1/3),(-Q254)^(1/3)),'OddsRatio_working_3-way'!AM254-'OddsRatio_working_3-way'!R254/3)</f>
        <v>-0.74165340727918116</v>
      </c>
      <c r="AT254" s="11">
        <f>IF(('OddsRatio_working_3-way'!X254=0),IF(Q254&gt;0,-Q254^(1/3),(-Q254)^(1/3)),'OddsRatio_working_3-way'!AN254-'OddsRatio_working_3-way'!R254/3)</f>
        <v>-0.30721290013494806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3.88</v>
      </c>
      <c r="B255" s="4">
        <f>IF('True_Odds_Calculator_3-way'!B256="","",'True_Odds_Calculator_3-way'!B256)</f>
        <v>3.57</v>
      </c>
      <c r="C255" s="4">
        <f>IF('True_Odds_Calculator_3-way'!C256="","",'True_Odds_Calculator_3-way'!C256)</f>
        <v>2.04</v>
      </c>
      <c r="D255" s="9">
        <f t="shared" si="52"/>
        <v>0.2494230917654312</v>
      </c>
      <c r="E255" s="9">
        <f t="shared" si="53"/>
        <v>0.27134543234103276</v>
      </c>
      <c r="F255" s="9">
        <f t="shared" si="54"/>
        <v>0.47923147589353576</v>
      </c>
      <c r="G255" s="9">
        <f t="shared" si="55"/>
        <v>1.0448791255902963</v>
      </c>
      <c r="H255" s="9">
        <f t="shared" si="56"/>
        <v>4.0092518817000524</v>
      </c>
      <c r="I255" s="9">
        <f t="shared" si="57"/>
        <v>3.6853393527670608</v>
      </c>
      <c r="J255" s="9">
        <f t="shared" si="58"/>
        <v>2.0866742906139084</v>
      </c>
      <c r="K255" s="11">
        <f t="shared" si="59"/>
        <v>0.25773195876288663</v>
      </c>
      <c r="L255" s="11">
        <f t="shared" si="60"/>
        <v>0.28011204481792717</v>
      </c>
      <c r="M255" s="11">
        <f t="shared" si="61"/>
        <v>0.49019607843137253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-0.27241363495064463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0.22967545619420196</v>
      </c>
      <c r="Q255" s="11">
        <f>2*'OddsRatio_working_3-way'!K255*'OddsRatio_working_3-way'!L255*'OddsRatio_working_3-way'!M255</f>
        <v>7.0778260768629267E-2</v>
      </c>
      <c r="R255" s="11">
        <f t="shared" si="62"/>
        <v>0</v>
      </c>
      <c r="S255" s="11">
        <f t="shared" si="63"/>
        <v>-0.84311292360903345</v>
      </c>
      <c r="T255" s="11">
        <f t="shared" si="64"/>
        <v>-0.25981908277628152</v>
      </c>
      <c r="U255" s="11">
        <f>'OddsRatio_working_3-way'!S255-'OddsRatio_working_3-way'!R255^2/3</f>
        <v>-0.84311292360903345</v>
      </c>
      <c r="V255" s="11">
        <f>'OddsRatio_working_3-way'!S255*'OddsRatio_working_3-way'!R255/3-2*'OddsRatio_working_3-way'!R255^3/27-'OddsRatio_working_3-way'!T255</f>
        <v>0.25981908277628152</v>
      </c>
      <c r="W255" s="11">
        <f>'OddsRatio_working_3-way'!V255^2+4*'OddsRatio_working_3-way'!U255^3/27</f>
        <v>-2.128187924752914E-2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0.1489864381598518</v>
      </c>
      <c r="Y255" s="11">
        <f>IF('OddsRatio_working_3-way'!W255&gt;=0,IF('OddsRatio_working_3-way'!V255+SQRT('OddsRatio_working_3-way'!W255)&gt;0,0,PI()),ACOS('OddsRatio_working_3-way'!V255/(2*'OddsRatio_working_3-way'!X255)))</f>
        <v>0.51161394259471815</v>
      </c>
      <c r="Z255" s="11">
        <f>'OddsRatio_working_3-way'!X255^(1/3)*COS('OddsRatio_working_3-way'!Y255/3)</f>
        <v>0.52243956279514814</v>
      </c>
      <c r="AA255" s="11">
        <f>'OddsRatio_working_3-way'!X255^(1/3)*COS(('OddsRatio_working_3-way'!Y255+2*PI())/3)</f>
        <v>-0.33913581519081332</v>
      </c>
      <c r="AB255" s="11">
        <f>'OddsRatio_working_3-way'!X255^(1/3)*COS(('OddsRatio_working_3-way'!Y255+4*PI())/3)</f>
        <v>-0.18330374760433488</v>
      </c>
      <c r="AC255" s="11">
        <f>'OddsRatio_working_3-way'!X255^(1/3)*SIN('OddsRatio_working_3-way'!Y255/3)</f>
        <v>8.9969686169429436E-2</v>
      </c>
      <c r="AD255" s="11">
        <f>'OddsRatio_working_3-way'!X255^(1/3)*SIN(('OddsRatio_working_3-way'!Y255+2*PI())/3)</f>
        <v>0.40746109023791904</v>
      </c>
      <c r="AE255" s="11">
        <f>'OddsRatio_working_3-way'!X255^(1/3)*SIN(('OddsRatio_working_3-way'!Y255+4*PI())/3)</f>
        <v>-0.49743077640734834</v>
      </c>
      <c r="AF255" s="11">
        <f>-'OddsRatio_working_3-way'!U255/(3*'OddsRatio_working_3-way'!X255^(1/3))*COS(('OddsRatio_working_3-way'!Y255)/3)</f>
        <v>0.52243956279514825</v>
      </c>
      <c r="AG255" s="11">
        <f>-'OddsRatio_working_3-way'!U255/(3*'OddsRatio_working_3-way'!X255^(1/3))*COS(('OddsRatio_working_3-way'!Y255+2*PI())/3)</f>
        <v>-0.33913581519081343</v>
      </c>
      <c r="AH255" s="11">
        <f>-'OddsRatio_working_3-way'!U255/(3*'OddsRatio_working_3-way'!X255^(1/3))*COS(('OddsRatio_working_3-way'!Y255+4*PI())/3)</f>
        <v>-0.1833037476043349</v>
      </c>
      <c r="AI255" s="11">
        <f>'OddsRatio_working_3-way'!U255/(3*'OddsRatio_working_3-way'!X255^(1/3))*SIN(('OddsRatio_working_3-way'!Y255)/3)</f>
        <v>-8.996968616942945E-2</v>
      </c>
      <c r="AJ255" s="11">
        <f>'OddsRatio_working_3-way'!U255/(3*'OddsRatio_working_3-way'!X255^(1/3))*SIN(('OddsRatio_working_3-way'!Y255+2*PI())/3)</f>
        <v>-0.40746109023791915</v>
      </c>
      <c r="AK255" s="11">
        <f>'OddsRatio_working_3-way'!U255/(3*'OddsRatio_working_3-way'!X255^(1/3))*SIN(('OddsRatio_working_3-way'!Y255+4*PI())/3)</f>
        <v>0.49743077640734845</v>
      </c>
      <c r="AL255" s="11">
        <f>'OddsRatio_working_3-way'!Z255+'OddsRatio_working_3-way'!AF255</f>
        <v>1.0448791255902963</v>
      </c>
      <c r="AM255" s="11">
        <f>'OddsRatio_working_3-way'!AA255+'OddsRatio_working_3-way'!AG255</f>
        <v>-0.67827163038162674</v>
      </c>
      <c r="AN255" s="11">
        <f>'OddsRatio_working_3-way'!AB255+'OddsRatio_working_3-way'!AH255</f>
        <v>-0.36660749520866975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1.0448791255902963</v>
      </c>
      <c r="AS255" s="11">
        <f>IF(('OddsRatio_working_3-way'!X255=0),IF(Q255&gt;0,-Q255^(1/3),(-Q255)^(1/3)),'OddsRatio_working_3-way'!AM255-'OddsRatio_working_3-way'!R255/3)</f>
        <v>-0.67827163038162674</v>
      </c>
      <c r="AT255" s="11">
        <f>IF(('OddsRatio_working_3-way'!X255=0),IF(Q255&gt;0,-Q255^(1/3),(-Q255)^(1/3)),'OddsRatio_working_3-way'!AN255-'OddsRatio_working_3-way'!R255/3)</f>
        <v>-0.36660749520866975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1.56</v>
      </c>
      <c r="B256" s="4">
        <f>IF('True_Odds_Calculator_3-way'!B257="","",'True_Odds_Calculator_3-way'!B257)</f>
        <v>4.53</v>
      </c>
      <c r="C256" s="4">
        <f>IF('True_Odds_Calculator_3-way'!C257="","",'True_Odds_Calculator_3-way'!C257)</f>
        <v>6.07</v>
      </c>
      <c r="D256" s="9">
        <f t="shared" si="52"/>
        <v>0.62957638632949131</v>
      </c>
      <c r="E256" s="9">
        <f t="shared" si="53"/>
        <v>0.21236698445831872</v>
      </c>
      <c r="F256" s="9">
        <f t="shared" si="54"/>
        <v>0.15805662921218969</v>
      </c>
      <c r="G256" s="9">
        <f t="shared" si="55"/>
        <v>1.050660020071263</v>
      </c>
      <c r="H256" s="9">
        <f t="shared" si="56"/>
        <v>1.5883696112399077</v>
      </c>
      <c r="I256" s="9">
        <f t="shared" si="57"/>
        <v>4.7088298708515586</v>
      </c>
      <c r="J256" s="9">
        <f t="shared" si="58"/>
        <v>6.3268463017613037</v>
      </c>
      <c r="K256" s="11">
        <f t="shared" si="59"/>
        <v>0.64102564102564097</v>
      </c>
      <c r="L256" s="11">
        <f t="shared" si="60"/>
        <v>0.22075055187637968</v>
      </c>
      <c r="M256" s="11">
        <f t="shared" si="61"/>
        <v>0.16474464579901152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-0.23364645726276578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0.21354233252942567</v>
      </c>
      <c r="Q256" s="11">
        <f>2*'OddsRatio_working_3-way'!K256*'OddsRatio_working_3-way'!L256*'OddsRatio_working_3-way'!M256</f>
        <v>4.6624963434372418E-2</v>
      </c>
      <c r="R256" s="11">
        <f t="shared" si="62"/>
        <v>0</v>
      </c>
      <c r="S256" s="11">
        <f t="shared" si="63"/>
        <v>-0.91395493443870024</v>
      </c>
      <c r="T256" s="11">
        <f t="shared" si="64"/>
        <v>-0.19955347913508739</v>
      </c>
      <c r="U256" s="11">
        <f>'OddsRatio_working_3-way'!S256-'OddsRatio_working_3-way'!R256^2/3</f>
        <v>-0.91395493443870024</v>
      </c>
      <c r="V256" s="11">
        <f>'OddsRatio_working_3-way'!S256*'OddsRatio_working_3-way'!R256/3-2*'OddsRatio_working_3-way'!R256^3/27-'OddsRatio_working_3-way'!T256</f>
        <v>0.19955347913508739</v>
      </c>
      <c r="W256" s="11">
        <f>'OddsRatio_working_3-way'!V256^2+4*'OddsRatio_working_3-way'!U256^3/27</f>
        <v>-7.3280484046520294E-2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0.16815325976727158</v>
      </c>
      <c r="Y256" s="11">
        <f>IF('OddsRatio_working_3-way'!W256&gt;=0,IF('OddsRatio_working_3-way'!V256+SQRT('OddsRatio_working_3-way'!W256)&gt;0,0,PI()),ACOS('OddsRatio_working_3-way'!V256/(2*'OddsRatio_working_3-way'!X256)))</f>
        <v>0.93555987549377162</v>
      </c>
      <c r="Z256" s="11">
        <f>'OddsRatio_working_3-way'!X256^(1/3)*COS('OddsRatio_working_3-way'!Y256/3)</f>
        <v>0.52533001003563162</v>
      </c>
      <c r="AA256" s="11">
        <f>'OddsRatio_working_3-way'!X256^(1/3)*COS(('OddsRatio_working_3-way'!Y256+2*PI())/3)</f>
        <v>-0.40932794862201166</v>
      </c>
      <c r="AB256" s="11">
        <f>'OddsRatio_working_3-way'!X256^(1/3)*COS(('OddsRatio_working_3-way'!Y256+4*PI())/3)</f>
        <v>-0.11600206141362013</v>
      </c>
      <c r="AC256" s="11">
        <f>'OddsRatio_working_3-way'!X256^(1/3)*SIN('OddsRatio_working_3-way'!Y256/3)</f>
        <v>0.16935177994005091</v>
      </c>
      <c r="AD256" s="11">
        <f>'OddsRatio_working_3-way'!X256^(1/3)*SIN(('OddsRatio_working_3-way'!Y256+2*PI())/3)</f>
        <v>0.37027324409116569</v>
      </c>
      <c r="AE256" s="11">
        <f>'OddsRatio_working_3-way'!X256^(1/3)*SIN(('OddsRatio_working_3-way'!Y256+4*PI())/3)</f>
        <v>-0.53962502403121648</v>
      </c>
      <c r="AF256" s="11">
        <f>-'OddsRatio_working_3-way'!U256/(3*'OddsRatio_working_3-way'!X256^(1/3))*COS(('OddsRatio_working_3-way'!Y256)/3)</f>
        <v>0.5253300100356314</v>
      </c>
      <c r="AG256" s="11">
        <f>-'OddsRatio_working_3-way'!U256/(3*'OddsRatio_working_3-way'!X256^(1/3))*COS(('OddsRatio_working_3-way'!Y256+2*PI())/3)</f>
        <v>-0.40932794862201149</v>
      </c>
      <c r="AH256" s="11">
        <f>-'OddsRatio_working_3-way'!U256/(3*'OddsRatio_working_3-way'!X256^(1/3))*COS(('OddsRatio_working_3-way'!Y256+4*PI())/3)</f>
        <v>-0.11600206141362007</v>
      </c>
      <c r="AI256" s="11">
        <f>'OddsRatio_working_3-way'!U256/(3*'OddsRatio_working_3-way'!X256^(1/3))*SIN(('OddsRatio_working_3-way'!Y256)/3)</f>
        <v>-0.16935177994005085</v>
      </c>
      <c r="AJ256" s="11">
        <f>'OddsRatio_working_3-way'!U256/(3*'OddsRatio_working_3-way'!X256^(1/3))*SIN(('OddsRatio_working_3-way'!Y256+2*PI())/3)</f>
        <v>-0.37027324409116558</v>
      </c>
      <c r="AK256" s="11">
        <f>'OddsRatio_working_3-way'!U256/(3*'OddsRatio_working_3-way'!X256^(1/3))*SIN(('OddsRatio_working_3-way'!Y256+4*PI())/3)</f>
        <v>0.53962502403121626</v>
      </c>
      <c r="AL256" s="11">
        <f>'OddsRatio_working_3-way'!Z256+'OddsRatio_working_3-way'!AF256</f>
        <v>1.050660020071263</v>
      </c>
      <c r="AM256" s="11">
        <f>'OddsRatio_working_3-way'!AA256+'OddsRatio_working_3-way'!AG256</f>
        <v>-0.81865589724402321</v>
      </c>
      <c r="AN256" s="11">
        <f>'OddsRatio_working_3-way'!AB256+'OddsRatio_working_3-way'!AH256</f>
        <v>-0.2320041228272402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1.050660020071263</v>
      </c>
      <c r="AS256" s="11">
        <f>IF(('OddsRatio_working_3-way'!X256=0),IF(Q256&gt;0,-Q256^(1/3),(-Q256)^(1/3)),'OddsRatio_working_3-way'!AM256-'OddsRatio_working_3-way'!R256/3)</f>
        <v>-0.81865589724402321</v>
      </c>
      <c r="AT256" s="11">
        <f>IF(('OddsRatio_working_3-way'!X256=0),IF(Q256&gt;0,-Q256^(1/3),(-Q256)^(1/3)),'OddsRatio_working_3-way'!AN256-'OddsRatio_working_3-way'!R256/3)</f>
        <v>-0.2320041228272402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3.16</v>
      </c>
      <c r="B257" s="4">
        <f>IF('True_Odds_Calculator_3-way'!B258="","",'True_Odds_Calculator_3-way'!B258)</f>
        <v>3.79</v>
      </c>
      <c r="C257" s="4">
        <f>IF('True_Odds_Calculator_3-way'!C258="","",'True_Odds_Calculator_3-way'!C258)</f>
        <v>2.2599999999999998</v>
      </c>
      <c r="D257" s="9">
        <f t="shared" si="52"/>
        <v>0.30896467009442513</v>
      </c>
      <c r="E257" s="9">
        <f t="shared" si="53"/>
        <v>0.25713799943258753</v>
      </c>
      <c r="F257" s="9">
        <f t="shared" si="54"/>
        <v>0.43389733047298723</v>
      </c>
      <c r="G257" s="9">
        <f t="shared" si="55"/>
        <v>1.0354703783685011</v>
      </c>
      <c r="H257" s="9">
        <f t="shared" si="56"/>
        <v>3.2366160172759626</v>
      </c>
      <c r="I257" s="9">
        <f t="shared" si="57"/>
        <v>3.8889623556481179</v>
      </c>
      <c r="J257" s="9">
        <f t="shared" si="58"/>
        <v>2.3046926767443114</v>
      </c>
      <c r="K257" s="11">
        <f t="shared" si="59"/>
        <v>0.31645569620253161</v>
      </c>
      <c r="L257" s="11">
        <f t="shared" si="60"/>
        <v>0.26385224274406333</v>
      </c>
      <c r="M257" s="11">
        <f t="shared" si="61"/>
        <v>0.44247787610619471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-0.2805393379841713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0.22943352014123353</v>
      </c>
      <c r="Q257" s="11">
        <f>2*'OddsRatio_working_3-way'!K257*'OddsRatio_working_3-way'!L257*'OddsRatio_working_3-way'!M257</f>
        <v>7.389163289572738E-2</v>
      </c>
      <c r="R257" s="11">
        <f t="shared" si="62"/>
        <v>0</v>
      </c>
      <c r="S257" s="11">
        <f t="shared" si="63"/>
        <v>-0.81783011890538759</v>
      </c>
      <c r="T257" s="11">
        <f t="shared" si="64"/>
        <v>-0.26339134264263686</v>
      </c>
      <c r="U257" s="11">
        <f>'OddsRatio_working_3-way'!S257-'OddsRatio_working_3-way'!R257^2/3</f>
        <v>-0.81783011890538759</v>
      </c>
      <c r="V257" s="11">
        <f>'OddsRatio_working_3-way'!S257*'OddsRatio_working_3-way'!R257/3-2*'OddsRatio_working_3-way'!R257^3/27-'OddsRatio_working_3-way'!T257</f>
        <v>0.26339134264263686</v>
      </c>
      <c r="W257" s="11">
        <f>'OddsRatio_working_3-way'!V257^2+4*'OddsRatio_working_3-way'!U257^3/27</f>
        <v>-1.1662406289630237E-2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0.14233534844577539</v>
      </c>
      <c r="Y257" s="11">
        <f>IF('OddsRatio_working_3-way'!W257&gt;=0,IF('OddsRatio_working_3-way'!V257+SQRT('OddsRatio_working_3-way'!W257)&gt;0,0,PI()),ACOS('OddsRatio_working_3-way'!V257/(2*'OddsRatio_working_3-way'!X257)))</f>
        <v>0.3891042872765289</v>
      </c>
      <c r="Z257" s="11">
        <f>'OddsRatio_working_3-way'!X257^(1/3)*COS('OddsRatio_working_3-way'!Y257/3)</f>
        <v>0.51773518918425054</v>
      </c>
      <c r="AA257" s="11">
        <f>'OddsRatio_working_3-way'!X257^(1/3)*COS(('OddsRatio_working_3-way'!Y257+2*PI())/3)</f>
        <v>-0.31735037100200703</v>
      </c>
      <c r="AB257" s="11">
        <f>'OddsRatio_working_3-way'!X257^(1/3)*COS(('OddsRatio_working_3-way'!Y257+4*PI())/3)</f>
        <v>-0.20038481818224355</v>
      </c>
      <c r="AC257" s="11">
        <f>'OddsRatio_working_3-way'!X257^(1/3)*SIN('OddsRatio_working_3-way'!Y257/3)</f>
        <v>6.7530093406403799E-2</v>
      </c>
      <c r="AD257" s="11">
        <f>'OddsRatio_working_3-way'!X257^(1/3)*SIN(('OddsRatio_working_3-way'!Y257+2*PI())/3)</f>
        <v>0.41460677956350128</v>
      </c>
      <c r="AE257" s="11">
        <f>'OddsRatio_working_3-way'!X257^(1/3)*SIN(('OddsRatio_working_3-way'!Y257+4*PI())/3)</f>
        <v>-0.48213687296990515</v>
      </c>
      <c r="AF257" s="11">
        <f>-'OddsRatio_working_3-way'!U257/(3*'OddsRatio_working_3-way'!X257^(1/3))*COS(('OddsRatio_working_3-way'!Y257)/3)</f>
        <v>0.51773518918425043</v>
      </c>
      <c r="AG257" s="11">
        <f>-'OddsRatio_working_3-way'!U257/(3*'OddsRatio_working_3-way'!X257^(1/3))*COS(('OddsRatio_working_3-way'!Y257+2*PI())/3)</f>
        <v>-0.31735037100200691</v>
      </c>
      <c r="AH257" s="11">
        <f>-'OddsRatio_working_3-way'!U257/(3*'OddsRatio_working_3-way'!X257^(1/3))*COS(('OddsRatio_working_3-way'!Y257+4*PI())/3)</f>
        <v>-0.20038481818224349</v>
      </c>
      <c r="AI257" s="11">
        <f>'OddsRatio_working_3-way'!U257/(3*'OddsRatio_working_3-way'!X257^(1/3))*SIN(('OddsRatio_working_3-way'!Y257)/3)</f>
        <v>-6.7530093406403785E-2</v>
      </c>
      <c r="AJ257" s="11">
        <f>'OddsRatio_working_3-way'!U257/(3*'OddsRatio_working_3-way'!X257^(1/3))*SIN(('OddsRatio_working_3-way'!Y257+2*PI())/3)</f>
        <v>-0.41460677956350117</v>
      </c>
      <c r="AK257" s="11">
        <f>'OddsRatio_working_3-way'!U257/(3*'OddsRatio_working_3-way'!X257^(1/3))*SIN(('OddsRatio_working_3-way'!Y257+4*PI())/3)</f>
        <v>0.48213687296990504</v>
      </c>
      <c r="AL257" s="11">
        <f>'OddsRatio_working_3-way'!Z257+'OddsRatio_working_3-way'!AF257</f>
        <v>1.0354703783685011</v>
      </c>
      <c r="AM257" s="11">
        <f>'OddsRatio_working_3-way'!AA257+'OddsRatio_working_3-way'!AG257</f>
        <v>-0.63470074200401394</v>
      </c>
      <c r="AN257" s="11">
        <f>'OddsRatio_working_3-way'!AB257+'OddsRatio_working_3-way'!AH257</f>
        <v>-0.40076963636448704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1.0354703783685011</v>
      </c>
      <c r="AS257" s="11">
        <f>IF(('OddsRatio_working_3-way'!X257=0),IF(Q257&gt;0,-Q257^(1/3),(-Q257)^(1/3)),'OddsRatio_working_3-way'!AM257-'OddsRatio_working_3-way'!R257/3)</f>
        <v>-0.63470074200401394</v>
      </c>
      <c r="AT257" s="11">
        <f>IF(('OddsRatio_working_3-way'!X257=0),IF(Q257&gt;0,-Q257^(1/3),(-Q257)^(1/3)),'OddsRatio_working_3-way'!AN257-'OddsRatio_working_3-way'!R257/3)</f>
        <v>-0.40076963636448704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3.46</v>
      </c>
      <c r="B258" s="4">
        <f>IF('True_Odds_Calculator_3-way'!B259="","",'True_Odds_Calculator_3-way'!B259)</f>
        <v>3.94</v>
      </c>
      <c r="C258" s="4">
        <f>IF('True_Odds_Calculator_3-way'!C259="","",'True_Odds_Calculator_3-way'!C259)</f>
        <v>2.08</v>
      </c>
      <c r="D258" s="9">
        <f t="shared" si="52"/>
        <v>0.28151268659303635</v>
      </c>
      <c r="E258" s="9">
        <f t="shared" si="53"/>
        <v>0.24689923010171372</v>
      </c>
      <c r="F258" s="9">
        <f t="shared" si="54"/>
        <v>0.47158808330524971</v>
      </c>
      <c r="G258" s="9">
        <f t="shared" si="55"/>
        <v>1.037495031271146</v>
      </c>
      <c r="H258" s="9">
        <f t="shared" si="56"/>
        <v>3.5522377769270186</v>
      </c>
      <c r="I258" s="9">
        <f t="shared" si="57"/>
        <v>4.0502353919371696</v>
      </c>
      <c r="J258" s="9">
        <f t="shared" si="58"/>
        <v>2.1204946337728376</v>
      </c>
      <c r="K258" s="11">
        <f t="shared" si="59"/>
        <v>0.28901734104046245</v>
      </c>
      <c r="L258" s="11">
        <f t="shared" si="60"/>
        <v>0.25380710659898476</v>
      </c>
      <c r="M258" s="11">
        <f t="shared" si="61"/>
        <v>0.48076923076923073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-0.27546760771284684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0.22852796392305208</v>
      </c>
      <c r="Q258" s="11">
        <f>2*'OddsRatio_working_3-way'!K258*'OddsRatio_working_3-way'!L258*'OddsRatio_working_3-way'!M258</f>
        <v>7.0533322198472859E-2</v>
      </c>
      <c r="R258" s="11">
        <f t="shared" si="62"/>
        <v>0</v>
      </c>
      <c r="S258" s="11">
        <f t="shared" si="63"/>
        <v>-0.82960013273602162</v>
      </c>
      <c r="T258" s="11">
        <f t="shared" si="64"/>
        <v>-0.25604942368395728</v>
      </c>
      <c r="U258" s="11">
        <f>'OddsRatio_working_3-way'!S258-'OddsRatio_working_3-way'!R258^2/3</f>
        <v>-0.82960013273602162</v>
      </c>
      <c r="V258" s="11">
        <f>'OddsRatio_working_3-way'!S258*'OddsRatio_working_3-way'!R258/3-2*'OddsRatio_working_3-way'!R258^3/27-'OddsRatio_working_3-way'!T258</f>
        <v>0.25604942368395728</v>
      </c>
      <c r="W258" s="11">
        <f>'OddsRatio_working_3-way'!V258^2+4*'OddsRatio_working_3-way'!U258^3/27</f>
        <v>-1.902550631959235E-2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0.14541906141259389</v>
      </c>
      <c r="Y258" s="11">
        <f>IF('OddsRatio_working_3-way'!W258&gt;=0,IF('OddsRatio_working_3-way'!V258+SQRT('OddsRatio_working_3-way'!W258)&gt;0,0,PI()),ACOS('OddsRatio_working_3-way'!V258/(2*'OddsRatio_working_3-way'!X258)))</f>
        <v>0.49412364928191654</v>
      </c>
      <c r="Z258" s="11">
        <f>'OddsRatio_working_3-way'!X258^(1/3)*COS('OddsRatio_working_3-way'!Y258/3)</f>
        <v>0.51874751563557298</v>
      </c>
      <c r="AA258" s="11">
        <f>'OddsRatio_working_3-way'!X258^(1/3)*COS(('OddsRatio_working_3-way'!Y258+2*PI())/3)</f>
        <v>-0.33404500027729112</v>
      </c>
      <c r="AB258" s="11">
        <f>'OddsRatio_working_3-way'!X258^(1/3)*COS(('OddsRatio_working_3-way'!Y258+4*PI())/3)</f>
        <v>-0.18470251535828153</v>
      </c>
      <c r="AC258" s="11">
        <f>'OddsRatio_working_3-way'!X258^(1/3)*SIN('OddsRatio_working_3-way'!Y258/3)</f>
        <v>8.6222923869437806E-2</v>
      </c>
      <c r="AD258" s="11">
        <f>'OddsRatio_working_3-way'!X258^(1/3)*SIN(('OddsRatio_working_3-way'!Y258+2*PI())/3)</f>
        <v>0.40613706475575267</v>
      </c>
      <c r="AE258" s="11">
        <f>'OddsRatio_working_3-way'!X258^(1/3)*SIN(('OddsRatio_working_3-way'!Y258+4*PI())/3)</f>
        <v>-0.49235998862519048</v>
      </c>
      <c r="AF258" s="11">
        <f>-'OddsRatio_working_3-way'!U258/(3*'OddsRatio_working_3-way'!X258^(1/3))*COS(('OddsRatio_working_3-way'!Y258)/3)</f>
        <v>0.51874751563557298</v>
      </c>
      <c r="AG258" s="11">
        <f>-'OddsRatio_working_3-way'!U258/(3*'OddsRatio_working_3-way'!X258^(1/3))*COS(('OddsRatio_working_3-way'!Y258+2*PI())/3)</f>
        <v>-0.33404500027729112</v>
      </c>
      <c r="AH258" s="11">
        <f>-'OddsRatio_working_3-way'!U258/(3*'OddsRatio_working_3-way'!X258^(1/3))*COS(('OddsRatio_working_3-way'!Y258+4*PI())/3)</f>
        <v>-0.18470251535828153</v>
      </c>
      <c r="AI258" s="11">
        <f>'OddsRatio_working_3-way'!U258/(3*'OddsRatio_working_3-way'!X258^(1/3))*SIN(('OddsRatio_working_3-way'!Y258)/3)</f>
        <v>-8.6222923869437806E-2</v>
      </c>
      <c r="AJ258" s="11">
        <f>'OddsRatio_working_3-way'!U258/(3*'OddsRatio_working_3-way'!X258^(1/3))*SIN(('OddsRatio_working_3-way'!Y258+2*PI())/3)</f>
        <v>-0.40613706475575267</v>
      </c>
      <c r="AK258" s="11">
        <f>'OddsRatio_working_3-way'!U258/(3*'OddsRatio_working_3-way'!X258^(1/3))*SIN(('OddsRatio_working_3-way'!Y258+4*PI())/3)</f>
        <v>0.49235998862519048</v>
      </c>
      <c r="AL258" s="11">
        <f>'OddsRatio_working_3-way'!Z258+'OddsRatio_working_3-way'!AF258</f>
        <v>1.037495031271146</v>
      </c>
      <c r="AM258" s="11">
        <f>'OddsRatio_working_3-way'!AA258+'OddsRatio_working_3-way'!AG258</f>
        <v>-0.66809000055458223</v>
      </c>
      <c r="AN258" s="11">
        <f>'OddsRatio_working_3-way'!AB258+'OddsRatio_working_3-way'!AH258</f>
        <v>-0.36940503071656305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1.037495031271146</v>
      </c>
      <c r="AS258" s="11">
        <f>IF(('OddsRatio_working_3-way'!X258=0),IF(Q258&gt;0,-Q258^(1/3),(-Q258)^(1/3)),'OddsRatio_working_3-way'!AM258-'OddsRatio_working_3-way'!R258/3)</f>
        <v>-0.66809000055458223</v>
      </c>
      <c r="AT258" s="11">
        <f>IF(('OddsRatio_working_3-way'!X258=0),IF(Q258&gt;0,-Q258^(1/3),(-Q258)^(1/3)),'OddsRatio_working_3-way'!AN258-'OddsRatio_working_3-way'!R258/3)</f>
        <v>-0.36940503071656305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3.2</v>
      </c>
      <c r="B259" s="4">
        <f>IF('True_Odds_Calculator_3-way'!B260="","",'True_Odds_Calculator_3-way'!B260)</f>
        <v>3.39</v>
      </c>
      <c r="C259" s="4">
        <f>IF('True_Odds_Calculator_3-way'!C260="","",'True_Odds_Calculator_3-way'!C260)</f>
        <v>2.41</v>
      </c>
      <c r="D259" s="9">
        <f t="shared" si="52"/>
        <v>0.30526979730685799</v>
      </c>
      <c r="E259" s="9">
        <f t="shared" si="53"/>
        <v>0.28799053060539165</v>
      </c>
      <c r="F259" s="9">
        <f t="shared" si="54"/>
        <v>0.40673967208775041</v>
      </c>
      <c r="G259" s="9">
        <f t="shared" si="55"/>
        <v>1.0344503732617238</v>
      </c>
      <c r="H259" s="9">
        <f t="shared" si="56"/>
        <v>3.2757908211757925</v>
      </c>
      <c r="I259" s="9">
        <f t="shared" si="57"/>
        <v>3.4723363920955199</v>
      </c>
      <c r="J259" s="9">
        <f t="shared" si="58"/>
        <v>2.4585750262990302</v>
      </c>
      <c r="K259" s="11">
        <f t="shared" si="59"/>
        <v>0.3125</v>
      </c>
      <c r="L259" s="11">
        <f t="shared" si="60"/>
        <v>0.29498525073746312</v>
      </c>
      <c r="M259" s="11">
        <f t="shared" si="61"/>
        <v>0.41493775933609955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-0.28357828737193835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0.22950097308412581</v>
      </c>
      <c r="Q259" s="11">
        <f>2*'OddsRatio_working_3-way'!K259*'OddsRatio_working_3-way'!L259*'OddsRatio_working_3-way'!M259</f>
        <v>7.6500324361375285E-2</v>
      </c>
      <c r="R259" s="11">
        <f t="shared" si="62"/>
        <v>0</v>
      </c>
      <c r="S259" s="11">
        <f t="shared" si="63"/>
        <v>-0.80930375597873161</v>
      </c>
      <c r="T259" s="11">
        <f t="shared" si="64"/>
        <v>-0.26976791865957722</v>
      </c>
      <c r="U259" s="11">
        <f>'OddsRatio_working_3-way'!S259-'OddsRatio_working_3-way'!R259^2/3</f>
        <v>-0.80930375597873161</v>
      </c>
      <c r="V259" s="11">
        <f>'OddsRatio_working_3-way'!S259*'OddsRatio_working_3-way'!R259/3-2*'OddsRatio_working_3-way'!R259^3/27-'OddsRatio_working_3-way'!T259</f>
        <v>0.26976791865957722</v>
      </c>
      <c r="W259" s="11">
        <f>'OddsRatio_working_3-way'!V259^2+4*'OddsRatio_working_3-way'!U259^3/27</f>
        <v>-5.7544197675420267E-3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0.14011526478712294</v>
      </c>
      <c r="Y259" s="11">
        <f>IF('OddsRatio_working_3-way'!W259&gt;=0,IF('OddsRatio_working_3-way'!V259+SQRT('OddsRatio_working_3-way'!W259)&gt;0,0,PI()),ACOS('OddsRatio_working_3-way'!V259/(2*'OddsRatio_working_3-way'!X259)))</f>
        <v>0.27411820669807363</v>
      </c>
      <c r="Z259" s="11">
        <f>'OddsRatio_working_3-way'!X259^(1/3)*COS('OddsRatio_working_3-way'!Y259/3)</f>
        <v>0.51722518663086192</v>
      </c>
      <c r="AA259" s="11">
        <f>'OddsRatio_working_3-way'!X259^(1/3)*COS(('OddsRatio_working_3-way'!Y259+2*PI())/3)</f>
        <v>-0.29965548223282346</v>
      </c>
      <c r="AB259" s="11">
        <f>'OddsRatio_working_3-way'!X259^(1/3)*COS(('OddsRatio_working_3-way'!Y259+4*PI())/3)</f>
        <v>-0.21756970439803855</v>
      </c>
      <c r="AC259" s="11">
        <f>'OddsRatio_working_3-way'!X259^(1/3)*SIN('OddsRatio_working_3-way'!Y259/3)</f>
        <v>4.7392245929552962E-2</v>
      </c>
      <c r="AD259" s="11">
        <f>'OddsRatio_working_3-way'!X259^(1/3)*SIN(('OddsRatio_working_3-way'!Y259+2*PI())/3)</f>
        <v>0.42423402813469735</v>
      </c>
      <c r="AE259" s="11">
        <f>'OddsRatio_working_3-way'!X259^(1/3)*SIN(('OddsRatio_working_3-way'!Y259+4*PI())/3)</f>
        <v>-0.47162627406425023</v>
      </c>
      <c r="AF259" s="11">
        <f>-'OddsRatio_working_3-way'!U259/(3*'OddsRatio_working_3-way'!X259^(1/3))*COS(('OddsRatio_working_3-way'!Y259)/3)</f>
        <v>0.51722518663086203</v>
      </c>
      <c r="AG259" s="11">
        <f>-'OddsRatio_working_3-way'!U259/(3*'OddsRatio_working_3-way'!X259^(1/3))*COS(('OddsRatio_working_3-way'!Y259+2*PI())/3)</f>
        <v>-0.29965548223282351</v>
      </c>
      <c r="AH259" s="11">
        <f>-'OddsRatio_working_3-way'!U259/(3*'OddsRatio_working_3-way'!X259^(1/3))*COS(('OddsRatio_working_3-way'!Y259+4*PI())/3)</f>
        <v>-0.21756970439803858</v>
      </c>
      <c r="AI259" s="11">
        <f>'OddsRatio_working_3-way'!U259/(3*'OddsRatio_working_3-way'!X259^(1/3))*SIN(('OddsRatio_working_3-way'!Y259)/3)</f>
        <v>-4.7392245929552969E-2</v>
      </c>
      <c r="AJ259" s="11">
        <f>'OddsRatio_working_3-way'!U259/(3*'OddsRatio_working_3-way'!X259^(1/3))*SIN(('OddsRatio_working_3-way'!Y259+2*PI())/3)</f>
        <v>-0.42423402813469746</v>
      </c>
      <c r="AK259" s="11">
        <f>'OddsRatio_working_3-way'!U259/(3*'OddsRatio_working_3-way'!X259^(1/3))*SIN(('OddsRatio_working_3-way'!Y259+4*PI())/3)</f>
        <v>0.47162627406425034</v>
      </c>
      <c r="AL259" s="11">
        <f>'OddsRatio_working_3-way'!Z259+'OddsRatio_working_3-way'!AF259</f>
        <v>1.0344503732617238</v>
      </c>
      <c r="AM259" s="11">
        <f>'OddsRatio_working_3-way'!AA259+'OddsRatio_working_3-way'!AG259</f>
        <v>-0.59931096446564691</v>
      </c>
      <c r="AN259" s="11">
        <f>'OddsRatio_working_3-way'!AB259+'OddsRatio_working_3-way'!AH259</f>
        <v>-0.43513940879607715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1.0344503732617238</v>
      </c>
      <c r="AS259" s="11">
        <f>IF(('OddsRatio_working_3-way'!X259=0),IF(Q259&gt;0,-Q259^(1/3),(-Q259)^(1/3)),'OddsRatio_working_3-way'!AM259-'OddsRatio_working_3-way'!R259/3)</f>
        <v>-0.59931096446564691</v>
      </c>
      <c r="AT259" s="11">
        <f>IF(('OddsRatio_working_3-way'!X259=0),IF(Q259&gt;0,-Q259^(1/3),(-Q259)^(1/3)),'OddsRatio_working_3-way'!AN259-'OddsRatio_working_3-way'!R259/3)</f>
        <v>-0.43513940879607715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2.5099999999999998</v>
      </c>
      <c r="B260" s="4">
        <f>IF('True_Odds_Calculator_3-way'!B261="","",'True_Odds_Calculator_3-way'!B261)</f>
        <v>3.46</v>
      </c>
      <c r="C260" s="4">
        <f>IF('True_Odds_Calculator_3-way'!C261="","",'True_Odds_Calculator_3-way'!C261)</f>
        <v>2.94</v>
      </c>
      <c r="D260" s="9">
        <f t="shared" ref="D260:D323" si="65">(K260/(AR260+K260-(AR260*K260)))</f>
        <v>0.38852009670666021</v>
      </c>
      <c r="E260" s="9">
        <f t="shared" ref="E260:E323" si="66">(L260/(AR260+L260-(AR260*L260)))</f>
        <v>0.28057950563261497</v>
      </c>
      <c r="F260" s="9">
        <f t="shared" ref="F260:F323" si="67">(M260/(AR260+M260-(AR260*M260)))</f>
        <v>0.33090039766072488</v>
      </c>
      <c r="G260" s="9">
        <f t="shared" ref="G260:G323" si="68">AR260</f>
        <v>1.0422976360105962</v>
      </c>
      <c r="H260" s="9">
        <f t="shared" ref="H260:H323" si="69">IF(A260="","",1/D260)</f>
        <v>2.5738694303759999</v>
      </c>
      <c r="I260" s="9">
        <f t="shared" ref="I260:I323" si="70">IF(B260="","",1/E260)</f>
        <v>3.5640521845860667</v>
      </c>
      <c r="J260" s="9">
        <f t="shared" ref="J260:J323" si="71">IF(C260="","",1/F260)</f>
        <v>3.0220574138605567</v>
      </c>
      <c r="K260" s="11">
        <f t="shared" ref="K260:K323" si="72">1/A260</f>
        <v>0.39840637450199207</v>
      </c>
      <c r="L260" s="11">
        <f t="shared" ref="L260:L323" si="73">1/B260</f>
        <v>0.28901734104046245</v>
      </c>
      <c r="M260" s="11">
        <f t="shared" ref="M260:M323" si="74">1/C260</f>
        <v>0.3401360544217687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-0.28223874585414388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0.23146766478970277</v>
      </c>
      <c r="Q260" s="11">
        <f>2*'OddsRatio_working_3-way'!K260*'OddsRatio_working_3-way'!L260*'OddsRatio_working_3-way'!M260</f>
        <v>7.8330851028664245E-2</v>
      </c>
      <c r="R260" s="11">
        <f t="shared" ref="R260:R323" si="75">O260/N260</f>
        <v>0</v>
      </c>
      <c r="S260" s="11">
        <f t="shared" ref="S260:S323" si="76">P260/N260</f>
        <v>-0.82011300074767646</v>
      </c>
      <c r="T260" s="11">
        <f t="shared" ref="T260:T323" si="77">Q260/N260</f>
        <v>-0.27753401040530518</v>
      </c>
      <c r="U260" s="11">
        <f>'OddsRatio_working_3-way'!S260-'OddsRatio_working_3-way'!R260^2/3</f>
        <v>-0.82011300074767646</v>
      </c>
      <c r="V260" s="11">
        <f>'OddsRatio_working_3-way'!S260*'OddsRatio_working_3-way'!R260/3-2*'OddsRatio_working_3-way'!R260^3/27-'OddsRatio_working_3-way'!T260</f>
        <v>0.27753401040530518</v>
      </c>
      <c r="W260" s="11">
        <f>'OddsRatio_working_3-way'!V260^2+4*'OddsRatio_working_3-way'!U260^3/27</f>
        <v>-4.6927955160237372E-3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0.14293173409680213</v>
      </c>
      <c r="Y260" s="11">
        <f>IF('OddsRatio_working_3-way'!W260&gt;=0,IF('OddsRatio_working_3-way'!V260+SQRT('OddsRatio_working_3-way'!W260)&gt;0,0,PI()),ACOS('OddsRatio_working_3-way'!V260/(2*'OddsRatio_working_3-way'!X260)))</f>
        <v>0.24199380526075709</v>
      </c>
      <c r="Z260" s="11">
        <f>'OddsRatio_working_3-way'!X260^(1/3)*COS('OddsRatio_working_3-way'!Y260/3)</f>
        <v>0.52114881800529811</v>
      </c>
      <c r="AA260" s="11">
        <f>'OddsRatio_working_3-way'!X260^(1/3)*COS(('OddsRatio_working_3-way'!Y260+2*PI())/3)</f>
        <v>-0.29705978012149081</v>
      </c>
      <c r="AB260" s="11">
        <f>'OddsRatio_working_3-way'!X260^(1/3)*COS(('OddsRatio_working_3-way'!Y260+4*PI())/3)</f>
        <v>-0.22408903788380721</v>
      </c>
      <c r="AC260" s="11">
        <f>'OddsRatio_working_3-way'!X260^(1/3)*SIN('OddsRatio_working_3-way'!Y260/3)</f>
        <v>4.2129677673893466E-2</v>
      </c>
      <c r="AD260" s="11">
        <f>'OddsRatio_working_3-way'!X260^(1/3)*SIN(('OddsRatio_working_3-way'!Y260+2*PI())/3)</f>
        <v>0.43026327670787456</v>
      </c>
      <c r="AE260" s="11">
        <f>'OddsRatio_working_3-way'!X260^(1/3)*SIN(('OddsRatio_working_3-way'!Y260+4*PI())/3)</f>
        <v>-0.47239295438176798</v>
      </c>
      <c r="AF260" s="11">
        <f>-'OddsRatio_working_3-way'!U260/(3*'OddsRatio_working_3-way'!X260^(1/3))*COS(('OddsRatio_working_3-way'!Y260)/3)</f>
        <v>0.52114881800529811</v>
      </c>
      <c r="AG260" s="11">
        <f>-'OddsRatio_working_3-way'!U260/(3*'OddsRatio_working_3-way'!X260^(1/3))*COS(('OddsRatio_working_3-way'!Y260+2*PI())/3)</f>
        <v>-0.29705978012149081</v>
      </c>
      <c r="AH260" s="11">
        <f>-'OddsRatio_working_3-way'!U260/(3*'OddsRatio_working_3-way'!X260^(1/3))*COS(('OddsRatio_working_3-way'!Y260+4*PI())/3)</f>
        <v>-0.22408903788380721</v>
      </c>
      <c r="AI260" s="11">
        <f>'OddsRatio_working_3-way'!U260/(3*'OddsRatio_working_3-way'!X260^(1/3))*SIN(('OddsRatio_working_3-way'!Y260)/3)</f>
        <v>-4.2129677673893466E-2</v>
      </c>
      <c r="AJ260" s="11">
        <f>'OddsRatio_working_3-way'!U260/(3*'OddsRatio_working_3-way'!X260^(1/3))*SIN(('OddsRatio_working_3-way'!Y260+2*PI())/3)</f>
        <v>-0.43026327670787456</v>
      </c>
      <c r="AK260" s="11">
        <f>'OddsRatio_working_3-way'!U260/(3*'OddsRatio_working_3-way'!X260^(1/3))*SIN(('OddsRatio_working_3-way'!Y260+4*PI())/3)</f>
        <v>0.47239295438176798</v>
      </c>
      <c r="AL260" s="11">
        <f>'OddsRatio_working_3-way'!Z260+'OddsRatio_working_3-way'!AF260</f>
        <v>1.0422976360105962</v>
      </c>
      <c r="AM260" s="11">
        <f>'OddsRatio_working_3-way'!AA260+'OddsRatio_working_3-way'!AG260</f>
        <v>-0.59411956024298163</v>
      </c>
      <c r="AN260" s="11">
        <f>'OddsRatio_working_3-way'!AB260+'OddsRatio_working_3-way'!AH260</f>
        <v>-0.44817807576761443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1.0422976360105962</v>
      </c>
      <c r="AS260" s="11">
        <f>IF(('OddsRatio_working_3-way'!X260=0),IF(Q260&gt;0,-Q260^(1/3),(-Q260)^(1/3)),'OddsRatio_working_3-way'!AM260-'OddsRatio_working_3-way'!R260/3)</f>
        <v>-0.59411956024298163</v>
      </c>
      <c r="AT260" s="11">
        <f>IF(('OddsRatio_working_3-way'!X260=0),IF(Q260&gt;0,-Q260^(1/3),(-Q260)^(1/3)),'OddsRatio_working_3-way'!AN260-'OddsRatio_working_3-way'!R260/3)</f>
        <v>-0.44817807576761443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2.04</v>
      </c>
      <c r="B261" s="4">
        <f>IF('True_Odds_Calculator_3-way'!B262="","",'True_Odds_Calculator_3-way'!B262)</f>
        <v>3.61</v>
      </c>
      <c r="C261" s="4">
        <f>IF('True_Odds_Calculator_3-way'!C262="","",'True_Odds_Calculator_3-way'!C262)</f>
        <v>3.84</v>
      </c>
      <c r="D261" s="9">
        <f t="shared" si="65"/>
        <v>0.47939481804846418</v>
      </c>
      <c r="E261" s="9">
        <f t="shared" si="66"/>
        <v>0.26843113810212654</v>
      </c>
      <c r="F261" s="9">
        <f t="shared" si="67"/>
        <v>0.25217404384940917</v>
      </c>
      <c r="G261" s="9">
        <f t="shared" si="68"/>
        <v>1.0441954874698385</v>
      </c>
      <c r="H261" s="9">
        <f t="shared" si="69"/>
        <v>2.0859633069686319</v>
      </c>
      <c r="I261" s="9">
        <f t="shared" si="70"/>
        <v>3.725350222296278</v>
      </c>
      <c r="J261" s="9">
        <f t="shared" si="71"/>
        <v>3.9655151844143415</v>
      </c>
      <c r="K261" s="11">
        <f t="shared" si="72"/>
        <v>0.49019607843137253</v>
      </c>
      <c r="L261" s="11">
        <f t="shared" si="73"/>
        <v>0.2770083102493075</v>
      </c>
      <c r="M261" s="11">
        <f t="shared" si="74"/>
        <v>0.26041666666666669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-0.27259858236923562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0.22949651929100356</v>
      </c>
      <c r="Q261" s="11">
        <f>2*'OddsRatio_working_3-way'!K261*'OddsRatio_working_3-way'!L261*'OddsRatio_working_3-way'!M261</f>
        <v>7.0723118425578921E-2</v>
      </c>
      <c r="R261" s="11">
        <f t="shared" si="75"/>
        <v>0</v>
      </c>
      <c r="S261" s="11">
        <f t="shared" si="76"/>
        <v>-0.84188449292868961</v>
      </c>
      <c r="T261" s="11">
        <f t="shared" si="77"/>
        <v>-0.25944052170375648</v>
      </c>
      <c r="U261" s="11">
        <f>'OddsRatio_working_3-way'!S261-'OddsRatio_working_3-way'!R261^2/3</f>
        <v>-0.84188449292868961</v>
      </c>
      <c r="V261" s="11">
        <f>'OddsRatio_working_3-way'!S261*'OddsRatio_working_3-way'!R261/3-2*'OddsRatio_working_3-way'!R261^3/27-'OddsRatio_working_3-way'!T261</f>
        <v>0.25944052170375648</v>
      </c>
      <c r="W261" s="11">
        <f>'OddsRatio_working_3-way'!V261^2+4*'OddsRatio_working_3-way'!U261^3/27</f>
        <v>-2.1090919495733523E-2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0.14866094291848386</v>
      </c>
      <c r="Y261" s="11">
        <f>IF('OddsRatio_working_3-way'!W261&gt;=0,IF('OddsRatio_working_3-way'!V261+SQRT('OddsRatio_working_3-way'!W261)&gt;0,0,PI()),ACOS('OddsRatio_working_3-way'!V261/(2*'OddsRatio_working_3-way'!X261)))</f>
        <v>0.51031353587978678</v>
      </c>
      <c r="Z261" s="11">
        <f>'OddsRatio_working_3-way'!X261^(1/3)*COS('OddsRatio_working_3-way'!Y261/3)</f>
        <v>0.52209774373491924</v>
      </c>
      <c r="AA261" s="11">
        <f>'OddsRatio_working_3-way'!X261^(1/3)*COS(('OddsRatio_working_3-way'!Y261+2*PI())/3)</f>
        <v>-0.33871213681526052</v>
      </c>
      <c r="AB261" s="11">
        <f>'OddsRatio_working_3-way'!X261^(1/3)*COS(('OddsRatio_working_3-way'!Y261+4*PI())/3)</f>
        <v>-0.18338560691965888</v>
      </c>
      <c r="AC261" s="11">
        <f>'OddsRatio_working_3-way'!X261^(1/3)*SIN('OddsRatio_working_3-way'!Y261/3)</f>
        <v>8.9677813847516233E-2</v>
      </c>
      <c r="AD261" s="11">
        <f>'OddsRatio_working_3-way'!X261^(1/3)*SIN(('OddsRatio_working_3-way'!Y261+2*PI())/3)</f>
        <v>0.40731100240921975</v>
      </c>
      <c r="AE261" s="11">
        <f>'OddsRatio_working_3-way'!X261^(1/3)*SIN(('OddsRatio_working_3-way'!Y261+4*PI())/3)</f>
        <v>-0.4969888162567358</v>
      </c>
      <c r="AF261" s="11">
        <f>-'OddsRatio_working_3-way'!U261/(3*'OddsRatio_working_3-way'!X261^(1/3))*COS(('OddsRatio_working_3-way'!Y261)/3)</f>
        <v>0.52209774373491924</v>
      </c>
      <c r="AG261" s="11">
        <f>-'OddsRatio_working_3-way'!U261/(3*'OddsRatio_working_3-way'!X261^(1/3))*COS(('OddsRatio_working_3-way'!Y261+2*PI())/3)</f>
        <v>-0.33871213681526052</v>
      </c>
      <c r="AH261" s="11">
        <f>-'OddsRatio_working_3-way'!U261/(3*'OddsRatio_working_3-way'!X261^(1/3))*COS(('OddsRatio_working_3-way'!Y261+4*PI())/3)</f>
        <v>-0.18338560691965888</v>
      </c>
      <c r="AI261" s="11">
        <f>'OddsRatio_working_3-way'!U261/(3*'OddsRatio_working_3-way'!X261^(1/3))*SIN(('OddsRatio_working_3-way'!Y261)/3)</f>
        <v>-8.9677813847516233E-2</v>
      </c>
      <c r="AJ261" s="11">
        <f>'OddsRatio_working_3-way'!U261/(3*'OddsRatio_working_3-way'!X261^(1/3))*SIN(('OddsRatio_working_3-way'!Y261+2*PI())/3)</f>
        <v>-0.40731100240921975</v>
      </c>
      <c r="AK261" s="11">
        <f>'OddsRatio_working_3-way'!U261/(3*'OddsRatio_working_3-way'!X261^(1/3))*SIN(('OddsRatio_working_3-way'!Y261+4*PI())/3)</f>
        <v>0.4969888162567358</v>
      </c>
      <c r="AL261" s="11">
        <f>'OddsRatio_working_3-way'!Z261+'OddsRatio_working_3-way'!AF261</f>
        <v>1.0441954874698385</v>
      </c>
      <c r="AM261" s="11">
        <f>'OddsRatio_working_3-way'!AA261+'OddsRatio_working_3-way'!AG261</f>
        <v>-0.67742427363052105</v>
      </c>
      <c r="AN261" s="11">
        <f>'OddsRatio_working_3-way'!AB261+'OddsRatio_working_3-way'!AH261</f>
        <v>-0.36677121383931777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1.0441954874698385</v>
      </c>
      <c r="AS261" s="11">
        <f>IF(('OddsRatio_working_3-way'!X261=0),IF(Q261&gt;0,-Q261^(1/3),(-Q261)^(1/3)),'OddsRatio_working_3-way'!AM261-'OddsRatio_working_3-way'!R261/3)</f>
        <v>-0.67742427363052105</v>
      </c>
      <c r="AT261" s="11">
        <f>IF(('OddsRatio_working_3-way'!X261=0),IF(Q261&gt;0,-Q261^(1/3),(-Q261)^(1/3)),'OddsRatio_working_3-way'!AN261-'OddsRatio_working_3-way'!R261/3)</f>
        <v>-0.36677121383931777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2.92</v>
      </c>
      <c r="B262" s="4">
        <f>IF('True_Odds_Calculator_3-way'!B263="","",'True_Odds_Calculator_3-way'!B263)</f>
        <v>3.34</v>
      </c>
      <c r="C262" s="4">
        <f>IF('True_Odds_Calculator_3-way'!C263="","",'True_Odds_Calculator_3-way'!C263)</f>
        <v>2.6</v>
      </c>
      <c r="D262" s="9">
        <f t="shared" si="65"/>
        <v>0.33358730225092886</v>
      </c>
      <c r="E262" s="9">
        <f t="shared" si="66"/>
        <v>0.29114485266085594</v>
      </c>
      <c r="F262" s="9">
        <f t="shared" si="67"/>
        <v>0.3752678450882152</v>
      </c>
      <c r="G262" s="9">
        <f t="shared" si="68"/>
        <v>1.0404770937091068</v>
      </c>
      <c r="H262" s="9">
        <f t="shared" si="69"/>
        <v>2.9977160199214854</v>
      </c>
      <c r="I262" s="9">
        <f t="shared" si="70"/>
        <v>3.4347163992793091</v>
      </c>
      <c r="J262" s="9">
        <f t="shared" si="71"/>
        <v>2.6647633499345709</v>
      </c>
      <c r="K262" s="11">
        <f t="shared" si="72"/>
        <v>0.34246575342465752</v>
      </c>
      <c r="L262" s="11">
        <f t="shared" si="73"/>
        <v>0.29940119760479045</v>
      </c>
      <c r="M262" s="11">
        <f t="shared" si="74"/>
        <v>0.38461538461538458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-0.28348781888278241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0.23109734167071549</v>
      </c>
      <c r="Q262" s="11">
        <f>2*'OddsRatio_working_3-way'!K262*'OddsRatio_working_3-way'!L262*'OddsRatio_working_3-way'!M262</f>
        <v>7.8872812856899482E-2</v>
      </c>
      <c r="R262" s="11">
        <f t="shared" si="75"/>
        <v>0</v>
      </c>
      <c r="S262" s="11">
        <f t="shared" si="76"/>
        <v>-0.81519319800569801</v>
      </c>
      <c r="T262" s="11">
        <f t="shared" si="77"/>
        <v>-0.27822293447293445</v>
      </c>
      <c r="U262" s="11">
        <f>'OddsRatio_working_3-way'!S262-'OddsRatio_working_3-way'!R262^2/3</f>
        <v>-0.81519319800569801</v>
      </c>
      <c r="V262" s="11">
        <f>'OddsRatio_working_3-way'!S262*'OddsRatio_working_3-way'!R262/3-2*'OddsRatio_working_3-way'!R262^3/27-'OddsRatio_working_3-way'!T262</f>
        <v>0.27822293447293445</v>
      </c>
      <c r="W262" s="11">
        <f>'OddsRatio_working_3-way'!V262^2+4*'OddsRatio_working_3-way'!U262^3/27</f>
        <v>-2.8480649708970962E-3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0.14164750812988899</v>
      </c>
      <c r="Y262" s="11">
        <f>IF('OddsRatio_working_3-way'!W262&gt;=0,IF('OddsRatio_working_3-way'!V262+SQRT('OddsRatio_working_3-way'!W262)&gt;0,0,PI()),ACOS('OddsRatio_working_3-way'!V262/(2*'OddsRatio_working_3-way'!X262)))</f>
        <v>0.18951289031830809</v>
      </c>
      <c r="Z262" s="11">
        <f>'OddsRatio_working_3-way'!X262^(1/3)*COS('OddsRatio_working_3-way'!Y262/3)</f>
        <v>0.5202385468545534</v>
      </c>
      <c r="AA262" s="11">
        <f>'OddsRatio_working_3-way'!X262^(1/3)*COS(('OddsRatio_working_3-way'!Y262+2*PI())/3)</f>
        <v>-0.28861822562593675</v>
      </c>
      <c r="AB262" s="11">
        <f>'OddsRatio_working_3-way'!X262^(1/3)*COS(('OddsRatio_working_3-way'!Y262+4*PI())/3)</f>
        <v>-0.23162032122861673</v>
      </c>
      <c r="AC262" s="11">
        <f>'OddsRatio_working_3-way'!X262^(1/3)*SIN('OddsRatio_working_3-way'!Y262/3)</f>
        <v>3.290775544703739E-2</v>
      </c>
      <c r="AD262" s="11">
        <f>'OddsRatio_working_3-way'!X262^(1/3)*SIN(('OddsRatio_working_3-way'!Y262+2*PI())/3)</f>
        <v>0.43408591988042555</v>
      </c>
      <c r="AE262" s="11">
        <f>'OddsRatio_working_3-way'!X262^(1/3)*SIN(('OddsRatio_working_3-way'!Y262+4*PI())/3)</f>
        <v>-0.46699367532746283</v>
      </c>
      <c r="AF262" s="11">
        <f>-'OddsRatio_working_3-way'!U262/(3*'OddsRatio_working_3-way'!X262^(1/3))*COS(('OddsRatio_working_3-way'!Y262)/3)</f>
        <v>0.5202385468545534</v>
      </c>
      <c r="AG262" s="11">
        <f>-'OddsRatio_working_3-way'!U262/(3*'OddsRatio_working_3-way'!X262^(1/3))*COS(('OddsRatio_working_3-way'!Y262+2*PI())/3)</f>
        <v>-0.28861822562593675</v>
      </c>
      <c r="AH262" s="11">
        <f>-'OddsRatio_working_3-way'!U262/(3*'OddsRatio_working_3-way'!X262^(1/3))*COS(('OddsRatio_working_3-way'!Y262+4*PI())/3)</f>
        <v>-0.23162032122861673</v>
      </c>
      <c r="AI262" s="11">
        <f>'OddsRatio_working_3-way'!U262/(3*'OddsRatio_working_3-way'!X262^(1/3))*SIN(('OddsRatio_working_3-way'!Y262)/3)</f>
        <v>-3.290775544703739E-2</v>
      </c>
      <c r="AJ262" s="11">
        <f>'OddsRatio_working_3-way'!U262/(3*'OddsRatio_working_3-way'!X262^(1/3))*SIN(('OddsRatio_working_3-way'!Y262+2*PI())/3)</f>
        <v>-0.43408591988042555</v>
      </c>
      <c r="AK262" s="11">
        <f>'OddsRatio_working_3-way'!U262/(3*'OddsRatio_working_3-way'!X262^(1/3))*SIN(('OddsRatio_working_3-way'!Y262+4*PI())/3)</f>
        <v>0.46699367532746283</v>
      </c>
      <c r="AL262" s="11">
        <f>'OddsRatio_working_3-way'!Z262+'OddsRatio_working_3-way'!AF262</f>
        <v>1.0404770937091068</v>
      </c>
      <c r="AM262" s="11">
        <f>'OddsRatio_working_3-way'!AA262+'OddsRatio_working_3-way'!AG262</f>
        <v>-0.57723645125187351</v>
      </c>
      <c r="AN262" s="11">
        <f>'OddsRatio_working_3-way'!AB262+'OddsRatio_working_3-way'!AH262</f>
        <v>-0.46324064245723345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1.0404770937091068</v>
      </c>
      <c r="AS262" s="11">
        <f>IF(('OddsRatio_working_3-way'!X262=0),IF(Q262&gt;0,-Q262^(1/3),(-Q262)^(1/3)),'OddsRatio_working_3-way'!AM262-'OddsRatio_working_3-way'!R262/3)</f>
        <v>-0.57723645125187351</v>
      </c>
      <c r="AT262" s="11">
        <f>IF(('OddsRatio_working_3-way'!X262=0),IF(Q262&gt;0,-Q262^(1/3),(-Q262)^(1/3)),'OddsRatio_working_3-way'!AN262-'OddsRatio_working_3-way'!R262/3)</f>
        <v>-0.46324064245723345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1.64</v>
      </c>
      <c r="B263" s="4">
        <f>IF('True_Odds_Calculator_3-way'!B264="","",'True_Odds_Calculator_3-way'!B264)</f>
        <v>4.05</v>
      </c>
      <c r="C263" s="4">
        <f>IF('True_Odds_Calculator_3-way'!C264="","",'True_Odds_Calculator_3-way'!C264)</f>
        <v>5.73</v>
      </c>
      <c r="D263" s="9">
        <f t="shared" si="65"/>
        <v>0.59652387232270165</v>
      </c>
      <c r="E263" s="9">
        <f t="shared" si="66"/>
        <v>0.23677785502086929</v>
      </c>
      <c r="F263" s="9">
        <f t="shared" si="67"/>
        <v>0.16669827265642931</v>
      </c>
      <c r="G263" s="9">
        <f t="shared" si="68"/>
        <v>1.0568419450525097</v>
      </c>
      <c r="H263" s="9">
        <f t="shared" si="69"/>
        <v>1.6763788448336059</v>
      </c>
      <c r="I263" s="9">
        <f t="shared" si="70"/>
        <v>4.2233679324101541</v>
      </c>
      <c r="J263" s="9">
        <f t="shared" si="71"/>
        <v>5.9988624000983704</v>
      </c>
      <c r="K263" s="11">
        <f t="shared" si="72"/>
        <v>0.6097560975609756</v>
      </c>
      <c r="L263" s="11">
        <f t="shared" si="73"/>
        <v>0.24691358024691359</v>
      </c>
      <c r="M263" s="11">
        <f t="shared" si="74"/>
        <v>0.17452006980802792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-0.24259813666587327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0.22123742664612994</v>
      </c>
      <c r="Q263" s="11">
        <f>2*'OddsRatio_working_3-way'!K263*'OddsRatio_working_3-way'!L263*'OddsRatio_working_3-way'!M263</f>
        <v>5.2550457635660318E-2</v>
      </c>
      <c r="R263" s="11">
        <f t="shared" si="75"/>
        <v>0</v>
      </c>
      <c r="S263" s="11">
        <f t="shared" si="76"/>
        <v>-0.91195023047863266</v>
      </c>
      <c r="T263" s="11">
        <f t="shared" si="77"/>
        <v>-0.21661525664575595</v>
      </c>
      <c r="U263" s="11">
        <f>'OddsRatio_working_3-way'!S263-'OddsRatio_working_3-way'!R263^2/3</f>
        <v>-0.91195023047863266</v>
      </c>
      <c r="V263" s="11">
        <f>'OddsRatio_working_3-way'!S263*'OddsRatio_working_3-way'!R263/3-2*'OddsRatio_working_3-way'!R263^3/27-'OddsRatio_working_3-way'!T263</f>
        <v>0.21661525664575595</v>
      </c>
      <c r="W263" s="11">
        <f>'OddsRatio_working_3-way'!V263^2+4*'OddsRatio_working_3-way'!U263^3/27</f>
        <v>-6.5437289591941089E-2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0.16760031250242927</v>
      </c>
      <c r="Y263" s="11">
        <f>IF('OddsRatio_working_3-way'!W263&gt;=0,IF('OddsRatio_working_3-way'!V263+SQRT('OddsRatio_working_3-way'!W263)&gt;0,0,PI()),ACOS('OddsRatio_working_3-way'!V263/(2*'OddsRatio_working_3-way'!X263)))</f>
        <v>0.86816802700961349</v>
      </c>
      <c r="Z263" s="11">
        <f>'OddsRatio_working_3-way'!X263^(1/3)*COS('OddsRatio_working_3-way'!Y263/3)</f>
        <v>0.52842097252625486</v>
      </c>
      <c r="AA263" s="11">
        <f>'OddsRatio_working_3-way'!X263^(1/3)*COS(('OddsRatio_working_3-way'!Y263+2*PI())/3)</f>
        <v>-0.40046764925085221</v>
      </c>
      <c r="AB263" s="11">
        <f>'OddsRatio_working_3-way'!X263^(1/3)*COS(('OddsRatio_working_3-way'!Y263+4*PI())/3)</f>
        <v>-0.12795332327540276</v>
      </c>
      <c r="AC263" s="11">
        <f>'OddsRatio_working_3-way'!X263^(1/3)*SIN('OddsRatio_working_3-way'!Y263/3)</f>
        <v>0.15733621945995546</v>
      </c>
      <c r="AD263" s="11">
        <f>'OddsRatio_working_3-way'!X263^(1/3)*SIN(('OddsRatio_working_3-way'!Y263+2*PI())/3)</f>
        <v>0.37895787637023803</v>
      </c>
      <c r="AE263" s="11">
        <f>'OddsRatio_working_3-way'!X263^(1/3)*SIN(('OddsRatio_working_3-way'!Y263+4*PI())/3)</f>
        <v>-0.53629409583019316</v>
      </c>
      <c r="AF263" s="11">
        <f>-'OddsRatio_working_3-way'!U263/(3*'OddsRatio_working_3-way'!X263^(1/3))*COS(('OddsRatio_working_3-way'!Y263)/3)</f>
        <v>0.52842097252625486</v>
      </c>
      <c r="AG263" s="11">
        <f>-'OddsRatio_working_3-way'!U263/(3*'OddsRatio_working_3-way'!X263^(1/3))*COS(('OddsRatio_working_3-way'!Y263+2*PI())/3)</f>
        <v>-0.40046764925085221</v>
      </c>
      <c r="AH263" s="11">
        <f>-'OddsRatio_working_3-way'!U263/(3*'OddsRatio_working_3-way'!X263^(1/3))*COS(('OddsRatio_working_3-way'!Y263+4*PI())/3)</f>
        <v>-0.12795332327540276</v>
      </c>
      <c r="AI263" s="11">
        <f>'OddsRatio_working_3-way'!U263/(3*'OddsRatio_working_3-way'!X263^(1/3))*SIN(('OddsRatio_working_3-way'!Y263)/3)</f>
        <v>-0.15733621945995546</v>
      </c>
      <c r="AJ263" s="11">
        <f>'OddsRatio_working_3-way'!U263/(3*'OddsRatio_working_3-way'!X263^(1/3))*SIN(('OddsRatio_working_3-way'!Y263+2*PI())/3)</f>
        <v>-0.37895787637023803</v>
      </c>
      <c r="AK263" s="11">
        <f>'OddsRatio_working_3-way'!U263/(3*'OddsRatio_working_3-way'!X263^(1/3))*SIN(('OddsRatio_working_3-way'!Y263+4*PI())/3)</f>
        <v>0.53629409583019316</v>
      </c>
      <c r="AL263" s="11">
        <f>'OddsRatio_working_3-way'!Z263+'OddsRatio_working_3-way'!AF263</f>
        <v>1.0568419450525097</v>
      </c>
      <c r="AM263" s="11">
        <f>'OddsRatio_working_3-way'!AA263+'OddsRatio_working_3-way'!AG263</f>
        <v>-0.80093529850170442</v>
      </c>
      <c r="AN263" s="11">
        <f>'OddsRatio_working_3-way'!AB263+'OddsRatio_working_3-way'!AH263</f>
        <v>-0.25590664655080553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1.0568419450525097</v>
      </c>
      <c r="AS263" s="11">
        <f>IF(('OddsRatio_working_3-way'!X263=0),IF(Q263&gt;0,-Q263^(1/3),(-Q263)^(1/3)),'OddsRatio_working_3-way'!AM263-'OddsRatio_working_3-way'!R263/3)</f>
        <v>-0.80093529850170442</v>
      </c>
      <c r="AT263" s="11">
        <f>IF(('OddsRatio_working_3-way'!X263=0),IF(Q263&gt;0,-Q263^(1/3),(-Q263)^(1/3)),'OddsRatio_working_3-way'!AN263-'OddsRatio_working_3-way'!R263/3)</f>
        <v>-0.25590664655080553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1.83</v>
      </c>
      <c r="B264" s="4">
        <f>IF('True_Odds_Calculator_3-way'!B265="","",'True_Odds_Calculator_3-way'!B265)</f>
        <v>3.86</v>
      </c>
      <c r="C264" s="4">
        <f>IF('True_Odds_Calculator_3-way'!C265="","",'True_Odds_Calculator_3-way'!C265)</f>
        <v>4.5599999999999996</v>
      </c>
      <c r="D264" s="9">
        <f t="shared" si="65"/>
        <v>0.53630826743480076</v>
      </c>
      <c r="E264" s="9">
        <f t="shared" si="66"/>
        <v>0.25130543399945282</v>
      </c>
      <c r="F264" s="9">
        <f t="shared" si="67"/>
        <v>0.21238629856574623</v>
      </c>
      <c r="G264" s="9">
        <f t="shared" si="68"/>
        <v>1.0416858585874356</v>
      </c>
      <c r="H264" s="9">
        <f t="shared" si="69"/>
        <v>1.8645992626275716</v>
      </c>
      <c r="I264" s="9">
        <f t="shared" si="70"/>
        <v>3.9792215555600654</v>
      </c>
      <c r="J264" s="9">
        <f t="shared" si="71"/>
        <v>4.7084016565712705</v>
      </c>
      <c r="K264" s="11">
        <f t="shared" si="72"/>
        <v>0.54644808743169393</v>
      </c>
      <c r="L264" s="11">
        <f t="shared" si="73"/>
        <v>0.2590673575129534</v>
      </c>
      <c r="M264" s="11">
        <f t="shared" si="74"/>
        <v>0.2192982456140351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-0.26235593088159392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0.22507889248021667</v>
      </c>
      <c r="Q264" s="11">
        <f>2*'OddsRatio_working_3-way'!K264*'OddsRatio_working_3-way'!L264*'OddsRatio_working_3-way'!M264</f>
        <v>6.2090728960059766E-2</v>
      </c>
      <c r="R264" s="11">
        <f t="shared" si="75"/>
        <v>0</v>
      </c>
      <c r="S264" s="11">
        <f t="shared" si="76"/>
        <v>-0.85791425306790159</v>
      </c>
      <c r="T264" s="11">
        <f t="shared" si="77"/>
        <v>-0.23666600084631767</v>
      </c>
      <c r="U264" s="11">
        <f>'OddsRatio_working_3-way'!S264-'OddsRatio_working_3-way'!R264^2/3</f>
        <v>-0.85791425306790159</v>
      </c>
      <c r="V264" s="11">
        <f>'OddsRatio_working_3-way'!S264*'OddsRatio_working_3-way'!R264/3-2*'OddsRatio_working_3-way'!R264^3/27-'OddsRatio_working_3-way'!T264</f>
        <v>0.23666600084631767</v>
      </c>
      <c r="W264" s="11">
        <f>'OddsRatio_working_3-way'!V264^2+4*'OddsRatio_working_3-way'!U264^3/27</f>
        <v>-3.753577582285287E-2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0.15292692027521029</v>
      </c>
      <c r="Y264" s="11">
        <f>IF('OddsRatio_working_3-way'!W264&gt;=0,IF('OddsRatio_working_3-way'!V264+SQRT('OddsRatio_working_3-way'!W264)&gt;0,0,PI()),ACOS('OddsRatio_working_3-way'!V264/(2*'OddsRatio_working_3-way'!X264)))</f>
        <v>0.68599698069664017</v>
      </c>
      <c r="Z264" s="11">
        <f>'OddsRatio_working_3-way'!X264^(1/3)*COS('OddsRatio_working_3-way'!Y264/3)</f>
        <v>0.52084292929371778</v>
      </c>
      <c r="AA264" s="11">
        <f>'OddsRatio_working_3-way'!X264^(1/3)*COS(('OddsRatio_working_3-way'!Y264+2*PI())/3)</f>
        <v>-0.36540025069685045</v>
      </c>
      <c r="AB264" s="11">
        <f>'OddsRatio_working_3-way'!X264^(1/3)*COS(('OddsRatio_working_3-way'!Y264+4*PI())/3)</f>
        <v>-0.15544267859686745</v>
      </c>
      <c r="AC264" s="11">
        <f>'OddsRatio_working_3-way'!X264^(1/3)*SIN('OddsRatio_working_3-way'!Y264/3)</f>
        <v>0.1212190607703257</v>
      </c>
      <c r="AD264" s="11">
        <f>'OddsRatio_working_3-way'!X264^(1/3)*SIN(('OddsRatio_working_3-way'!Y264+2*PI())/3)</f>
        <v>0.39045367776469903</v>
      </c>
      <c r="AE264" s="11">
        <f>'OddsRatio_working_3-way'!X264^(1/3)*SIN(('OddsRatio_working_3-way'!Y264+4*PI())/3)</f>
        <v>-0.51167273853502448</v>
      </c>
      <c r="AF264" s="11">
        <f>-'OddsRatio_working_3-way'!U264/(3*'OddsRatio_working_3-way'!X264^(1/3))*COS(('OddsRatio_working_3-way'!Y264)/3)</f>
        <v>0.52084292929371767</v>
      </c>
      <c r="AG264" s="11">
        <f>-'OddsRatio_working_3-way'!U264/(3*'OddsRatio_working_3-way'!X264^(1/3))*COS(('OddsRatio_working_3-way'!Y264+2*PI())/3)</f>
        <v>-0.36540025069685039</v>
      </c>
      <c r="AH264" s="11">
        <f>-'OddsRatio_working_3-way'!U264/(3*'OddsRatio_working_3-way'!X264^(1/3))*COS(('OddsRatio_working_3-way'!Y264+4*PI())/3)</f>
        <v>-0.15544267859686742</v>
      </c>
      <c r="AI264" s="11">
        <f>'OddsRatio_working_3-way'!U264/(3*'OddsRatio_working_3-way'!X264^(1/3))*SIN(('OddsRatio_working_3-way'!Y264)/3)</f>
        <v>-0.12121906077032568</v>
      </c>
      <c r="AJ264" s="11">
        <f>'OddsRatio_working_3-way'!U264/(3*'OddsRatio_working_3-way'!X264^(1/3))*SIN(('OddsRatio_working_3-way'!Y264+2*PI())/3)</f>
        <v>-0.39045367776469897</v>
      </c>
      <c r="AK264" s="11">
        <f>'OddsRatio_working_3-way'!U264/(3*'OddsRatio_working_3-way'!X264^(1/3))*SIN(('OddsRatio_working_3-way'!Y264+4*PI())/3)</f>
        <v>0.51167273853502437</v>
      </c>
      <c r="AL264" s="11">
        <f>'OddsRatio_working_3-way'!Z264+'OddsRatio_working_3-way'!AF264</f>
        <v>1.0416858585874356</v>
      </c>
      <c r="AM264" s="11">
        <f>'OddsRatio_working_3-way'!AA264+'OddsRatio_working_3-way'!AG264</f>
        <v>-0.7308005013937009</v>
      </c>
      <c r="AN264" s="11">
        <f>'OddsRatio_working_3-way'!AB264+'OddsRatio_working_3-way'!AH264</f>
        <v>-0.31088535719373489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1.0416858585874356</v>
      </c>
      <c r="AS264" s="11">
        <f>IF(('OddsRatio_working_3-way'!X264=0),IF(Q264&gt;0,-Q264^(1/3),(-Q264)^(1/3)),'OddsRatio_working_3-way'!AM264-'OddsRatio_working_3-way'!R264/3)</f>
        <v>-0.7308005013937009</v>
      </c>
      <c r="AT264" s="11">
        <f>IF(('OddsRatio_working_3-way'!X264=0),IF(Q264&gt;0,-Q264^(1/3),(-Q264)^(1/3)),'OddsRatio_working_3-way'!AN264-'OddsRatio_working_3-way'!R264/3)</f>
        <v>-0.31088535719373489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8.85</v>
      </c>
      <c r="B265" s="4">
        <f>IF('True_Odds_Calculator_3-way'!B266="","",'True_Odds_Calculator_3-way'!B266)</f>
        <v>5.0199999999999996</v>
      </c>
      <c r="C265" s="4">
        <f>IF('True_Odds_Calculator_3-way'!C266="","",'True_Odds_Calculator_3-way'!C266)</f>
        <v>1.4</v>
      </c>
      <c r="D265" s="9">
        <f t="shared" si="65"/>
        <v>0.10736761832181639</v>
      </c>
      <c r="E265" s="9">
        <f t="shared" si="66"/>
        <v>0.19020409467056862</v>
      </c>
      <c r="F265" s="9">
        <f t="shared" si="67"/>
        <v>0.70242828700761506</v>
      </c>
      <c r="G265" s="9">
        <f t="shared" si="68"/>
        <v>1.0590821813998186</v>
      </c>
      <c r="H265" s="9">
        <f t="shared" si="69"/>
        <v>9.3137951239885766</v>
      </c>
      <c r="I265" s="9">
        <f t="shared" si="70"/>
        <v>5.2575103692272709</v>
      </c>
      <c r="J265" s="9">
        <f t="shared" si="71"/>
        <v>1.4236328725599272</v>
      </c>
      <c r="K265" s="11">
        <f t="shared" si="72"/>
        <v>0.11299435028248588</v>
      </c>
      <c r="L265" s="11">
        <f t="shared" si="73"/>
        <v>0.19920318725099603</v>
      </c>
      <c r="M265" s="11">
        <f t="shared" si="74"/>
        <v>0.7142857142857143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-0.20294608490975563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0.19727385856091376</v>
      </c>
      <c r="Q265" s="11">
        <f>2*'OddsRatio_working_3-way'!K265*'OddsRatio_working_3-way'!L265*'OddsRatio_working_3-way'!M265</f>
        <v>3.2155478168038105E-2</v>
      </c>
      <c r="R265" s="11">
        <f t="shared" si="75"/>
        <v>0</v>
      </c>
      <c r="S265" s="11">
        <f t="shared" si="76"/>
        <v>-0.97205057514972926</v>
      </c>
      <c r="T265" s="11">
        <f t="shared" si="77"/>
        <v>-0.15844345153214823</v>
      </c>
      <c r="U265" s="11">
        <f>'OddsRatio_working_3-way'!S265-'OddsRatio_working_3-way'!R265^2/3</f>
        <v>-0.97205057514972926</v>
      </c>
      <c r="V265" s="11">
        <f>'OddsRatio_working_3-way'!S265*'OddsRatio_working_3-way'!R265/3-2*'OddsRatio_working_3-way'!R265^3/27-'OddsRatio_working_3-way'!T265</f>
        <v>0.15844345153214823</v>
      </c>
      <c r="W265" s="11">
        <f>'OddsRatio_working_3-way'!V265^2+4*'OddsRatio_working_3-way'!U265^3/27</f>
        <v>-0.11096580647926023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0.18443842726820814</v>
      </c>
      <c r="Y265" s="11">
        <f>IF('OddsRatio_working_3-way'!W265&gt;=0,IF('OddsRatio_working_3-way'!V265+SQRT('OddsRatio_working_3-way'!W265)&gt;0,0,PI()),ACOS('OddsRatio_working_3-way'!V265/(2*'OddsRatio_working_3-way'!X265)))</f>
        <v>1.1268247431026839</v>
      </c>
      <c r="Z265" s="11">
        <f>'OddsRatio_working_3-way'!X265^(1/3)*COS('OddsRatio_working_3-way'!Y265/3)</f>
        <v>0.52954109069990929</v>
      </c>
      <c r="AA265" s="11">
        <f>'OddsRatio_working_3-way'!X265^(1/3)*COS(('OddsRatio_working_3-way'!Y265+2*PI())/3)</f>
        <v>-0.4456083697471066</v>
      </c>
      <c r="AB265" s="11">
        <f>'OddsRatio_working_3-way'!X265^(1/3)*COS(('OddsRatio_working_3-way'!Y265+4*PI())/3)</f>
        <v>-8.3932720952802742E-2</v>
      </c>
      <c r="AC265" s="11">
        <f>'OddsRatio_working_3-way'!X265^(1/3)*SIN('OddsRatio_working_3-way'!Y265/3)</f>
        <v>0.20881353319072385</v>
      </c>
      <c r="AD265" s="11">
        <f>'OddsRatio_working_3-way'!X265^(1/3)*SIN(('OddsRatio_working_3-way'!Y265+2*PI())/3)</f>
        <v>0.35418927029847896</v>
      </c>
      <c r="AE265" s="11">
        <f>'OddsRatio_working_3-way'!X265^(1/3)*SIN(('OddsRatio_working_3-way'!Y265+4*PI())/3)</f>
        <v>-0.56300280348920295</v>
      </c>
      <c r="AF265" s="11">
        <f>-'OddsRatio_working_3-way'!U265/(3*'OddsRatio_working_3-way'!X265^(1/3))*COS(('OddsRatio_working_3-way'!Y265)/3)</f>
        <v>0.52954109069990929</v>
      </c>
      <c r="AG265" s="11">
        <f>-'OddsRatio_working_3-way'!U265/(3*'OddsRatio_working_3-way'!X265^(1/3))*COS(('OddsRatio_working_3-way'!Y265+2*PI())/3)</f>
        <v>-0.4456083697471066</v>
      </c>
      <c r="AH265" s="11">
        <f>-'OddsRatio_working_3-way'!U265/(3*'OddsRatio_working_3-way'!X265^(1/3))*COS(('OddsRatio_working_3-way'!Y265+4*PI())/3)</f>
        <v>-8.3932720952802742E-2</v>
      </c>
      <c r="AI265" s="11">
        <f>'OddsRatio_working_3-way'!U265/(3*'OddsRatio_working_3-way'!X265^(1/3))*SIN(('OddsRatio_working_3-way'!Y265)/3)</f>
        <v>-0.20881353319072385</v>
      </c>
      <c r="AJ265" s="11">
        <f>'OddsRatio_working_3-way'!U265/(3*'OddsRatio_working_3-way'!X265^(1/3))*SIN(('OddsRatio_working_3-way'!Y265+2*PI())/3)</f>
        <v>-0.35418927029847896</v>
      </c>
      <c r="AK265" s="11">
        <f>'OddsRatio_working_3-way'!U265/(3*'OddsRatio_working_3-way'!X265^(1/3))*SIN(('OddsRatio_working_3-way'!Y265+4*PI())/3)</f>
        <v>0.56300280348920295</v>
      </c>
      <c r="AL265" s="11">
        <f>'OddsRatio_working_3-way'!Z265+'OddsRatio_working_3-way'!AF265</f>
        <v>1.0590821813998186</v>
      </c>
      <c r="AM265" s="11">
        <f>'OddsRatio_working_3-way'!AA265+'OddsRatio_working_3-way'!AG265</f>
        <v>-0.89121673949421321</v>
      </c>
      <c r="AN265" s="11">
        <f>'OddsRatio_working_3-way'!AB265+'OddsRatio_working_3-way'!AH265</f>
        <v>-0.16786544190560548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1.0590821813998186</v>
      </c>
      <c r="AS265" s="11">
        <f>IF(('OddsRatio_working_3-way'!X265=0),IF(Q265&gt;0,-Q265^(1/3),(-Q265)^(1/3)),'OddsRatio_working_3-way'!AM265-'OddsRatio_working_3-way'!R265/3)</f>
        <v>-0.89121673949421321</v>
      </c>
      <c r="AT265" s="11">
        <f>IF(('OddsRatio_working_3-way'!X265=0),IF(Q265&gt;0,-Q265^(1/3),(-Q265)^(1/3)),'OddsRatio_working_3-way'!AN265-'OddsRatio_working_3-way'!R265/3)</f>
        <v>-0.16786544190560548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3.91</v>
      </c>
      <c r="B266" s="4">
        <f>IF('True_Odds_Calculator_3-way'!B267="","",'True_Odds_Calculator_3-way'!B267)</f>
        <v>3.48</v>
      </c>
      <c r="C266" s="4">
        <f>IF('True_Odds_Calculator_3-way'!C267="","",'True_Odds_Calculator_3-way'!C267)</f>
        <v>2.06</v>
      </c>
      <c r="D266" s="9">
        <f t="shared" si="65"/>
        <v>0.24736567421606659</v>
      </c>
      <c r="E266" s="9">
        <f t="shared" si="66"/>
        <v>0.27831860103246309</v>
      </c>
      <c r="F266" s="9">
        <f t="shared" si="67"/>
        <v>0.47431572475147049</v>
      </c>
      <c r="G266" s="9">
        <f t="shared" si="68"/>
        <v>1.0455663510103332</v>
      </c>
      <c r="H266" s="9">
        <f t="shared" si="69"/>
        <v>4.0425980814400688</v>
      </c>
      <c r="I266" s="9">
        <f t="shared" si="70"/>
        <v>3.5930045505056269</v>
      </c>
      <c r="J266" s="9">
        <f t="shared" si="71"/>
        <v>2.1083003320709532</v>
      </c>
      <c r="K266" s="11">
        <f t="shared" si="72"/>
        <v>0.25575447570332482</v>
      </c>
      <c r="L266" s="11">
        <f t="shared" si="73"/>
        <v>0.28735632183908044</v>
      </c>
      <c r="M266" s="11">
        <f t="shared" si="74"/>
        <v>0.4854368932038835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-0.27291494172959219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0.23011053011472565</v>
      </c>
      <c r="Q266" s="11">
        <f>2*'OddsRatio_working_3-way'!K266*'OddsRatio_working_3-way'!L266*'OddsRatio_working_3-way'!M266</f>
        <v>7.1352102361155231E-2</v>
      </c>
      <c r="R266" s="11">
        <f t="shared" si="75"/>
        <v>0</v>
      </c>
      <c r="S266" s="11">
        <f t="shared" si="76"/>
        <v>-0.84315841652496359</v>
      </c>
      <c r="T266" s="11">
        <f t="shared" si="77"/>
        <v>-0.26144447024029877</v>
      </c>
      <c r="U266" s="11">
        <f>'OddsRatio_working_3-way'!S266-'OddsRatio_working_3-way'!R266^2/3</f>
        <v>-0.84315841652496359</v>
      </c>
      <c r="V266" s="11">
        <f>'OddsRatio_working_3-way'!S266*'OddsRatio_working_3-way'!R266/3-2*'OddsRatio_working_3-way'!R266^3/27-'OddsRatio_working_3-way'!T266</f>
        <v>0.26144447024029877</v>
      </c>
      <c r="W266" s="11">
        <f>'OddsRatio_working_3-way'!V266^2+4*'OddsRatio_working_3-way'!U266^3/27</f>
        <v>-2.044899729282712E-2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0.14899849689850697</v>
      </c>
      <c r="Y266" s="11">
        <f>IF('OddsRatio_working_3-way'!W266&gt;=0,IF('OddsRatio_working_3-way'!V266+SQRT('OddsRatio_working_3-way'!W266)&gt;0,0,PI()),ACOS('OddsRatio_working_3-way'!V266/(2*'OddsRatio_working_3-way'!X266)))</f>
        <v>0.50050719333759508</v>
      </c>
      <c r="Z266" s="11">
        <f>'OddsRatio_working_3-way'!X266^(1/3)*COS('OddsRatio_working_3-way'!Y266/3)</f>
        <v>0.52278317550516662</v>
      </c>
      <c r="AA266" s="11">
        <f>'OddsRatio_working_3-way'!X266^(1/3)*COS(('OddsRatio_working_3-way'!Y266+2*PI())/3)</f>
        <v>-0.33763408041770721</v>
      </c>
      <c r="AB266" s="11">
        <f>'OddsRatio_working_3-way'!X266^(1/3)*COS(('OddsRatio_working_3-way'!Y266+4*PI())/3)</f>
        <v>-0.18514909508745953</v>
      </c>
      <c r="AC266" s="11">
        <f>'OddsRatio_working_3-way'!X266^(1/3)*SIN('OddsRatio_working_3-way'!Y266/3)</f>
        <v>8.8037247327794596E-2</v>
      </c>
      <c r="AD266" s="11">
        <f>'OddsRatio_working_3-way'!X266^(1/3)*SIN(('OddsRatio_working_3-way'!Y266+2*PI())/3)</f>
        <v>0.40872488699467563</v>
      </c>
      <c r="AE266" s="11">
        <f>'OddsRatio_working_3-way'!X266^(1/3)*SIN(('OddsRatio_working_3-way'!Y266+4*PI())/3)</f>
        <v>-0.49676213432247029</v>
      </c>
      <c r="AF266" s="11">
        <f>-'OddsRatio_working_3-way'!U266/(3*'OddsRatio_working_3-way'!X266^(1/3))*COS(('OddsRatio_working_3-way'!Y266)/3)</f>
        <v>0.52278317550516673</v>
      </c>
      <c r="AG266" s="11">
        <f>-'OddsRatio_working_3-way'!U266/(3*'OddsRatio_working_3-way'!X266^(1/3))*COS(('OddsRatio_working_3-way'!Y266+2*PI())/3)</f>
        <v>-0.33763408041770726</v>
      </c>
      <c r="AH266" s="11">
        <f>-'OddsRatio_working_3-way'!U266/(3*'OddsRatio_working_3-way'!X266^(1/3))*COS(('OddsRatio_working_3-way'!Y266+4*PI())/3)</f>
        <v>-0.18514909508745955</v>
      </c>
      <c r="AI266" s="11">
        <f>'OddsRatio_working_3-way'!U266/(3*'OddsRatio_working_3-way'!X266^(1/3))*SIN(('OddsRatio_working_3-way'!Y266)/3)</f>
        <v>-8.803724732779461E-2</v>
      </c>
      <c r="AJ266" s="11">
        <f>'OddsRatio_working_3-way'!U266/(3*'OddsRatio_working_3-way'!X266^(1/3))*SIN(('OddsRatio_working_3-way'!Y266+2*PI())/3)</f>
        <v>-0.40872488699467568</v>
      </c>
      <c r="AK266" s="11">
        <f>'OddsRatio_working_3-way'!U266/(3*'OddsRatio_working_3-way'!X266^(1/3))*SIN(('OddsRatio_working_3-way'!Y266+4*PI())/3)</f>
        <v>0.49676213432247041</v>
      </c>
      <c r="AL266" s="11">
        <f>'OddsRatio_working_3-way'!Z266+'OddsRatio_working_3-way'!AF266</f>
        <v>1.0455663510103332</v>
      </c>
      <c r="AM266" s="11">
        <f>'OddsRatio_working_3-way'!AA266+'OddsRatio_working_3-way'!AG266</f>
        <v>-0.67526816083541452</v>
      </c>
      <c r="AN266" s="11">
        <f>'OddsRatio_working_3-way'!AB266+'OddsRatio_working_3-way'!AH266</f>
        <v>-0.37029819017491905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1.0455663510103332</v>
      </c>
      <c r="AS266" s="11">
        <f>IF(('OddsRatio_working_3-way'!X266=0),IF(Q266&gt;0,-Q266^(1/3),(-Q266)^(1/3)),'OddsRatio_working_3-way'!AM266-'OddsRatio_working_3-way'!R266/3)</f>
        <v>-0.67526816083541452</v>
      </c>
      <c r="AT266" s="11">
        <f>IF(('OddsRatio_working_3-way'!X266=0),IF(Q266&gt;0,-Q266^(1/3),(-Q266)^(1/3)),'OddsRatio_working_3-way'!AN266-'OddsRatio_working_3-way'!R266/3)</f>
        <v>-0.37029819017491905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2.82</v>
      </c>
      <c r="B267" s="4">
        <f>IF('True_Odds_Calculator_3-way'!B268="","",'True_Odds_Calculator_3-way'!B268)</f>
        <v>3.3</v>
      </c>
      <c r="C267" s="4">
        <f>IF('True_Odds_Calculator_3-way'!C268="","",'True_Odds_Calculator_3-way'!C268)</f>
        <v>2.7</v>
      </c>
      <c r="D267" s="9">
        <f t="shared" si="65"/>
        <v>0.34508404176155927</v>
      </c>
      <c r="E267" s="9">
        <f t="shared" si="66"/>
        <v>0.29425825824474261</v>
      </c>
      <c r="F267" s="9">
        <f t="shared" si="67"/>
        <v>0.36065769999369857</v>
      </c>
      <c r="G267" s="9">
        <f t="shared" si="68"/>
        <v>1.0427718745298677</v>
      </c>
      <c r="H267" s="9">
        <f t="shared" si="69"/>
        <v>2.8978448116443594</v>
      </c>
      <c r="I267" s="9">
        <f t="shared" si="70"/>
        <v>3.398375311418695</v>
      </c>
      <c r="J267" s="9">
        <f t="shared" si="71"/>
        <v>2.7727121867007747</v>
      </c>
      <c r="K267" s="11">
        <f t="shared" si="72"/>
        <v>0.3546099290780142</v>
      </c>
      <c r="L267" s="11">
        <f t="shared" si="73"/>
        <v>0.30303030303030304</v>
      </c>
      <c r="M267" s="11">
        <f t="shared" si="74"/>
        <v>0.37037037037037035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-0.28321831395117469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0.23163072808462881</v>
      </c>
      <c r="Q267" s="11">
        <f>2*'OddsRatio_working_3-way'!K267*'OddsRatio_working_3-way'!L267*'OddsRatio_working_3-way'!M267</f>
        <v>7.9598188345233273E-2</v>
      </c>
      <c r="R267" s="11">
        <f t="shared" si="75"/>
        <v>0</v>
      </c>
      <c r="S267" s="11">
        <f t="shared" si="76"/>
        <v>-0.81785222450184025</v>
      </c>
      <c r="T267" s="11">
        <f t="shared" si="77"/>
        <v>-0.28104887439925785</v>
      </c>
      <c r="U267" s="11">
        <f>'OddsRatio_working_3-way'!S267-'OddsRatio_working_3-way'!R267^2/3</f>
        <v>-0.81785222450184025</v>
      </c>
      <c r="V267" s="11">
        <f>'OddsRatio_working_3-way'!S267*'OddsRatio_working_3-way'!R267/3-2*'OddsRatio_working_3-way'!R267^3/27-'OddsRatio_working_3-way'!T267</f>
        <v>0.28104887439925785</v>
      </c>
      <c r="W267" s="11">
        <f>'OddsRatio_working_3-way'!V267^2+4*'OddsRatio_working_3-way'!U267^3/27</f>
        <v>-2.0555072639392574E-3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0.14234111937966931</v>
      </c>
      <c r="Y267" s="11">
        <f>IF('OddsRatio_working_3-way'!W267&gt;=0,IF('OddsRatio_working_3-way'!V267+SQRT('OddsRatio_working_3-way'!W267)&gt;0,0,PI()),ACOS('OddsRatio_working_3-way'!V267/(2*'OddsRatio_working_3-way'!X267)))</f>
        <v>0.1599382265267415</v>
      </c>
      <c r="Z267" s="11">
        <f>'OddsRatio_working_3-way'!X267^(1/3)*COS('OddsRatio_working_3-way'!Y267/3)</f>
        <v>0.52138593726493399</v>
      </c>
      <c r="AA267" s="11">
        <f>'OddsRatio_working_3-way'!X267^(1/3)*COS(('OddsRatio_working_3-way'!Y267+2*PI())/3)</f>
        <v>-0.2847882885563609</v>
      </c>
      <c r="AB267" s="11">
        <f>'OddsRatio_working_3-way'!X267^(1/3)*COS(('OddsRatio_working_3-way'!Y267+4*PI())/3)</f>
        <v>-0.23659764870857325</v>
      </c>
      <c r="AC267" s="11">
        <f>'OddsRatio_working_3-way'!X267^(1/3)*SIN('OddsRatio_working_3-way'!Y267/3)</f>
        <v>2.7822878888540639E-2</v>
      </c>
      <c r="AD267" s="11">
        <f>'OddsRatio_working_3-way'!X267^(1/3)*SIN(('OddsRatio_working_3-way'!Y267+2*PI())/3)</f>
        <v>0.43762202740312223</v>
      </c>
      <c r="AE267" s="11">
        <f>'OddsRatio_working_3-way'!X267^(1/3)*SIN(('OddsRatio_working_3-way'!Y267+4*PI())/3)</f>
        <v>-0.46544490629166274</v>
      </c>
      <c r="AF267" s="11">
        <f>-'OddsRatio_working_3-way'!U267/(3*'OddsRatio_working_3-way'!X267^(1/3))*COS(('OddsRatio_working_3-way'!Y267)/3)</f>
        <v>0.52138593726493387</v>
      </c>
      <c r="AG267" s="11">
        <f>-'OddsRatio_working_3-way'!U267/(3*'OddsRatio_working_3-way'!X267^(1/3))*COS(('OddsRatio_working_3-way'!Y267+2*PI())/3)</f>
        <v>-0.28478828855636085</v>
      </c>
      <c r="AH267" s="11">
        <f>-'OddsRatio_working_3-way'!U267/(3*'OddsRatio_working_3-way'!X267^(1/3))*COS(('OddsRatio_working_3-way'!Y267+4*PI())/3)</f>
        <v>-0.23659764870857319</v>
      </c>
      <c r="AI267" s="11">
        <f>'OddsRatio_working_3-way'!U267/(3*'OddsRatio_working_3-way'!X267^(1/3))*SIN(('OddsRatio_working_3-way'!Y267)/3)</f>
        <v>-2.7822878888540632E-2</v>
      </c>
      <c r="AJ267" s="11">
        <f>'OddsRatio_working_3-way'!U267/(3*'OddsRatio_working_3-way'!X267^(1/3))*SIN(('OddsRatio_working_3-way'!Y267+2*PI())/3)</f>
        <v>-0.43762202740312212</v>
      </c>
      <c r="AK267" s="11">
        <f>'OddsRatio_working_3-way'!U267/(3*'OddsRatio_working_3-way'!X267^(1/3))*SIN(('OddsRatio_working_3-way'!Y267+4*PI())/3)</f>
        <v>0.46544490629166263</v>
      </c>
      <c r="AL267" s="11">
        <f>'OddsRatio_working_3-way'!Z267+'OddsRatio_working_3-way'!AF267</f>
        <v>1.0427718745298677</v>
      </c>
      <c r="AM267" s="11">
        <f>'OddsRatio_working_3-way'!AA267+'OddsRatio_working_3-way'!AG267</f>
        <v>-0.56957657711272169</v>
      </c>
      <c r="AN267" s="11">
        <f>'OddsRatio_working_3-way'!AB267+'OddsRatio_working_3-way'!AH267</f>
        <v>-0.47319529741714644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1.0427718745298677</v>
      </c>
      <c r="AS267" s="11">
        <f>IF(('OddsRatio_working_3-way'!X267=0),IF(Q267&gt;0,-Q267^(1/3),(-Q267)^(1/3)),'OddsRatio_working_3-way'!AM267-'OddsRatio_working_3-way'!R267/3)</f>
        <v>-0.56957657711272169</v>
      </c>
      <c r="AT267" s="11">
        <f>IF(('OddsRatio_working_3-way'!X267=0),IF(Q267&gt;0,-Q267^(1/3),(-Q267)^(1/3)),'OddsRatio_working_3-way'!AN267-'OddsRatio_working_3-way'!R267/3)</f>
        <v>-0.47319529741714644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2.2799999999999998</v>
      </c>
      <c r="B268" s="4">
        <f>IF('True_Odds_Calculator_3-way'!B269="","",'True_Odds_Calculator_3-way'!B269)</f>
        <v>3.21</v>
      </c>
      <c r="C268" s="4">
        <f>IF('True_Odds_Calculator_3-way'!C269="","",'True_Odds_Calculator_3-way'!C269)</f>
        <v>3.6</v>
      </c>
      <c r="D268" s="9">
        <f t="shared" si="65"/>
        <v>0.42816876394056735</v>
      </c>
      <c r="E268" s="9">
        <f t="shared" si="66"/>
        <v>0.30249204955500131</v>
      </c>
      <c r="F268" s="9">
        <f t="shared" si="67"/>
        <v>0.2693391865044315</v>
      </c>
      <c r="G268" s="9">
        <f t="shared" si="68"/>
        <v>1.0433810001923511</v>
      </c>
      <c r="H268" s="9">
        <f t="shared" si="69"/>
        <v>2.335527680246209</v>
      </c>
      <c r="I268" s="9">
        <f t="shared" si="70"/>
        <v>3.3058720104250963</v>
      </c>
      <c r="J268" s="9">
        <f t="shared" si="71"/>
        <v>3.7127906005001123</v>
      </c>
      <c r="K268" s="11">
        <f t="shared" si="72"/>
        <v>0.43859649122807021</v>
      </c>
      <c r="L268" s="11">
        <f t="shared" si="73"/>
        <v>0.3115264797507788</v>
      </c>
      <c r="M268" s="11">
        <f t="shared" si="74"/>
        <v>0.27777777777777779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-0.27914715830767645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0.23113989542912317</v>
      </c>
      <c r="Q268" s="11">
        <f>2*'OddsRatio_working_3-way'!K268*'OddsRatio_working_3-way'!L268*'OddsRatio_working_3-way'!M268</f>
        <v>7.5908011635180017E-2</v>
      </c>
      <c r="R268" s="11">
        <f t="shared" si="75"/>
        <v>0</v>
      </c>
      <c r="S268" s="11">
        <f t="shared" si="76"/>
        <v>-0.82802166724678028</v>
      </c>
      <c r="T268" s="11">
        <f t="shared" si="77"/>
        <v>-0.27192829794639745</v>
      </c>
      <c r="U268" s="11">
        <f>'OddsRatio_working_3-way'!S268-'OddsRatio_working_3-way'!R268^2/3</f>
        <v>-0.82802166724678028</v>
      </c>
      <c r="V268" s="11">
        <f>'OddsRatio_working_3-way'!S268*'OddsRatio_working_3-way'!R268/3-2*'OddsRatio_working_3-way'!R268^3/27-'OddsRatio_working_3-way'!T268</f>
        <v>0.27192829794639745</v>
      </c>
      <c r="W268" s="11">
        <f>'OddsRatio_working_3-way'!V268^2+4*'OddsRatio_working_3-way'!U268^3/27</f>
        <v>-1.0159907045504554E-2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0.1450042294810131</v>
      </c>
      <c r="Y268" s="11">
        <f>IF('OddsRatio_working_3-way'!W268&gt;=0,IF('OddsRatio_working_3-way'!V268+SQRT('OddsRatio_working_3-way'!W268)&gt;0,0,PI()),ACOS('OddsRatio_working_3-way'!V268/(2*'OddsRatio_working_3-way'!X268)))</f>
        <v>0.3549713822873064</v>
      </c>
      <c r="Z268" s="11">
        <f>'OddsRatio_working_3-way'!X268^(1/3)*COS('OddsRatio_working_3-way'!Y268/3)</f>
        <v>0.52169050009617557</v>
      </c>
      <c r="AA268" s="11">
        <f>'OddsRatio_working_3-way'!X268^(1/3)*COS(('OddsRatio_working_3-way'!Y268+2*PI())/3)</f>
        <v>-0.31455449872787017</v>
      </c>
      <c r="AB268" s="11">
        <f>'OddsRatio_working_3-way'!X268^(1/3)*COS(('OddsRatio_working_3-way'!Y268+4*PI())/3)</f>
        <v>-0.20713600136830551</v>
      </c>
      <c r="AC268" s="11">
        <f>'OddsRatio_working_3-way'!X268^(1/3)*SIN('OddsRatio_working_3-way'!Y268/3)</f>
        <v>6.2018098366489922E-2</v>
      </c>
      <c r="AD268" s="11">
        <f>'OddsRatio_working_3-way'!X268^(1/3)*SIN(('OddsRatio_working_3-way'!Y268+2*PI())/3)</f>
        <v>0.42078817681305125</v>
      </c>
      <c r="AE268" s="11">
        <f>'OddsRatio_working_3-way'!X268^(1/3)*SIN(('OddsRatio_working_3-way'!Y268+4*PI())/3)</f>
        <v>-0.48280627517954106</v>
      </c>
      <c r="AF268" s="11">
        <f>-'OddsRatio_working_3-way'!U268/(3*'OddsRatio_working_3-way'!X268^(1/3))*COS(('OddsRatio_working_3-way'!Y268)/3)</f>
        <v>0.52169050009617557</v>
      </c>
      <c r="AG268" s="11">
        <f>-'OddsRatio_working_3-way'!U268/(3*'OddsRatio_working_3-way'!X268^(1/3))*COS(('OddsRatio_working_3-way'!Y268+2*PI())/3)</f>
        <v>-0.31455449872787017</v>
      </c>
      <c r="AH268" s="11">
        <f>-'OddsRatio_working_3-way'!U268/(3*'OddsRatio_working_3-way'!X268^(1/3))*COS(('OddsRatio_working_3-way'!Y268+4*PI())/3)</f>
        <v>-0.20713600136830551</v>
      </c>
      <c r="AI268" s="11">
        <f>'OddsRatio_working_3-way'!U268/(3*'OddsRatio_working_3-way'!X268^(1/3))*SIN(('OddsRatio_working_3-way'!Y268)/3)</f>
        <v>-6.2018098366489922E-2</v>
      </c>
      <c r="AJ268" s="11">
        <f>'OddsRatio_working_3-way'!U268/(3*'OddsRatio_working_3-way'!X268^(1/3))*SIN(('OddsRatio_working_3-way'!Y268+2*PI())/3)</f>
        <v>-0.42078817681305125</v>
      </c>
      <c r="AK268" s="11">
        <f>'OddsRatio_working_3-way'!U268/(3*'OddsRatio_working_3-way'!X268^(1/3))*SIN(('OddsRatio_working_3-way'!Y268+4*PI())/3)</f>
        <v>0.48280627517954106</v>
      </c>
      <c r="AL268" s="11">
        <f>'OddsRatio_working_3-way'!Z268+'OddsRatio_working_3-way'!AF268</f>
        <v>1.0433810001923511</v>
      </c>
      <c r="AM268" s="11">
        <f>'OddsRatio_working_3-way'!AA268+'OddsRatio_working_3-way'!AG268</f>
        <v>-0.62910899745574034</v>
      </c>
      <c r="AN268" s="11">
        <f>'OddsRatio_working_3-way'!AB268+'OddsRatio_working_3-way'!AH268</f>
        <v>-0.41427200273661102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1.0433810001923511</v>
      </c>
      <c r="AS268" s="11">
        <f>IF(('OddsRatio_working_3-way'!X268=0),IF(Q268&gt;0,-Q268^(1/3),(-Q268)^(1/3)),'OddsRatio_working_3-way'!AM268-'OddsRatio_working_3-way'!R268/3)</f>
        <v>-0.62910899745574034</v>
      </c>
      <c r="AT268" s="11">
        <f>IF(('OddsRatio_working_3-way'!X268=0),IF(Q268&gt;0,-Q268^(1/3),(-Q268)^(1/3)),'OddsRatio_working_3-way'!AN268-'OddsRatio_working_3-way'!R268/3)</f>
        <v>-0.41427200273661102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2.82</v>
      </c>
      <c r="B269" s="4">
        <f>IF('True_Odds_Calculator_3-way'!B270="","",'True_Odds_Calculator_3-way'!B270)</f>
        <v>3.48</v>
      </c>
      <c r="C269" s="4">
        <f>IF('True_Odds_Calculator_3-way'!C270="","",'True_Odds_Calculator_3-way'!C270)</f>
        <v>2.59</v>
      </c>
      <c r="D269" s="9">
        <f t="shared" si="65"/>
        <v>0.34502864802902083</v>
      </c>
      <c r="E269" s="9">
        <f t="shared" si="66"/>
        <v>0.2788071797784909</v>
      </c>
      <c r="F269" s="9">
        <f t="shared" si="67"/>
        <v>0.37616417219248804</v>
      </c>
      <c r="G269" s="9">
        <f t="shared" si="68"/>
        <v>1.0430275029931839</v>
      </c>
      <c r="H269" s="9">
        <f t="shared" si="69"/>
        <v>2.8983100554475945</v>
      </c>
      <c r="I269" s="9">
        <f t="shared" si="70"/>
        <v>3.5867082074230963</v>
      </c>
      <c r="J269" s="9">
        <f t="shared" si="71"/>
        <v>2.6584137297591623</v>
      </c>
      <c r="K269" s="11">
        <f t="shared" si="72"/>
        <v>0.3546099290780142</v>
      </c>
      <c r="L269" s="11">
        <f t="shared" si="73"/>
        <v>0.28735632183908044</v>
      </c>
      <c r="M269" s="11">
        <f t="shared" si="74"/>
        <v>0.38610038610038611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-0.2823527856543262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0.23173262351545548</v>
      </c>
      <c r="Q269" s="11">
        <f>2*'OddsRatio_working_3-way'!K269*'OddsRatio_working_3-way'!L269*'OddsRatio_working_3-way'!M269</f>
        <v>7.8686799156351614E-2</v>
      </c>
      <c r="R269" s="11">
        <f t="shared" si="75"/>
        <v>0</v>
      </c>
      <c r="S269" s="11">
        <f t="shared" si="76"/>
        <v>-0.82072016034280226</v>
      </c>
      <c r="T269" s="11">
        <f t="shared" si="77"/>
        <v>-0.2786825671792198</v>
      </c>
      <c r="U269" s="11">
        <f>'OddsRatio_working_3-way'!S269-'OddsRatio_working_3-way'!R269^2/3</f>
        <v>-0.82072016034280226</v>
      </c>
      <c r="V269" s="11">
        <f>'OddsRatio_working_3-way'!S269*'OddsRatio_working_3-way'!R269/3-2*'OddsRatio_working_3-way'!R269^3/27-'OddsRatio_working_3-way'!T269</f>
        <v>0.2786825671792198</v>
      </c>
      <c r="W269" s="11">
        <f>'OddsRatio_working_3-way'!V269^2+4*'OddsRatio_working_3-way'!U269^3/27</f>
        <v>-4.2355798835936875E-3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0.14309048984226208</v>
      </c>
      <c r="Y269" s="11">
        <f>IF('OddsRatio_working_3-way'!W269&gt;=0,IF('OddsRatio_working_3-way'!V269+SQRT('OddsRatio_working_3-way'!W269)&gt;0,0,PI()),ACOS('OddsRatio_working_3-way'!V269/(2*'OddsRatio_working_3-way'!X269)))</f>
        <v>0.22942045483346529</v>
      </c>
      <c r="Z269" s="11">
        <f>'OddsRatio_working_3-way'!X269^(1/3)*COS('OddsRatio_working_3-way'!Y269/3)</f>
        <v>0.52151375149659196</v>
      </c>
      <c r="AA269" s="11">
        <f>'OddsRatio_working_3-way'!X269^(1/3)*COS(('OddsRatio_working_3-way'!Y269+2*PI())/3)</f>
        <v>-0.29536316615428709</v>
      </c>
      <c r="AB269" s="11">
        <f>'OddsRatio_working_3-way'!X269^(1/3)*COS(('OddsRatio_working_3-way'!Y269+4*PI())/3)</f>
        <v>-0.22615058534230473</v>
      </c>
      <c r="AC269" s="11">
        <f>'OddsRatio_working_3-way'!X269^(1/3)*SIN('OddsRatio_working_3-way'!Y269/3)</f>
        <v>3.9959902163106721E-2</v>
      </c>
      <c r="AD269" s="11">
        <f>'OddsRatio_working_3-way'!X269^(1/3)*SIN(('OddsRatio_working_3-way'!Y269+2*PI())/3)</f>
        <v>0.43166420613742007</v>
      </c>
      <c r="AE269" s="11">
        <f>'OddsRatio_working_3-way'!X269^(1/3)*SIN(('OddsRatio_working_3-way'!Y269+4*PI())/3)</f>
        <v>-0.47162410830052681</v>
      </c>
      <c r="AF269" s="11">
        <f>-'OddsRatio_working_3-way'!U269/(3*'OddsRatio_working_3-way'!X269^(1/3))*COS(('OddsRatio_working_3-way'!Y269)/3)</f>
        <v>0.52151375149659185</v>
      </c>
      <c r="AG269" s="11">
        <f>-'OddsRatio_working_3-way'!U269/(3*'OddsRatio_working_3-way'!X269^(1/3))*COS(('OddsRatio_working_3-way'!Y269+2*PI())/3)</f>
        <v>-0.29536316615428704</v>
      </c>
      <c r="AH269" s="11">
        <f>-'OddsRatio_working_3-way'!U269/(3*'OddsRatio_working_3-way'!X269^(1/3))*COS(('OddsRatio_working_3-way'!Y269+4*PI())/3)</f>
        <v>-0.22615058534230467</v>
      </c>
      <c r="AI269" s="11">
        <f>'OddsRatio_working_3-way'!U269/(3*'OddsRatio_working_3-way'!X269^(1/3))*SIN(('OddsRatio_working_3-way'!Y269)/3)</f>
        <v>-3.9959902163106714E-2</v>
      </c>
      <c r="AJ269" s="11">
        <f>'OddsRatio_working_3-way'!U269/(3*'OddsRatio_working_3-way'!X269^(1/3))*SIN(('OddsRatio_working_3-way'!Y269+2*PI())/3)</f>
        <v>-0.43166420613741996</v>
      </c>
      <c r="AK269" s="11">
        <f>'OddsRatio_working_3-way'!U269/(3*'OddsRatio_working_3-way'!X269^(1/3))*SIN(('OddsRatio_working_3-way'!Y269+4*PI())/3)</f>
        <v>0.4716241083005267</v>
      </c>
      <c r="AL269" s="11">
        <f>'OddsRatio_working_3-way'!Z269+'OddsRatio_working_3-way'!AF269</f>
        <v>1.0430275029931839</v>
      </c>
      <c r="AM269" s="11">
        <f>'OddsRatio_working_3-way'!AA269+'OddsRatio_working_3-way'!AG269</f>
        <v>-0.59072633230857408</v>
      </c>
      <c r="AN269" s="11">
        <f>'OddsRatio_working_3-way'!AB269+'OddsRatio_working_3-way'!AH269</f>
        <v>-0.4523011706846094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1.0430275029931839</v>
      </c>
      <c r="AS269" s="11">
        <f>IF(('OddsRatio_working_3-way'!X269=0),IF(Q269&gt;0,-Q269^(1/3),(-Q269)^(1/3)),'OddsRatio_working_3-way'!AM269-'OddsRatio_working_3-way'!R269/3)</f>
        <v>-0.59072633230857408</v>
      </c>
      <c r="AT269" s="11">
        <f>IF(('OddsRatio_working_3-way'!X269=0),IF(Q269&gt;0,-Q269^(1/3),(-Q269)^(1/3)),'OddsRatio_working_3-way'!AN269-'OddsRatio_working_3-way'!R269/3)</f>
        <v>-0.4523011706846094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2.63</v>
      </c>
      <c r="B270" s="4">
        <f>IF('True_Odds_Calculator_3-way'!B271="","",'True_Odds_Calculator_3-way'!B271)</f>
        <v>3.08</v>
      </c>
      <c r="C270" s="4">
        <f>IF('True_Odds_Calculator_3-way'!C271="","",'True_Odds_Calculator_3-way'!C271)</f>
        <v>3.1</v>
      </c>
      <c r="D270" s="9">
        <f t="shared" si="65"/>
        <v>0.37059623628420074</v>
      </c>
      <c r="E270" s="9">
        <f t="shared" si="66"/>
        <v>0.31573377502639954</v>
      </c>
      <c r="F270" s="9">
        <f t="shared" si="67"/>
        <v>0.31366998868939949</v>
      </c>
      <c r="G270" s="9">
        <f t="shared" si="68"/>
        <v>1.0419352398849844</v>
      </c>
      <c r="H270" s="9">
        <f t="shared" si="69"/>
        <v>2.6983544410125249</v>
      </c>
      <c r="I270" s="9">
        <f t="shared" si="70"/>
        <v>3.1672252989607674</v>
      </c>
      <c r="J270" s="9">
        <f t="shared" si="71"/>
        <v>3.1880640037584671</v>
      </c>
      <c r="K270" s="11">
        <f t="shared" si="72"/>
        <v>0.38022813688212931</v>
      </c>
      <c r="L270" s="11">
        <f t="shared" si="73"/>
        <v>0.32467532467532467</v>
      </c>
      <c r="M270" s="11">
        <f t="shared" si="74"/>
        <v>0.32258064516129031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-0.28353199603046275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0.23137049385056252</v>
      </c>
      <c r="Q270" s="11">
        <f>2*'OddsRatio_working_3-way'!K270*'OddsRatio_working_3-way'!L270*'OddsRatio_working_3-way'!M270</f>
        <v>7.9645608898644596E-2</v>
      </c>
      <c r="R270" s="11">
        <f t="shared" si="75"/>
        <v>0</v>
      </c>
      <c r="S270" s="11">
        <f t="shared" si="76"/>
        <v>-0.81602957369828555</v>
      </c>
      <c r="T270" s="11">
        <f t="shared" si="77"/>
        <v>-0.28090518888064914</v>
      </c>
      <c r="U270" s="11">
        <f>'OddsRatio_working_3-way'!S270-'OddsRatio_working_3-way'!R270^2/3</f>
        <v>-0.81602957369828555</v>
      </c>
      <c r="V270" s="11">
        <f>'OddsRatio_working_3-way'!S270*'OddsRatio_working_3-way'!R270/3-2*'OddsRatio_working_3-way'!R270^3/27-'OddsRatio_working_3-way'!T270</f>
        <v>0.28090518888064914</v>
      </c>
      <c r="W270" s="11">
        <f>'OddsRatio_working_3-way'!V270^2+4*'OddsRatio_working_3-way'!U270^3/27</f>
        <v>-1.595619099096085E-3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0.14186555628408298</v>
      </c>
      <c r="Y270" s="11">
        <f>IF('OddsRatio_working_3-way'!W270&gt;=0,IF('OddsRatio_working_3-way'!V270+SQRT('OddsRatio_working_3-way'!W270)&gt;0,0,PI()),ACOS('OddsRatio_working_3-way'!V270/(2*'OddsRatio_working_3-way'!X270)))</f>
        <v>0.14125468199995472</v>
      </c>
      <c r="Z270" s="11">
        <f>'OddsRatio_working_3-way'!X270^(1/3)*COS('OddsRatio_working_3-way'!Y270/3)</f>
        <v>0.52096761994249219</v>
      </c>
      <c r="AA270" s="11">
        <f>'OddsRatio_working_3-way'!X270^(1/3)*COS(('OddsRatio_working_3-way'!Y270+2*PI())/3)</f>
        <v>-0.28174287046701441</v>
      </c>
      <c r="AB270" s="11">
        <f>'OddsRatio_working_3-way'!X270^(1/3)*COS(('OddsRatio_working_3-way'!Y270+4*PI())/3)</f>
        <v>-0.23922474947547789</v>
      </c>
      <c r="AC270" s="11">
        <f>'OddsRatio_working_3-way'!X270^(1/3)*SIN('OddsRatio_working_3-way'!Y270/3)</f>
        <v>2.4547848599900779E-2</v>
      </c>
      <c r="AD270" s="11">
        <f>'OddsRatio_working_3-way'!X270^(1/3)*SIN(('OddsRatio_working_3-way'!Y270+2*PI())/3)</f>
        <v>0.43889726911936439</v>
      </c>
      <c r="AE270" s="11">
        <f>'OddsRatio_working_3-way'!X270^(1/3)*SIN(('OddsRatio_working_3-way'!Y270+4*PI())/3)</f>
        <v>-0.46344511771926511</v>
      </c>
      <c r="AF270" s="11">
        <f>-'OddsRatio_working_3-way'!U270/(3*'OddsRatio_working_3-way'!X270^(1/3))*COS(('OddsRatio_working_3-way'!Y270)/3)</f>
        <v>0.52096761994249208</v>
      </c>
      <c r="AG270" s="11">
        <f>-'OddsRatio_working_3-way'!U270/(3*'OddsRatio_working_3-way'!X270^(1/3))*COS(('OddsRatio_working_3-way'!Y270+2*PI())/3)</f>
        <v>-0.28174287046701435</v>
      </c>
      <c r="AH270" s="11">
        <f>-'OddsRatio_working_3-way'!U270/(3*'OddsRatio_working_3-way'!X270^(1/3))*COS(('OddsRatio_working_3-way'!Y270+4*PI())/3)</f>
        <v>-0.23922474947547784</v>
      </c>
      <c r="AI270" s="11">
        <f>'OddsRatio_working_3-way'!U270/(3*'OddsRatio_working_3-way'!X270^(1/3))*SIN(('OddsRatio_working_3-way'!Y270)/3)</f>
        <v>-2.4547848599900775E-2</v>
      </c>
      <c r="AJ270" s="11">
        <f>'OddsRatio_working_3-way'!U270/(3*'OddsRatio_working_3-way'!X270^(1/3))*SIN(('OddsRatio_working_3-way'!Y270+2*PI())/3)</f>
        <v>-0.43889726911936433</v>
      </c>
      <c r="AK270" s="11">
        <f>'OddsRatio_working_3-way'!U270/(3*'OddsRatio_working_3-way'!X270^(1/3))*SIN(('OddsRatio_working_3-way'!Y270+4*PI())/3)</f>
        <v>0.463445117719265</v>
      </c>
      <c r="AL270" s="11">
        <f>'OddsRatio_working_3-way'!Z270+'OddsRatio_working_3-way'!AF270</f>
        <v>1.0419352398849844</v>
      </c>
      <c r="AM270" s="11">
        <f>'OddsRatio_working_3-way'!AA270+'OddsRatio_working_3-way'!AG270</f>
        <v>-0.56348574093402881</v>
      </c>
      <c r="AN270" s="11">
        <f>'OddsRatio_working_3-way'!AB270+'OddsRatio_working_3-way'!AH270</f>
        <v>-0.47844949895095573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1.0419352398849844</v>
      </c>
      <c r="AS270" s="11">
        <f>IF(('OddsRatio_working_3-way'!X270=0),IF(Q270&gt;0,-Q270^(1/3),(-Q270)^(1/3)),'OddsRatio_working_3-way'!AM270-'OddsRatio_working_3-way'!R270/3)</f>
        <v>-0.56348574093402881</v>
      </c>
      <c r="AT270" s="11">
        <f>IF(('OddsRatio_working_3-way'!X270=0),IF(Q270&gt;0,-Q270^(1/3),(-Q270)^(1/3)),'OddsRatio_working_3-way'!AN270-'OddsRatio_working_3-way'!R270/3)</f>
        <v>-0.47844949895095573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3.58</v>
      </c>
      <c r="B271" s="4">
        <f>IF('True_Odds_Calculator_3-way'!B272="","",'True_Odds_Calculator_3-way'!B272)</f>
        <v>3.37</v>
      </c>
      <c r="C271" s="4">
        <f>IF('True_Odds_Calculator_3-way'!C272="","",'True_Odds_Calculator_3-way'!C272)</f>
        <v>2.21</v>
      </c>
      <c r="D271" s="9">
        <f t="shared" si="65"/>
        <v>0.27061719746908847</v>
      </c>
      <c r="E271" s="9">
        <f t="shared" si="66"/>
        <v>0.28769731759114403</v>
      </c>
      <c r="F271" s="9">
        <f t="shared" si="67"/>
        <v>0.44168548493976723</v>
      </c>
      <c r="G271" s="9">
        <f t="shared" si="68"/>
        <v>1.044673122228948</v>
      </c>
      <c r="H271" s="9">
        <f t="shared" si="69"/>
        <v>3.6952566553506863</v>
      </c>
      <c r="I271" s="9">
        <f t="shared" si="70"/>
        <v>3.4758752996826074</v>
      </c>
      <c r="J271" s="9">
        <f t="shared" si="71"/>
        <v>2.2640544778970275</v>
      </c>
      <c r="K271" s="11">
        <f t="shared" si="72"/>
        <v>0.27932960893854747</v>
      </c>
      <c r="L271" s="11">
        <f t="shared" si="73"/>
        <v>0.29673590504451036</v>
      </c>
      <c r="M271" s="11">
        <f t="shared" si="74"/>
        <v>0.45248868778280543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-0.27749056493238544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0.23103379446828587</v>
      </c>
      <c r="Q271" s="11">
        <f>2*'OddsRatio_working_3-way'!K271*'OddsRatio_working_3-way'!L271*'OddsRatio_working_3-way'!M271</f>
        <v>7.5010972229962933E-2</v>
      </c>
      <c r="R271" s="11">
        <f t="shared" si="75"/>
        <v>0</v>
      </c>
      <c r="S271" s="11">
        <f t="shared" si="76"/>
        <v>-0.83258252230875152</v>
      </c>
      <c r="T271" s="11">
        <f t="shared" si="77"/>
        <v>-0.27031900074959464</v>
      </c>
      <c r="U271" s="11">
        <f>'OddsRatio_working_3-way'!S271-'OddsRatio_working_3-way'!R271^2/3</f>
        <v>-0.83258252230875152</v>
      </c>
      <c r="V271" s="11">
        <f>'OddsRatio_working_3-way'!S271*'OddsRatio_working_3-way'!R271/3-2*'OddsRatio_working_3-way'!R271^3/27-'OddsRatio_working_3-way'!T271</f>
        <v>0.27031900074959464</v>
      </c>
      <c r="W271" s="11">
        <f>'OddsRatio_working_3-way'!V271^2+4*'OddsRatio_working_3-way'!U271^3/27</f>
        <v>-1.2429996787651734E-2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0.14620393202126189</v>
      </c>
      <c r="Y271" s="11">
        <f>IF('OddsRatio_working_3-way'!W271&gt;=0,IF('OddsRatio_working_3-way'!V271+SQRT('OddsRatio_working_3-way'!W271)&gt;0,0,PI()),ACOS('OddsRatio_working_3-way'!V271/(2*'OddsRatio_working_3-way'!X271)))</f>
        <v>0.39118280674218897</v>
      </c>
      <c r="Z271" s="11">
        <f>'OddsRatio_working_3-way'!X271^(1/3)*COS('OddsRatio_working_3-way'!Y271/3)</f>
        <v>0.52233656111447391</v>
      </c>
      <c r="AA271" s="11">
        <f>'OddsRatio_working_3-way'!X271^(1/3)*COS(('OddsRatio_working_3-way'!Y271+2*PI())/3)</f>
        <v>-0.32048959434509039</v>
      </c>
      <c r="AB271" s="11">
        <f>'OddsRatio_working_3-way'!X271^(1/3)*COS(('OddsRatio_working_3-way'!Y271+4*PI())/3)</f>
        <v>-0.20184696676938352</v>
      </c>
      <c r="AC271" s="11">
        <f>'OddsRatio_working_3-way'!X271^(1/3)*SIN('OddsRatio_working_3-way'!Y271/3)</f>
        <v>6.8498352968198908E-2</v>
      </c>
      <c r="AD271" s="11">
        <f>'OddsRatio_working_3-way'!X271^(1/3)*SIN(('OddsRatio_working_3-way'!Y271+2*PI())/3)</f>
        <v>0.41810755476643779</v>
      </c>
      <c r="AE271" s="11">
        <f>'OddsRatio_working_3-way'!X271^(1/3)*SIN(('OddsRatio_working_3-way'!Y271+4*PI())/3)</f>
        <v>-0.4866059077346368</v>
      </c>
      <c r="AF271" s="11">
        <f>-'OddsRatio_working_3-way'!U271/(3*'OddsRatio_working_3-way'!X271^(1/3))*COS(('OddsRatio_working_3-way'!Y271)/3)</f>
        <v>0.52233656111447413</v>
      </c>
      <c r="AG271" s="11">
        <f>-'OddsRatio_working_3-way'!U271/(3*'OddsRatio_working_3-way'!X271^(1/3))*COS(('OddsRatio_working_3-way'!Y271+2*PI())/3)</f>
        <v>-0.32048959434509056</v>
      </c>
      <c r="AH271" s="11">
        <f>-'OddsRatio_working_3-way'!U271/(3*'OddsRatio_working_3-way'!X271^(1/3))*COS(('OddsRatio_working_3-way'!Y271+4*PI())/3)</f>
        <v>-0.2018469667693836</v>
      </c>
      <c r="AI271" s="11">
        <f>'OddsRatio_working_3-way'!U271/(3*'OddsRatio_working_3-way'!X271^(1/3))*SIN(('OddsRatio_working_3-way'!Y271)/3)</f>
        <v>-6.8498352968198936E-2</v>
      </c>
      <c r="AJ271" s="11">
        <f>'OddsRatio_working_3-way'!U271/(3*'OddsRatio_working_3-way'!X271^(1/3))*SIN(('OddsRatio_working_3-way'!Y271+2*PI())/3)</f>
        <v>-0.41810755476643802</v>
      </c>
      <c r="AK271" s="11">
        <f>'OddsRatio_working_3-way'!U271/(3*'OddsRatio_working_3-way'!X271^(1/3))*SIN(('OddsRatio_working_3-way'!Y271+4*PI())/3)</f>
        <v>0.48660590773463697</v>
      </c>
      <c r="AL271" s="11">
        <f>'OddsRatio_working_3-way'!Z271+'OddsRatio_working_3-way'!AF271</f>
        <v>1.044673122228948</v>
      </c>
      <c r="AM271" s="11">
        <f>'OddsRatio_working_3-way'!AA271+'OddsRatio_working_3-way'!AG271</f>
        <v>-0.640979188690181</v>
      </c>
      <c r="AN271" s="11">
        <f>'OddsRatio_working_3-way'!AB271+'OddsRatio_working_3-way'!AH271</f>
        <v>-0.40369393353876715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1.044673122228948</v>
      </c>
      <c r="AS271" s="11">
        <f>IF(('OddsRatio_working_3-way'!X271=0),IF(Q271&gt;0,-Q271^(1/3),(-Q271)^(1/3)),'OddsRatio_working_3-way'!AM271-'OddsRatio_working_3-way'!R271/3)</f>
        <v>-0.640979188690181</v>
      </c>
      <c r="AT271" s="11">
        <f>IF(('OddsRatio_working_3-way'!X271=0),IF(Q271&gt;0,-Q271^(1/3),(-Q271)^(1/3)),'OddsRatio_working_3-way'!AN271-'OddsRatio_working_3-way'!R271/3)</f>
        <v>-0.40369393353876715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3.2</v>
      </c>
      <c r="B272" s="4">
        <f>IF('True_Odds_Calculator_3-way'!B273="","",'True_Odds_Calculator_3-way'!B273)</f>
        <v>3.33</v>
      </c>
      <c r="C272" s="4">
        <f>IF('True_Odds_Calculator_3-way'!C273="","",'True_Odds_Calculator_3-way'!C273)</f>
        <v>2.41</v>
      </c>
      <c r="D272" s="9">
        <f t="shared" si="65"/>
        <v>0.303587597249734</v>
      </c>
      <c r="E272" s="9">
        <f t="shared" si="66"/>
        <v>0.29158826150644673</v>
      </c>
      <c r="F272" s="9">
        <f t="shared" si="67"/>
        <v>0.40482414124381938</v>
      </c>
      <c r="G272" s="9">
        <f t="shared" si="68"/>
        <v>1.0427010030281769</v>
      </c>
      <c r="H272" s="9">
        <f t="shared" si="69"/>
        <v>3.2939422066619892</v>
      </c>
      <c r="I272" s="9">
        <f t="shared" si="70"/>
        <v>3.4294933370556517</v>
      </c>
      <c r="J272" s="9">
        <f t="shared" si="71"/>
        <v>2.4702084142697291</v>
      </c>
      <c r="K272" s="11">
        <f t="shared" si="72"/>
        <v>0.3125</v>
      </c>
      <c r="L272" s="11">
        <f t="shared" si="73"/>
        <v>0.3003003003003003</v>
      </c>
      <c r="M272" s="11">
        <f t="shared" si="74"/>
        <v>0.41493775933609955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-0.28144041344248805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0.23129976449478523</v>
      </c>
      <c r="Q272" s="11">
        <f>2*'OddsRatio_working_3-way'!K272*'OddsRatio_working_3-way'!L272*'OddsRatio_working_3-way'!M272</f>
        <v>7.7878708584102771E-2</v>
      </c>
      <c r="R272" s="11">
        <f t="shared" si="75"/>
        <v>0</v>
      </c>
      <c r="S272" s="11">
        <f t="shared" si="76"/>
        <v>-0.82184275408638496</v>
      </c>
      <c r="T272" s="11">
        <f t="shared" si="77"/>
        <v>-0.27671473201561786</v>
      </c>
      <c r="U272" s="11">
        <f>'OddsRatio_working_3-way'!S272-'OddsRatio_working_3-way'!R272^2/3</f>
        <v>-0.82184275408638496</v>
      </c>
      <c r="V272" s="11">
        <f>'OddsRatio_working_3-way'!S272*'OddsRatio_working_3-way'!R272/3-2*'OddsRatio_working_3-way'!R272^3/27-'OddsRatio_working_3-way'!T272</f>
        <v>0.27671473201561786</v>
      </c>
      <c r="W272" s="11">
        <f>'OddsRatio_working_3-way'!V272^2+4*'OddsRatio_working_3-way'!U272^3/27</f>
        <v>-5.6650405414398475E-3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0.14338417229240738</v>
      </c>
      <c r="Y272" s="11">
        <f>IF('OddsRatio_working_3-way'!W272&gt;=0,IF('OddsRatio_working_3-way'!V272+SQRT('OddsRatio_working_3-way'!W272)&gt;0,0,PI()),ACOS('OddsRatio_working_3-way'!V272/(2*'OddsRatio_working_3-way'!X272)))</f>
        <v>0.2655751912405393</v>
      </c>
      <c r="Z272" s="11">
        <f>'OddsRatio_working_3-way'!X272^(1/3)*COS('OddsRatio_working_3-way'!Y272/3)</f>
        <v>0.52135050151408846</v>
      </c>
      <c r="AA272" s="11">
        <f>'OddsRatio_working_3-way'!X272^(1/3)*COS(('OddsRatio_working_3-way'!Y272+2*PI())/3)</f>
        <v>-0.30074930033844449</v>
      </c>
      <c r="AB272" s="11">
        <f>'OddsRatio_working_3-way'!X272^(1/3)*COS(('OddsRatio_working_3-way'!Y272+4*PI())/3)</f>
        <v>-0.22060120117564411</v>
      </c>
      <c r="AC272" s="11">
        <f>'OddsRatio_working_3-way'!X272^(1/3)*SIN('OddsRatio_working_3-way'!Y272/3)</f>
        <v>4.6273526626679683E-2</v>
      </c>
      <c r="AD272" s="11">
        <f>'OddsRatio_working_3-way'!X272^(1/3)*SIN(('OddsRatio_working_3-way'!Y272+2*PI())/3)</f>
        <v>0.42836601527361823</v>
      </c>
      <c r="AE272" s="11">
        <f>'OddsRatio_working_3-way'!X272^(1/3)*SIN(('OddsRatio_working_3-way'!Y272+4*PI())/3)</f>
        <v>-0.47463954190029789</v>
      </c>
      <c r="AF272" s="11">
        <f>-'OddsRatio_working_3-way'!U272/(3*'OddsRatio_working_3-way'!X272^(1/3))*COS(('OddsRatio_working_3-way'!Y272)/3)</f>
        <v>0.52135050151408857</v>
      </c>
      <c r="AG272" s="11">
        <f>-'OddsRatio_working_3-way'!U272/(3*'OddsRatio_working_3-way'!X272^(1/3))*COS(('OddsRatio_working_3-way'!Y272+2*PI())/3)</f>
        <v>-0.30074930033844455</v>
      </c>
      <c r="AH272" s="11">
        <f>-'OddsRatio_working_3-way'!U272/(3*'OddsRatio_working_3-way'!X272^(1/3))*COS(('OddsRatio_working_3-way'!Y272+4*PI())/3)</f>
        <v>-0.22060120117564416</v>
      </c>
      <c r="AI272" s="11">
        <f>'OddsRatio_working_3-way'!U272/(3*'OddsRatio_working_3-way'!X272^(1/3))*SIN(('OddsRatio_working_3-way'!Y272)/3)</f>
        <v>-4.627352662667969E-2</v>
      </c>
      <c r="AJ272" s="11">
        <f>'OddsRatio_working_3-way'!U272/(3*'OddsRatio_working_3-way'!X272^(1/3))*SIN(('OddsRatio_working_3-way'!Y272+2*PI())/3)</f>
        <v>-0.42836601527361828</v>
      </c>
      <c r="AK272" s="11">
        <f>'OddsRatio_working_3-way'!U272/(3*'OddsRatio_working_3-way'!X272^(1/3))*SIN(('OddsRatio_working_3-way'!Y272+4*PI())/3)</f>
        <v>0.474639541900298</v>
      </c>
      <c r="AL272" s="11">
        <f>'OddsRatio_working_3-way'!Z272+'OddsRatio_working_3-way'!AF272</f>
        <v>1.0427010030281769</v>
      </c>
      <c r="AM272" s="11">
        <f>'OddsRatio_working_3-way'!AA272+'OddsRatio_working_3-way'!AG272</f>
        <v>-0.60149860067688898</v>
      </c>
      <c r="AN272" s="11">
        <f>'OddsRatio_working_3-way'!AB272+'OddsRatio_working_3-way'!AH272</f>
        <v>-0.44120240235128827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1.0427010030281769</v>
      </c>
      <c r="AS272" s="11">
        <f>IF(('OddsRatio_working_3-way'!X272=0),IF(Q272&gt;0,-Q272^(1/3),(-Q272)^(1/3)),'OddsRatio_working_3-way'!AM272-'OddsRatio_working_3-way'!R272/3)</f>
        <v>-0.60149860067688898</v>
      </c>
      <c r="AT272" s="11">
        <f>IF(('OddsRatio_working_3-way'!X272=0),IF(Q272&gt;0,-Q272^(1/3),(-Q272)^(1/3)),'OddsRatio_working_3-way'!AN272-'OddsRatio_working_3-way'!R272/3)</f>
        <v>-0.44120240235128827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1.18</v>
      </c>
      <c r="B273" s="4">
        <f>IF('True_Odds_Calculator_3-way'!B274="","",'True_Odds_Calculator_3-way'!B274)</f>
        <v>6.72</v>
      </c>
      <c r="C273" s="4">
        <f>IF('True_Odds_Calculator_3-way'!C274="","",'True_Odds_Calculator_3-way'!C274)</f>
        <v>14.02</v>
      </c>
      <c r="D273" s="9">
        <f t="shared" si="65"/>
        <v>0.81780401771132905</v>
      </c>
      <c r="E273" s="9">
        <f t="shared" si="66"/>
        <v>0.12376741485377814</v>
      </c>
      <c r="F273" s="9">
        <f t="shared" si="67"/>
        <v>5.8428567434892713E-2</v>
      </c>
      <c r="G273" s="9">
        <f t="shared" si="68"/>
        <v>1.2377047308185487</v>
      </c>
      <c r="H273" s="9">
        <f t="shared" si="69"/>
        <v>1.2227868515473386</v>
      </c>
      <c r="I273" s="9">
        <f t="shared" si="70"/>
        <v>8.0796710602820987</v>
      </c>
      <c r="J273" s="9">
        <f t="shared" si="71"/>
        <v>17.114915595257504</v>
      </c>
      <c r="K273" s="11">
        <f t="shared" si="72"/>
        <v>0.84745762711864414</v>
      </c>
      <c r="L273" s="11">
        <f t="shared" si="73"/>
        <v>0.14880952380952381</v>
      </c>
      <c r="M273" s="11">
        <f t="shared" si="74"/>
        <v>7.1326676176890161E-2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-0.12058137285717729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0.17018521908630474</v>
      </c>
      <c r="Q273" s="11">
        <f>2*'OddsRatio_working_3-way'!K273*'OddsRatio_working_3-way'!L273*'OddsRatio_working_3-way'!M273</f>
        <v>1.7989980875930733E-2</v>
      </c>
      <c r="R273" s="11">
        <f t="shared" si="75"/>
        <v>0</v>
      </c>
      <c r="S273" s="11">
        <f t="shared" si="76"/>
        <v>-1.4113723791143162</v>
      </c>
      <c r="T273" s="11">
        <f t="shared" si="77"/>
        <v>-0.14919369758079451</v>
      </c>
      <c r="U273" s="11">
        <f>'OddsRatio_working_3-way'!S273-'OddsRatio_working_3-way'!R273^2/3</f>
        <v>-1.4113723791143162</v>
      </c>
      <c r="V273" s="11">
        <f>'OddsRatio_working_3-way'!S273*'OddsRatio_working_3-way'!R273/3-2*'OddsRatio_working_3-way'!R273^3/27-'OddsRatio_working_3-way'!T273</f>
        <v>0.14919369758079451</v>
      </c>
      <c r="W273" s="11">
        <f>'OddsRatio_working_3-way'!V273^2+4*'OddsRatio_working_3-way'!U273^3/27</f>
        <v>-0.39424705544982108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0.32268630852875158</v>
      </c>
      <c r="Y273" s="11">
        <f>IF('OddsRatio_working_3-way'!W273&gt;=0,IF('OddsRatio_working_3-way'!V273+SQRT('OddsRatio_working_3-way'!W273)&gt;0,0,PI()),ACOS('OddsRatio_working_3-way'!V273/(2*'OddsRatio_working_3-way'!X273)))</f>
        <v>1.3375116076645277</v>
      </c>
      <c r="Z273" s="11">
        <f>'OddsRatio_working_3-way'!X273^(1/3)*COS('OddsRatio_working_3-way'!Y273/3)</f>
        <v>0.61885236540927446</v>
      </c>
      <c r="AA273" s="11">
        <f>'OddsRatio_working_3-way'!X273^(1/3)*COS(('OddsRatio_working_3-way'!Y273+2*PI())/3)</f>
        <v>-0.56556951591690052</v>
      </c>
      <c r="AB273" s="11">
        <f>'OddsRatio_working_3-way'!X273^(1/3)*COS(('OddsRatio_working_3-way'!Y273+4*PI())/3)</f>
        <v>-5.3282849492373739E-2</v>
      </c>
      <c r="AC273" s="11">
        <f>'OddsRatio_working_3-way'!X273^(1/3)*SIN('OddsRatio_working_3-way'!Y273/3)</f>
        <v>0.29576884476245652</v>
      </c>
      <c r="AD273" s="11">
        <f>'OddsRatio_working_3-way'!X273^(1/3)*SIN(('OddsRatio_working_3-way'!Y273+2*PI())/3)</f>
        <v>0.38805744725529356</v>
      </c>
      <c r="AE273" s="11">
        <f>'OddsRatio_working_3-way'!X273^(1/3)*SIN(('OddsRatio_working_3-way'!Y273+4*PI())/3)</f>
        <v>-0.68382629201775014</v>
      </c>
      <c r="AF273" s="11">
        <f>-'OddsRatio_working_3-way'!U273/(3*'OddsRatio_working_3-way'!X273^(1/3))*COS(('OddsRatio_working_3-way'!Y273)/3)</f>
        <v>0.61885236540927435</v>
      </c>
      <c r="AG273" s="11">
        <f>-'OddsRatio_working_3-way'!U273/(3*'OddsRatio_working_3-way'!X273^(1/3))*COS(('OddsRatio_working_3-way'!Y273+2*PI())/3)</f>
        <v>-0.56556951591690041</v>
      </c>
      <c r="AH273" s="11">
        <f>-'OddsRatio_working_3-way'!U273/(3*'OddsRatio_working_3-way'!X273^(1/3))*COS(('OddsRatio_working_3-way'!Y273+4*PI())/3)</f>
        <v>-5.3282849492373732E-2</v>
      </c>
      <c r="AI273" s="11">
        <f>'OddsRatio_working_3-way'!U273/(3*'OddsRatio_working_3-way'!X273^(1/3))*SIN(('OddsRatio_working_3-way'!Y273)/3)</f>
        <v>-0.29576884476245646</v>
      </c>
      <c r="AJ273" s="11">
        <f>'OddsRatio_working_3-way'!U273/(3*'OddsRatio_working_3-way'!X273^(1/3))*SIN(('OddsRatio_working_3-way'!Y273+2*PI())/3)</f>
        <v>-0.38805744725529351</v>
      </c>
      <c r="AK273" s="11">
        <f>'OddsRatio_working_3-way'!U273/(3*'OddsRatio_working_3-way'!X273^(1/3))*SIN(('OddsRatio_working_3-way'!Y273+4*PI())/3)</f>
        <v>0.68382629201775003</v>
      </c>
      <c r="AL273" s="11">
        <f>'OddsRatio_working_3-way'!Z273+'OddsRatio_working_3-way'!AF273</f>
        <v>1.2377047308185487</v>
      </c>
      <c r="AM273" s="11">
        <f>'OddsRatio_working_3-way'!AA273+'OddsRatio_working_3-way'!AG273</f>
        <v>-1.131139031833801</v>
      </c>
      <c r="AN273" s="11">
        <f>'OddsRatio_working_3-way'!AB273+'OddsRatio_working_3-way'!AH273</f>
        <v>-0.10656569898474746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1.2377047308185487</v>
      </c>
      <c r="AS273" s="11">
        <f>IF(('OddsRatio_working_3-way'!X273=0),IF(Q273&gt;0,-Q273^(1/3),(-Q273)^(1/3)),'OddsRatio_working_3-way'!AM273-'OddsRatio_working_3-way'!R273/3)</f>
        <v>-1.131139031833801</v>
      </c>
      <c r="AT273" s="11">
        <f>IF(('OddsRatio_working_3-way'!X273=0),IF(Q273&gt;0,-Q273^(1/3),(-Q273)^(1/3)),'OddsRatio_working_3-way'!AN273-'OddsRatio_working_3-way'!R273/3)</f>
        <v>-0.10656569898474746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3.1</v>
      </c>
      <c r="B274" s="4">
        <f>IF('True_Odds_Calculator_3-way'!B275="","",'True_Odds_Calculator_3-way'!B275)</f>
        <v>3.35</v>
      </c>
      <c r="C274" s="4">
        <f>IF('True_Odds_Calculator_3-way'!C275="","",'True_Odds_Calculator_3-way'!C275)</f>
        <v>2.34</v>
      </c>
      <c r="D274" s="9">
        <f t="shared" si="65"/>
        <v>0.30687929761706589</v>
      </c>
      <c r="E274" s="9">
        <f t="shared" si="66"/>
        <v>0.28348750493412245</v>
      </c>
      <c r="F274" s="9">
        <f t="shared" si="67"/>
        <v>0.40963319744881188</v>
      </c>
      <c r="G274" s="9">
        <f t="shared" si="68"/>
        <v>1.0755286521056346</v>
      </c>
      <c r="H274" s="9">
        <f t="shared" si="69"/>
        <v>3.2586101694218321</v>
      </c>
      <c r="I274" s="9">
        <f t="shared" si="70"/>
        <v>3.5274923324482415</v>
      </c>
      <c r="J274" s="9">
        <f t="shared" si="71"/>
        <v>2.4412083938215501</v>
      </c>
      <c r="K274" s="11">
        <f t="shared" si="72"/>
        <v>0.32258064516129031</v>
      </c>
      <c r="L274" s="11">
        <f t="shared" si="73"/>
        <v>0.29850746268656714</v>
      </c>
      <c r="M274" s="11">
        <f t="shared" si="74"/>
        <v>0.42735042735042739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-0.27212572373862698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0.23826278039084967</v>
      </c>
      <c r="Q274" s="11">
        <f>2*'OddsRatio_working_3-way'!K274*'OddsRatio_working_3-way'!L274*'OddsRatio_working_3-way'!M274</f>
        <v>8.2301478546062082E-2</v>
      </c>
      <c r="R274" s="11">
        <f t="shared" si="75"/>
        <v>0</v>
      </c>
      <c r="S274" s="11">
        <f t="shared" si="76"/>
        <v>-0.87556140271287908</v>
      </c>
      <c r="T274" s="11">
        <f t="shared" si="77"/>
        <v>-0.30243917192154729</v>
      </c>
      <c r="U274" s="11">
        <f>'OddsRatio_working_3-way'!S274-'OddsRatio_working_3-way'!R274^2/3</f>
        <v>-0.87556140271287908</v>
      </c>
      <c r="V274" s="11">
        <f>'OddsRatio_working_3-way'!S274*'OddsRatio_working_3-way'!R274/3-2*'OddsRatio_working_3-way'!R274^3/27-'OddsRatio_working_3-way'!T274</f>
        <v>0.30243917192154729</v>
      </c>
      <c r="W274" s="11">
        <f>'OddsRatio_working_3-way'!V274^2+4*'OddsRatio_working_3-way'!U274^3/27</f>
        <v>-7.9693879336641682E-3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0.15766962345855923</v>
      </c>
      <c r="Y274" s="11">
        <f>IF('OddsRatio_working_3-way'!W274&gt;=0,IF('OddsRatio_working_3-way'!V274+SQRT('OddsRatio_working_3-way'!W274)&gt;0,0,PI()),ACOS('OddsRatio_working_3-way'!V274/(2*'OddsRatio_working_3-way'!X274)))</f>
        <v>0.28702112560236048</v>
      </c>
      <c r="Z274" s="11">
        <f>'OddsRatio_working_3-way'!X274^(1/3)*COS('OddsRatio_working_3-way'!Y274/3)</f>
        <v>0.53776432605281732</v>
      </c>
      <c r="AA274" s="11">
        <f>'OddsRatio_working_3-way'!X274^(1/3)*COS(('OddsRatio_working_3-way'!Y274+2*PI())/3)</f>
        <v>-0.31357553945893046</v>
      </c>
      <c r="AB274" s="11">
        <f>'OddsRatio_working_3-way'!X274^(1/3)*COS(('OddsRatio_working_3-way'!Y274+4*PI())/3)</f>
        <v>-0.22418878659388725</v>
      </c>
      <c r="AC274" s="11">
        <f>'OddsRatio_working_3-way'!X274^(1/3)*SIN('OddsRatio_working_3-way'!Y274/3)</f>
        <v>5.1607465828619449E-2</v>
      </c>
      <c r="AD274" s="11">
        <f>'OddsRatio_working_3-way'!X274^(1/3)*SIN(('OddsRatio_working_3-way'!Y274+2*PI())/3)</f>
        <v>0.43991383469644796</v>
      </c>
      <c r="AE274" s="11">
        <f>'OddsRatio_working_3-way'!X274^(1/3)*SIN(('OddsRatio_working_3-way'!Y274+4*PI())/3)</f>
        <v>-0.49152130052506721</v>
      </c>
      <c r="AF274" s="11">
        <f>-'OddsRatio_working_3-way'!U274/(3*'OddsRatio_working_3-way'!X274^(1/3))*COS(('OddsRatio_working_3-way'!Y274)/3)</f>
        <v>0.53776432605281743</v>
      </c>
      <c r="AG274" s="11">
        <f>-'OddsRatio_working_3-way'!U274/(3*'OddsRatio_working_3-way'!X274^(1/3))*COS(('OddsRatio_working_3-way'!Y274+2*PI())/3)</f>
        <v>-0.31357553945893052</v>
      </c>
      <c r="AH274" s="11">
        <f>-'OddsRatio_working_3-way'!U274/(3*'OddsRatio_working_3-way'!X274^(1/3))*COS(('OddsRatio_working_3-way'!Y274+4*PI())/3)</f>
        <v>-0.22418878659388727</v>
      </c>
      <c r="AI274" s="11">
        <f>'OddsRatio_working_3-way'!U274/(3*'OddsRatio_working_3-way'!X274^(1/3))*SIN(('OddsRatio_working_3-way'!Y274)/3)</f>
        <v>-5.1607465828619463E-2</v>
      </c>
      <c r="AJ274" s="11">
        <f>'OddsRatio_working_3-way'!U274/(3*'OddsRatio_working_3-way'!X274^(1/3))*SIN(('OddsRatio_working_3-way'!Y274+2*PI())/3)</f>
        <v>-0.43991383469644801</v>
      </c>
      <c r="AK274" s="11">
        <f>'OddsRatio_working_3-way'!U274/(3*'OddsRatio_working_3-way'!X274^(1/3))*SIN(('OddsRatio_working_3-way'!Y274+4*PI())/3)</f>
        <v>0.49152130052506732</v>
      </c>
      <c r="AL274" s="11">
        <f>'OddsRatio_working_3-way'!Z274+'OddsRatio_working_3-way'!AF274</f>
        <v>1.0755286521056346</v>
      </c>
      <c r="AM274" s="11">
        <f>'OddsRatio_working_3-way'!AA274+'OddsRatio_working_3-way'!AG274</f>
        <v>-0.62715107891786093</v>
      </c>
      <c r="AN274" s="11">
        <f>'OddsRatio_working_3-way'!AB274+'OddsRatio_working_3-way'!AH274</f>
        <v>-0.44837757318777449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1.0755286521056346</v>
      </c>
      <c r="AS274" s="11">
        <f>IF(('OddsRatio_working_3-way'!X274=0),IF(Q274&gt;0,-Q274^(1/3),(-Q274)^(1/3)),'OddsRatio_working_3-way'!AM274-'OddsRatio_working_3-way'!R274/3)</f>
        <v>-0.62715107891786093</v>
      </c>
      <c r="AT274" s="11">
        <f>IF(('OddsRatio_working_3-way'!X274=0),IF(Q274&gt;0,-Q274^(1/3),(-Q274)^(1/3)),'OddsRatio_working_3-way'!AN274-'OddsRatio_working_3-way'!R274/3)</f>
        <v>-0.44837757318777449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1.92</v>
      </c>
      <c r="B275" s="4">
        <f>IF('True_Odds_Calculator_3-way'!B276="","",'True_Odds_Calculator_3-way'!B276)</f>
        <v>3.52</v>
      </c>
      <c r="C275" s="4">
        <f>IF('True_Odds_Calculator_3-way'!C276="","",'True_Odds_Calculator_3-way'!C276)</f>
        <v>4.04</v>
      </c>
      <c r="D275" s="9">
        <f t="shared" si="65"/>
        <v>0.50009406809492729</v>
      </c>
      <c r="E275" s="9">
        <f t="shared" si="66"/>
        <v>0.26751558496374339</v>
      </c>
      <c r="F275" s="9">
        <f t="shared" si="67"/>
        <v>0.23239034694132918</v>
      </c>
      <c r="G275" s="9">
        <f t="shared" si="68"/>
        <v>1.0865476069537245</v>
      </c>
      <c r="H275" s="9">
        <f t="shared" si="69"/>
        <v>1.999623798397427</v>
      </c>
      <c r="I275" s="9">
        <f t="shared" si="70"/>
        <v>3.7380999695233861</v>
      </c>
      <c r="J275" s="9">
        <f t="shared" si="71"/>
        <v>4.3031047251393222</v>
      </c>
      <c r="K275" s="11">
        <f t="shared" si="72"/>
        <v>0.52083333333333337</v>
      </c>
      <c r="L275" s="11">
        <f t="shared" si="73"/>
        <v>0.28409090909090912</v>
      </c>
      <c r="M275" s="11">
        <f t="shared" si="74"/>
        <v>0.24752475247524752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-0.25812893789378932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0.23732842034203427</v>
      </c>
      <c r="Q275" s="11">
        <f>2*'OddsRatio_working_3-way'!K275*'OddsRatio_working_3-way'!L275*'OddsRatio_working_3-way'!M275</f>
        <v>7.3249512451245127E-2</v>
      </c>
      <c r="R275" s="11">
        <f t="shared" si="75"/>
        <v>0</v>
      </c>
      <c r="S275" s="11">
        <f t="shared" si="76"/>
        <v>-0.91941811049362587</v>
      </c>
      <c r="T275" s="11">
        <f t="shared" si="77"/>
        <v>-0.28377102175729185</v>
      </c>
      <c r="U275" s="11">
        <f>'OddsRatio_working_3-way'!S275-'OddsRatio_working_3-way'!R275^2/3</f>
        <v>-0.91941811049362587</v>
      </c>
      <c r="V275" s="11">
        <f>'OddsRatio_working_3-way'!S275*'OddsRatio_working_3-way'!R275/3-2*'OddsRatio_working_3-way'!R275^3/27-'OddsRatio_working_3-way'!T275</f>
        <v>0.28377102175729185</v>
      </c>
      <c r="W275" s="11">
        <f>'OddsRatio_working_3-way'!V275^2+4*'OddsRatio_working_3-way'!U275^3/27</f>
        <v>-3.461643691329476E-2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0.16966321765668022</v>
      </c>
      <c r="Y275" s="11">
        <f>IF('OddsRatio_working_3-way'!W275&gt;=0,IF('OddsRatio_working_3-way'!V275+SQRT('OddsRatio_working_3-way'!W275)&gt;0,0,PI()),ACOS('OddsRatio_working_3-way'!V275/(2*'OddsRatio_working_3-way'!X275)))</f>
        <v>0.58033798470458375</v>
      </c>
      <c r="Z275" s="11">
        <f>'OddsRatio_working_3-way'!X275^(1/3)*COS('OddsRatio_working_3-way'!Y275/3)</f>
        <v>0.54327380347686227</v>
      </c>
      <c r="AA275" s="11">
        <f>'OddsRatio_working_3-way'!X275^(1/3)*COS(('OddsRatio_working_3-way'!Y275+2*PI())/3)</f>
        <v>-0.36380364446727081</v>
      </c>
      <c r="AB275" s="11">
        <f>'OddsRatio_working_3-way'!X275^(1/3)*COS(('OddsRatio_working_3-way'!Y275+4*PI())/3)</f>
        <v>-0.17947015900959121</v>
      </c>
      <c r="AC275" s="11">
        <f>'OddsRatio_working_3-way'!X275^(1/3)*SIN('OddsRatio_working_3-way'!Y275/3)</f>
        <v>0.10642498744965319</v>
      </c>
      <c r="AD275" s="11">
        <f>'OddsRatio_working_3-way'!X275^(1/3)*SIN(('OddsRatio_working_3-way'!Y275+2*PI())/3)</f>
        <v>0.41727642129673093</v>
      </c>
      <c r="AE275" s="11">
        <f>'OddsRatio_working_3-way'!X275^(1/3)*SIN(('OddsRatio_working_3-way'!Y275+4*PI())/3)</f>
        <v>-0.52370140874638416</v>
      </c>
      <c r="AF275" s="11">
        <f>-'OddsRatio_working_3-way'!U275/(3*'OddsRatio_working_3-way'!X275^(1/3))*COS(('OddsRatio_working_3-way'!Y275)/3)</f>
        <v>0.54327380347686238</v>
      </c>
      <c r="AG275" s="11">
        <f>-'OddsRatio_working_3-way'!U275/(3*'OddsRatio_working_3-way'!X275^(1/3))*COS(('OddsRatio_working_3-way'!Y275+2*PI())/3)</f>
        <v>-0.36380364446727087</v>
      </c>
      <c r="AH275" s="11">
        <f>-'OddsRatio_working_3-way'!U275/(3*'OddsRatio_working_3-way'!X275^(1/3))*COS(('OddsRatio_working_3-way'!Y275+4*PI())/3)</f>
        <v>-0.17947015900959123</v>
      </c>
      <c r="AI275" s="11">
        <f>'OddsRatio_working_3-way'!U275/(3*'OddsRatio_working_3-way'!X275^(1/3))*SIN(('OddsRatio_working_3-way'!Y275)/3)</f>
        <v>-0.10642498744965322</v>
      </c>
      <c r="AJ275" s="11">
        <f>'OddsRatio_working_3-way'!U275/(3*'OddsRatio_working_3-way'!X275^(1/3))*SIN(('OddsRatio_working_3-way'!Y275+2*PI())/3)</f>
        <v>-0.41727642129673104</v>
      </c>
      <c r="AK275" s="11">
        <f>'OddsRatio_working_3-way'!U275/(3*'OddsRatio_working_3-way'!X275^(1/3))*SIN(('OddsRatio_working_3-way'!Y275+4*PI())/3)</f>
        <v>0.52370140874638427</v>
      </c>
      <c r="AL275" s="11">
        <f>'OddsRatio_working_3-way'!Z275+'OddsRatio_working_3-way'!AF275</f>
        <v>1.0865476069537245</v>
      </c>
      <c r="AM275" s="11">
        <f>'OddsRatio_working_3-way'!AA275+'OddsRatio_working_3-way'!AG275</f>
        <v>-0.72760728893454174</v>
      </c>
      <c r="AN275" s="11">
        <f>'OddsRatio_working_3-way'!AB275+'OddsRatio_working_3-way'!AH275</f>
        <v>-0.35894031801918247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1.0865476069537245</v>
      </c>
      <c r="AS275" s="11">
        <f>IF(('OddsRatio_working_3-way'!X275=0),IF(Q275&gt;0,-Q275^(1/3),(-Q275)^(1/3)),'OddsRatio_working_3-way'!AM275-'OddsRatio_working_3-way'!R275/3)</f>
        <v>-0.72760728893454174</v>
      </c>
      <c r="AT275" s="11">
        <f>IF(('OddsRatio_working_3-way'!X275=0),IF(Q275&gt;0,-Q275^(1/3),(-Q275)^(1/3)),'OddsRatio_working_3-way'!AN275-'OddsRatio_working_3-way'!R275/3)</f>
        <v>-0.35894031801918247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1.59</v>
      </c>
      <c r="B276" s="4">
        <f>IF('True_Odds_Calculator_3-way'!B277="","",'True_Odds_Calculator_3-way'!B277)</f>
        <v>4.38</v>
      </c>
      <c r="C276" s="4">
        <f>IF('True_Odds_Calculator_3-way'!C277="","",'True_Odds_Calculator_3-way'!C277)</f>
        <v>5.92</v>
      </c>
      <c r="D276" s="9">
        <f t="shared" si="65"/>
        <v>0.61769923271696914</v>
      </c>
      <c r="E276" s="9">
        <f t="shared" si="66"/>
        <v>0.21999175208412319</v>
      </c>
      <c r="F276" s="9">
        <f t="shared" si="67"/>
        <v>0.16230901519890795</v>
      </c>
      <c r="G276" s="9">
        <f t="shared" si="68"/>
        <v>1.0490014684404319</v>
      </c>
      <c r="H276" s="9">
        <f t="shared" si="69"/>
        <v>1.6189108663798546</v>
      </c>
      <c r="I276" s="9">
        <f t="shared" si="70"/>
        <v>4.5456249633286596</v>
      </c>
      <c r="J276" s="9">
        <f t="shared" si="71"/>
        <v>6.1610872247269244</v>
      </c>
      <c r="K276" s="11">
        <f t="shared" si="72"/>
        <v>0.62893081761006286</v>
      </c>
      <c r="L276" s="11">
        <f t="shared" si="73"/>
        <v>0.22831050228310504</v>
      </c>
      <c r="M276" s="11">
        <f t="shared" si="74"/>
        <v>0.16891891891891891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-0.23798022628469784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0.2156298195326368</v>
      </c>
      <c r="Q276" s="11">
        <f>2*'OddsRatio_working_3-way'!K276*'OddsRatio_working_3-way'!L276*'OddsRatio_working_3-way'!M276</f>
        <v>4.8510645564147761E-2</v>
      </c>
      <c r="R276" s="11">
        <f t="shared" si="75"/>
        <v>0</v>
      </c>
      <c r="S276" s="11">
        <f t="shared" si="76"/>
        <v>-0.90608292503544785</v>
      </c>
      <c r="T276" s="11">
        <f t="shared" si="77"/>
        <v>-0.2038431777357588</v>
      </c>
      <c r="U276" s="11">
        <f>'OddsRatio_working_3-way'!S276-'OddsRatio_working_3-way'!R276^2/3</f>
        <v>-0.90608292503544785</v>
      </c>
      <c r="V276" s="11">
        <f>'OddsRatio_working_3-way'!S276*'OddsRatio_working_3-way'!R276/3-2*'OddsRatio_working_3-way'!R276^3/27-'OddsRatio_working_3-way'!T276</f>
        <v>0.2038431777357588</v>
      </c>
      <c r="W276" s="11">
        <f>'OddsRatio_working_3-way'!V276^2+4*'OddsRatio_working_3-way'!U276^3/27</f>
        <v>-6.8652646039366383E-2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0.16598545655326141</v>
      </c>
      <c r="Y276" s="11">
        <f>IF('OddsRatio_working_3-way'!W276&gt;=0,IF('OddsRatio_working_3-way'!V276+SQRT('OddsRatio_working_3-way'!W276)&gt;0,0,PI()),ACOS('OddsRatio_working_3-way'!V276/(2*'OddsRatio_working_3-way'!X276)))</f>
        <v>0.90962816550350278</v>
      </c>
      <c r="Z276" s="11">
        <f>'OddsRatio_working_3-way'!X276^(1/3)*COS('OddsRatio_working_3-way'!Y276/3)</f>
        <v>0.52450073422021604</v>
      </c>
      <c r="AA276" s="11">
        <f>'OddsRatio_working_3-way'!X276^(1/3)*COS(('OddsRatio_working_3-way'!Y276+2*PI())/3)</f>
        <v>-0.40435936088144792</v>
      </c>
      <c r="AB276" s="11">
        <f>'OddsRatio_working_3-way'!X276^(1/3)*COS(('OddsRatio_working_3-way'!Y276+4*PI())/3)</f>
        <v>-0.12014137333876829</v>
      </c>
      <c r="AC276" s="11">
        <f>'OddsRatio_working_3-way'!X276^(1/3)*SIN('OddsRatio_working_3-way'!Y276/3)</f>
        <v>0.16409333161629974</v>
      </c>
      <c r="AD276" s="11">
        <f>'OddsRatio_working_3-way'!X276^(1/3)*SIN(('OddsRatio_working_3-way'!Y276+2*PI())/3)</f>
        <v>0.37218429433014721</v>
      </c>
      <c r="AE276" s="11">
        <f>'OddsRatio_working_3-way'!X276^(1/3)*SIN(('OddsRatio_working_3-way'!Y276+4*PI())/3)</f>
        <v>-0.53627762594644701</v>
      </c>
      <c r="AF276" s="11">
        <f>-'OddsRatio_working_3-way'!U276/(3*'OddsRatio_working_3-way'!X276^(1/3))*COS(('OddsRatio_working_3-way'!Y276)/3)</f>
        <v>0.52450073422021593</v>
      </c>
      <c r="AG276" s="11">
        <f>-'OddsRatio_working_3-way'!U276/(3*'OddsRatio_working_3-way'!X276^(1/3))*COS(('OddsRatio_working_3-way'!Y276+2*PI())/3)</f>
        <v>-0.4043593608814478</v>
      </c>
      <c r="AH276" s="11">
        <f>-'OddsRatio_working_3-way'!U276/(3*'OddsRatio_working_3-way'!X276^(1/3))*COS(('OddsRatio_working_3-way'!Y276+4*PI())/3)</f>
        <v>-0.12014137333876826</v>
      </c>
      <c r="AI276" s="11">
        <f>'OddsRatio_working_3-way'!U276/(3*'OddsRatio_working_3-way'!X276^(1/3))*SIN(('OddsRatio_working_3-way'!Y276)/3)</f>
        <v>-0.16409333161629971</v>
      </c>
      <c r="AJ276" s="11">
        <f>'OddsRatio_working_3-way'!U276/(3*'OddsRatio_working_3-way'!X276^(1/3))*SIN(('OddsRatio_working_3-way'!Y276+2*PI())/3)</f>
        <v>-0.3721842943301471</v>
      </c>
      <c r="AK276" s="11">
        <f>'OddsRatio_working_3-way'!U276/(3*'OddsRatio_working_3-way'!X276^(1/3))*SIN(('OddsRatio_working_3-way'!Y276+4*PI())/3)</f>
        <v>0.5362776259464469</v>
      </c>
      <c r="AL276" s="11">
        <f>'OddsRatio_working_3-way'!Z276+'OddsRatio_working_3-way'!AF276</f>
        <v>1.0490014684404319</v>
      </c>
      <c r="AM276" s="11">
        <f>'OddsRatio_working_3-way'!AA276+'OddsRatio_working_3-way'!AG276</f>
        <v>-0.80871872176289572</v>
      </c>
      <c r="AN276" s="11">
        <f>'OddsRatio_working_3-way'!AB276+'OddsRatio_working_3-way'!AH276</f>
        <v>-0.24028274667753655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1.0490014684404319</v>
      </c>
      <c r="AS276" s="11">
        <f>IF(('OddsRatio_working_3-way'!X276=0),IF(Q276&gt;0,-Q276^(1/3),(-Q276)^(1/3)),'OddsRatio_working_3-way'!AM276-'OddsRatio_working_3-way'!R276/3)</f>
        <v>-0.80871872176289572</v>
      </c>
      <c r="AT276" s="11">
        <f>IF(('OddsRatio_working_3-way'!X276=0),IF(Q276&gt;0,-Q276^(1/3),(-Q276)^(1/3)),'OddsRatio_working_3-way'!AN276-'OddsRatio_working_3-way'!R276/3)</f>
        <v>-0.24028274667753655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2.65</v>
      </c>
      <c r="B277" s="4">
        <f>IF('True_Odds_Calculator_3-way'!B278="","",'True_Odds_Calculator_3-way'!B278)</f>
        <v>3.34</v>
      </c>
      <c r="C277" s="4">
        <f>IF('True_Odds_Calculator_3-way'!C278="","",'True_Odds_Calculator_3-way'!C278)</f>
        <v>2.9</v>
      </c>
      <c r="D277" s="9">
        <f t="shared" si="65"/>
        <v>0.36978678024183964</v>
      </c>
      <c r="E277" s="9">
        <f t="shared" si="66"/>
        <v>0.2926584789205483</v>
      </c>
      <c r="F277" s="9">
        <f t="shared" si="67"/>
        <v>0.33755474083761194</v>
      </c>
      <c r="G277" s="9">
        <f t="shared" si="68"/>
        <v>1.0328855067891933</v>
      </c>
      <c r="H277" s="9">
        <f t="shared" si="69"/>
        <v>2.7042610862021688</v>
      </c>
      <c r="I277" s="9">
        <f t="shared" si="70"/>
        <v>3.4169520858867126</v>
      </c>
      <c r="J277" s="9">
        <f t="shared" si="71"/>
        <v>2.9624824628994673</v>
      </c>
      <c r="K277" s="11">
        <f t="shared" si="72"/>
        <v>0.37735849056603776</v>
      </c>
      <c r="L277" s="11">
        <f t="shared" si="73"/>
        <v>0.29940119760479045</v>
      </c>
      <c r="M277" s="11">
        <f t="shared" si="74"/>
        <v>0.34482758620689657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-0.28580055244098657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0.2294694930243612</v>
      </c>
      <c r="Q277" s="11">
        <f>2*'OddsRatio_working_3-way'!K277*'OddsRatio_working_3-way'!L277*'OddsRatio_working_3-way'!M277</f>
        <v>7.7918333794350161E-2</v>
      </c>
      <c r="R277" s="11">
        <f t="shared" si="75"/>
        <v>0</v>
      </c>
      <c r="S277" s="11">
        <f t="shared" si="76"/>
        <v>-0.80290080290080312</v>
      </c>
      <c r="T277" s="11">
        <f t="shared" si="77"/>
        <v>-0.2726318515792201</v>
      </c>
      <c r="U277" s="11">
        <f>'OddsRatio_working_3-way'!S277-'OddsRatio_working_3-way'!R277^2/3</f>
        <v>-0.80290080290080312</v>
      </c>
      <c r="V277" s="11">
        <f>'OddsRatio_working_3-way'!S277*'OddsRatio_working_3-way'!R277/3-2*'OddsRatio_working_3-way'!R277^3/27-'OddsRatio_working_3-way'!T277</f>
        <v>0.2726318515792201</v>
      </c>
      <c r="W277" s="11">
        <f>'OddsRatio_working_3-way'!V277^2+4*'OddsRatio_working_3-way'!U277^3/27</f>
        <v>-2.3518381202980998E-3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0.13845573716517853</v>
      </c>
      <c r="Y277" s="11">
        <f>IF('OddsRatio_working_3-way'!W277&gt;=0,IF('OddsRatio_working_3-way'!V277+SQRT('OddsRatio_working_3-way'!W277)&gt;0,0,PI()),ACOS('OddsRatio_working_3-way'!V277/(2*'OddsRatio_working_3-way'!X277)))</f>
        <v>0.17603871372795488</v>
      </c>
      <c r="Z277" s="11">
        <f>'OddsRatio_working_3-way'!X277^(1/3)*COS('OddsRatio_working_3-way'!Y277/3)</f>
        <v>0.51644275339459667</v>
      </c>
      <c r="AA277" s="11">
        <f>'OddsRatio_working_3-way'!X277^(1/3)*COS(('OddsRatio_working_3-way'!Y277+2*PI())/3)</f>
        <v>-0.28449612835847798</v>
      </c>
      <c r="AB277" s="11">
        <f>'OddsRatio_working_3-way'!X277^(1/3)*COS(('OddsRatio_working_3-way'!Y277+4*PI())/3)</f>
        <v>-0.23194662503611876</v>
      </c>
      <c r="AC277" s="11">
        <f>'OddsRatio_working_3-way'!X277^(1/3)*SIN('OddsRatio_working_3-way'!Y277/3)</f>
        <v>3.0339469888945224E-2</v>
      </c>
      <c r="AD277" s="11">
        <f>'OddsRatio_working_3-way'!X277^(1/3)*SIN(('OddsRatio_working_3-way'!Y277+2*PI())/3)</f>
        <v>0.43208280909563018</v>
      </c>
      <c r="AE277" s="11">
        <f>'OddsRatio_working_3-way'!X277^(1/3)*SIN(('OddsRatio_working_3-way'!Y277+4*PI())/3)</f>
        <v>-0.46242227898457544</v>
      </c>
      <c r="AF277" s="11">
        <f>-'OddsRatio_working_3-way'!U277/(3*'OddsRatio_working_3-way'!X277^(1/3))*COS(('OddsRatio_working_3-way'!Y277)/3)</f>
        <v>0.51644275339459667</v>
      </c>
      <c r="AG277" s="11">
        <f>-'OddsRatio_working_3-way'!U277/(3*'OddsRatio_working_3-way'!X277^(1/3))*COS(('OddsRatio_working_3-way'!Y277+2*PI())/3)</f>
        <v>-0.28449612835847798</v>
      </c>
      <c r="AH277" s="11">
        <f>-'OddsRatio_working_3-way'!U277/(3*'OddsRatio_working_3-way'!X277^(1/3))*COS(('OddsRatio_working_3-way'!Y277+4*PI())/3)</f>
        <v>-0.23194662503611876</v>
      </c>
      <c r="AI277" s="11">
        <f>'OddsRatio_working_3-way'!U277/(3*'OddsRatio_working_3-way'!X277^(1/3))*SIN(('OddsRatio_working_3-way'!Y277)/3)</f>
        <v>-3.0339469888945224E-2</v>
      </c>
      <c r="AJ277" s="11">
        <f>'OddsRatio_working_3-way'!U277/(3*'OddsRatio_working_3-way'!X277^(1/3))*SIN(('OddsRatio_working_3-way'!Y277+2*PI())/3)</f>
        <v>-0.43208280909563018</v>
      </c>
      <c r="AK277" s="11">
        <f>'OddsRatio_working_3-way'!U277/(3*'OddsRatio_working_3-way'!X277^(1/3))*SIN(('OddsRatio_working_3-way'!Y277+4*PI())/3)</f>
        <v>0.46242227898457544</v>
      </c>
      <c r="AL277" s="11">
        <f>'OddsRatio_working_3-way'!Z277+'OddsRatio_working_3-way'!AF277</f>
        <v>1.0328855067891933</v>
      </c>
      <c r="AM277" s="11">
        <f>'OddsRatio_working_3-way'!AA277+'OddsRatio_working_3-way'!AG277</f>
        <v>-0.56899225671695597</v>
      </c>
      <c r="AN277" s="11">
        <f>'OddsRatio_working_3-way'!AB277+'OddsRatio_working_3-way'!AH277</f>
        <v>-0.46389325007223753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1.0328855067891933</v>
      </c>
      <c r="AS277" s="11">
        <f>IF(('OddsRatio_working_3-way'!X277=0),IF(Q277&gt;0,-Q277^(1/3),(-Q277)^(1/3)),'OddsRatio_working_3-way'!AM277-'OddsRatio_working_3-way'!R277/3)</f>
        <v>-0.56899225671695597</v>
      </c>
      <c r="AT277" s="11">
        <f>IF(('OddsRatio_working_3-way'!X277=0),IF(Q277&gt;0,-Q277^(1/3),(-Q277)^(1/3)),'OddsRatio_working_3-way'!AN277-'OddsRatio_working_3-way'!R277/3)</f>
        <v>-0.46389325007223753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3.8</v>
      </c>
      <c r="B278" s="4">
        <f>IF('True_Odds_Calculator_3-way'!B279="","",'True_Odds_Calculator_3-way'!B279)</f>
        <v>3.79</v>
      </c>
      <c r="C278" s="4">
        <f>IF('True_Odds_Calculator_3-way'!C279="","",'True_Odds_Calculator_3-way'!C279)</f>
        <v>2.02</v>
      </c>
      <c r="D278" s="9">
        <f t="shared" si="65"/>
        <v>0.25647570990633461</v>
      </c>
      <c r="E278" s="9">
        <f t="shared" si="66"/>
        <v>0.25715858008740961</v>
      </c>
      <c r="F278" s="9">
        <f t="shared" si="67"/>
        <v>0.48636571000625572</v>
      </c>
      <c r="G278" s="9">
        <f t="shared" si="68"/>
        <v>1.0353588237113895</v>
      </c>
      <c r="H278" s="9">
        <f t="shared" si="69"/>
        <v>3.8990047063918909</v>
      </c>
      <c r="I278" s="9">
        <f t="shared" si="70"/>
        <v>3.8886511181547765</v>
      </c>
      <c r="J278" s="9">
        <f t="shared" si="71"/>
        <v>2.0560660001856172</v>
      </c>
      <c r="K278" s="11">
        <f t="shared" si="72"/>
        <v>0.26315789473684209</v>
      </c>
      <c r="L278" s="11">
        <f t="shared" si="73"/>
        <v>0.26385224274406333</v>
      </c>
      <c r="M278" s="11">
        <f t="shared" si="74"/>
        <v>0.49504950495049505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-0.27389760223071313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0.22720991721446826</v>
      </c>
      <c r="Q278" s="11">
        <f>2*'OddsRatio_working_3-way'!K278*'OddsRatio_working_3-way'!L278*'OddsRatio_working_3-way'!M278</f>
        <v>6.8747327447645473E-2</v>
      </c>
      <c r="R278" s="11">
        <f t="shared" si="75"/>
        <v>0</v>
      </c>
      <c r="S278" s="11">
        <f t="shared" si="76"/>
        <v>-0.82954328684879008</v>
      </c>
      <c r="T278" s="11">
        <f t="shared" si="77"/>
        <v>-0.25099645593004238</v>
      </c>
      <c r="U278" s="11">
        <f>'OddsRatio_working_3-way'!S278-'OddsRatio_working_3-way'!R278^2/3</f>
        <v>-0.82954328684879008</v>
      </c>
      <c r="V278" s="11">
        <f>'OddsRatio_working_3-way'!S278*'OddsRatio_working_3-way'!R278/3-2*'OddsRatio_working_3-way'!R278^3/27-'OddsRatio_working_3-way'!T278</f>
        <v>0.25099645593004238</v>
      </c>
      <c r="W278" s="11">
        <f>'OddsRatio_working_3-way'!V278^2+4*'OddsRatio_working_3-way'!U278^3/27</f>
        <v>-2.1570205809301593E-2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0.14540411505416834</v>
      </c>
      <c r="Y278" s="11">
        <f>IF('OddsRatio_working_3-way'!W278&gt;=0,IF('OddsRatio_working_3-way'!V278+SQRT('OddsRatio_working_3-way'!W278)&gt;0,0,PI()),ACOS('OddsRatio_working_3-way'!V278/(2*'OddsRatio_working_3-way'!X278)))</f>
        <v>0.52942113470612218</v>
      </c>
      <c r="Z278" s="11">
        <f>'OddsRatio_working_3-way'!X278^(1/3)*COS('OddsRatio_working_3-way'!Y278/3)</f>
        <v>0.51767941185569477</v>
      </c>
      <c r="AA278" s="11">
        <f>'OddsRatio_working_3-way'!X278^(1/3)*COS(('OddsRatio_working_3-way'!Y278+2*PI())/3)</f>
        <v>-0.33878869977863929</v>
      </c>
      <c r="AB278" s="11">
        <f>'OddsRatio_working_3-way'!X278^(1/3)*COS(('OddsRatio_working_3-way'!Y278+4*PI())/3)</f>
        <v>-0.17889071207705562</v>
      </c>
      <c r="AC278" s="11">
        <f>'OddsRatio_working_3-way'!X278^(1/3)*SIN('OddsRatio_working_3-way'!Y278/3)</f>
        <v>9.2317146242388876E-2</v>
      </c>
      <c r="AD278" s="11">
        <f>'OddsRatio_working_3-way'!X278^(1/3)*SIN(('OddsRatio_working_3-way'!Y278+2*PI())/3)</f>
        <v>0.40216494856202434</v>
      </c>
      <c r="AE278" s="11">
        <f>'OddsRatio_working_3-way'!X278^(1/3)*SIN(('OddsRatio_working_3-way'!Y278+4*PI())/3)</f>
        <v>-0.49448209480441319</v>
      </c>
      <c r="AF278" s="11">
        <f>-'OddsRatio_working_3-way'!U278/(3*'OddsRatio_working_3-way'!X278^(1/3))*COS(('OddsRatio_working_3-way'!Y278)/3)</f>
        <v>0.51767941185569477</v>
      </c>
      <c r="AG278" s="11">
        <f>-'OddsRatio_working_3-way'!U278/(3*'OddsRatio_working_3-way'!X278^(1/3))*COS(('OddsRatio_working_3-way'!Y278+2*PI())/3)</f>
        <v>-0.33878869977863929</v>
      </c>
      <c r="AH278" s="11">
        <f>-'OddsRatio_working_3-way'!U278/(3*'OddsRatio_working_3-way'!X278^(1/3))*COS(('OddsRatio_working_3-way'!Y278+4*PI())/3)</f>
        <v>-0.17889071207705562</v>
      </c>
      <c r="AI278" s="11">
        <f>'OddsRatio_working_3-way'!U278/(3*'OddsRatio_working_3-way'!X278^(1/3))*SIN(('OddsRatio_working_3-way'!Y278)/3)</f>
        <v>-9.2317146242388876E-2</v>
      </c>
      <c r="AJ278" s="11">
        <f>'OddsRatio_working_3-way'!U278/(3*'OddsRatio_working_3-way'!X278^(1/3))*SIN(('OddsRatio_working_3-way'!Y278+2*PI())/3)</f>
        <v>-0.40216494856202434</v>
      </c>
      <c r="AK278" s="11">
        <f>'OddsRatio_working_3-way'!U278/(3*'OddsRatio_working_3-way'!X278^(1/3))*SIN(('OddsRatio_working_3-way'!Y278+4*PI())/3)</f>
        <v>0.49448209480441319</v>
      </c>
      <c r="AL278" s="11">
        <f>'OddsRatio_working_3-way'!Z278+'OddsRatio_working_3-way'!AF278</f>
        <v>1.0353588237113895</v>
      </c>
      <c r="AM278" s="11">
        <f>'OddsRatio_working_3-way'!AA278+'OddsRatio_working_3-way'!AG278</f>
        <v>-0.67757739955727858</v>
      </c>
      <c r="AN278" s="11">
        <f>'OddsRatio_working_3-way'!AB278+'OddsRatio_working_3-way'!AH278</f>
        <v>-0.35778142415411124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1.0353588237113895</v>
      </c>
      <c r="AS278" s="11">
        <f>IF(('OddsRatio_working_3-way'!X278=0),IF(Q278&gt;0,-Q278^(1/3),(-Q278)^(1/3)),'OddsRatio_working_3-way'!AM278-'OddsRatio_working_3-way'!R278/3)</f>
        <v>-0.67757739955727858</v>
      </c>
      <c r="AT278" s="11">
        <f>IF(('OddsRatio_working_3-way'!X278=0),IF(Q278&gt;0,-Q278^(1/3),(-Q278)^(1/3)),'OddsRatio_working_3-way'!AN278-'OddsRatio_working_3-way'!R278/3)</f>
        <v>-0.35778142415411124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2.2200000000000002</v>
      </c>
      <c r="B279" s="4">
        <f>IF('True_Odds_Calculator_3-way'!B280="","",'True_Odds_Calculator_3-way'!B280)</f>
        <v>3.28</v>
      </c>
      <c r="C279" s="4">
        <f>IF('True_Odds_Calculator_3-way'!C280="","",'True_Odds_Calculator_3-way'!C280)</f>
        <v>3.75</v>
      </c>
      <c r="D279" s="9">
        <f t="shared" si="65"/>
        <v>0.44210965058414187</v>
      </c>
      <c r="E279" s="9">
        <f t="shared" si="66"/>
        <v>0.29777219934086385</v>
      </c>
      <c r="F279" s="9">
        <f t="shared" si="67"/>
        <v>0.26011815007499434</v>
      </c>
      <c r="G279" s="9">
        <f t="shared" si="68"/>
        <v>1.0343297664915192</v>
      </c>
      <c r="H279" s="9">
        <f t="shared" si="69"/>
        <v>2.2618823151196539</v>
      </c>
      <c r="I279" s="9">
        <f t="shared" si="70"/>
        <v>3.358271867600664</v>
      </c>
      <c r="J279" s="9">
        <f t="shared" si="71"/>
        <v>3.8444068578516775</v>
      </c>
      <c r="K279" s="11">
        <f t="shared" si="72"/>
        <v>0.4504504504504504</v>
      </c>
      <c r="L279" s="11">
        <f t="shared" si="73"/>
        <v>0.3048780487804878</v>
      </c>
      <c r="M279" s="11">
        <f t="shared" si="74"/>
        <v>0.26666666666666666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-0.28013623379477048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0.22888742400937517</v>
      </c>
      <c r="Q279" s="11">
        <f>2*'OddsRatio_working_3-way'!K279*'OddsRatio_working_3-way'!L279*'OddsRatio_working_3-way'!M279</f>
        <v>7.3243975683000062E-2</v>
      </c>
      <c r="R279" s="11">
        <f t="shared" si="75"/>
        <v>0</v>
      </c>
      <c r="S279" s="11">
        <f t="shared" si="76"/>
        <v>-0.81705754699714961</v>
      </c>
      <c r="T279" s="11">
        <f t="shared" si="77"/>
        <v>-0.2614584150390879</v>
      </c>
      <c r="U279" s="11">
        <f>'OddsRatio_working_3-way'!S279-'OddsRatio_working_3-way'!R279^2/3</f>
        <v>-0.81705754699714961</v>
      </c>
      <c r="V279" s="11">
        <f>'OddsRatio_working_3-way'!S279*'OddsRatio_working_3-way'!R279/3-2*'OddsRatio_working_3-way'!R279^3/27-'OddsRatio_working_3-way'!T279</f>
        <v>0.2614584150390879</v>
      </c>
      <c r="W279" s="11">
        <f>'OddsRatio_working_3-way'!V279^2+4*'OddsRatio_working_3-way'!U279^3/27</f>
        <v>-1.2447461217070688E-2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0.14213370818688881</v>
      </c>
      <c r="Y279" s="11">
        <f>IF('OddsRatio_working_3-way'!W279&gt;=0,IF('OddsRatio_working_3-way'!V279+SQRT('OddsRatio_working_3-way'!W279)&gt;0,0,PI()),ACOS('OddsRatio_working_3-way'!V279/(2*'OddsRatio_working_3-way'!X279)))</f>
        <v>0.4033222519015851</v>
      </c>
      <c r="Z279" s="11">
        <f>'OddsRatio_working_3-way'!X279^(1/3)*COS('OddsRatio_working_3-way'!Y279/3)</f>
        <v>0.5171648832457596</v>
      </c>
      <c r="AA279" s="11">
        <f>'OddsRatio_working_3-way'!X279^(1/3)*COS(('OddsRatio_working_3-way'!Y279+2*PI())/3)</f>
        <v>-0.31916089820884219</v>
      </c>
      <c r="AB279" s="11">
        <f>'OddsRatio_working_3-way'!X279^(1/3)*COS(('OddsRatio_working_3-way'!Y279+4*PI())/3)</f>
        <v>-0.19800398503691727</v>
      </c>
      <c r="AC279" s="11">
        <f>'OddsRatio_working_3-way'!X279^(1/3)*SIN('OddsRatio_working_3-way'!Y279/3)</f>
        <v>6.9949976433994962E-2</v>
      </c>
      <c r="AD279" s="11">
        <f>'OddsRatio_working_3-way'!X279^(1/3)*SIN(('OddsRatio_working_3-way'!Y279+2*PI())/3)</f>
        <v>0.41290293861904354</v>
      </c>
      <c r="AE279" s="11">
        <f>'OddsRatio_working_3-way'!X279^(1/3)*SIN(('OddsRatio_working_3-way'!Y279+4*PI())/3)</f>
        <v>-0.48285291505303851</v>
      </c>
      <c r="AF279" s="11">
        <f>-'OddsRatio_working_3-way'!U279/(3*'OddsRatio_working_3-way'!X279^(1/3))*COS(('OddsRatio_working_3-way'!Y279)/3)</f>
        <v>0.51716488324575949</v>
      </c>
      <c r="AG279" s="11">
        <f>-'OddsRatio_working_3-way'!U279/(3*'OddsRatio_working_3-way'!X279^(1/3))*COS(('OddsRatio_working_3-way'!Y279+2*PI())/3)</f>
        <v>-0.31916089820884214</v>
      </c>
      <c r="AH279" s="11">
        <f>-'OddsRatio_working_3-way'!U279/(3*'OddsRatio_working_3-way'!X279^(1/3))*COS(('OddsRatio_working_3-way'!Y279+4*PI())/3)</f>
        <v>-0.19800398503691724</v>
      </c>
      <c r="AI279" s="11">
        <f>'OddsRatio_working_3-way'!U279/(3*'OddsRatio_working_3-way'!X279^(1/3))*SIN(('OddsRatio_working_3-way'!Y279)/3)</f>
        <v>-6.9949976433994948E-2</v>
      </c>
      <c r="AJ279" s="11">
        <f>'OddsRatio_working_3-way'!U279/(3*'OddsRatio_working_3-way'!X279^(1/3))*SIN(('OddsRatio_working_3-way'!Y279+2*PI())/3)</f>
        <v>-0.41290293861904348</v>
      </c>
      <c r="AK279" s="11">
        <f>'OddsRatio_working_3-way'!U279/(3*'OddsRatio_working_3-way'!X279^(1/3))*SIN(('OddsRatio_working_3-way'!Y279+4*PI())/3)</f>
        <v>0.4828529150530384</v>
      </c>
      <c r="AL279" s="11">
        <f>'OddsRatio_working_3-way'!Z279+'OddsRatio_working_3-way'!AF279</f>
        <v>1.0343297664915192</v>
      </c>
      <c r="AM279" s="11">
        <f>'OddsRatio_working_3-way'!AA279+'OddsRatio_working_3-way'!AG279</f>
        <v>-0.63832179641768438</v>
      </c>
      <c r="AN279" s="11">
        <f>'OddsRatio_working_3-way'!AB279+'OddsRatio_working_3-way'!AH279</f>
        <v>-0.39600797007383448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1.0343297664915192</v>
      </c>
      <c r="AS279" s="11">
        <f>IF(('OddsRatio_working_3-way'!X279=0),IF(Q279&gt;0,-Q279^(1/3),(-Q279)^(1/3)),'OddsRatio_working_3-way'!AM279-'OddsRatio_working_3-way'!R279/3)</f>
        <v>-0.63832179641768438</v>
      </c>
      <c r="AT279" s="11">
        <f>IF(('OddsRatio_working_3-way'!X279=0),IF(Q279&gt;0,-Q279^(1/3),(-Q279)^(1/3)),'OddsRatio_working_3-way'!AN279-'OddsRatio_working_3-way'!R279/3)</f>
        <v>-0.39600797007383448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1.24</v>
      </c>
      <c r="B280" s="4">
        <f>IF('True_Odds_Calculator_3-way'!B281="","",'True_Odds_Calculator_3-way'!B281)</f>
        <v>6.09</v>
      </c>
      <c r="C280" s="4">
        <f>IF('True_Odds_Calculator_3-way'!C281="","",'True_Odds_Calculator_3-way'!C281)</f>
        <v>11.43</v>
      </c>
      <c r="D280" s="9">
        <f t="shared" si="65"/>
        <v>0.78063179911626035</v>
      </c>
      <c r="E280" s="9">
        <f t="shared" si="66"/>
        <v>0.14368164098455807</v>
      </c>
      <c r="F280" s="9">
        <f t="shared" si="67"/>
        <v>7.5686559899181355E-2</v>
      </c>
      <c r="G280" s="9">
        <f t="shared" si="68"/>
        <v>1.1708902601504025</v>
      </c>
      <c r="H280" s="9">
        <f t="shared" si="69"/>
        <v>1.2810136624360968</v>
      </c>
      <c r="I280" s="9">
        <f t="shared" si="70"/>
        <v>6.9598314241655492</v>
      </c>
      <c r="J280" s="9">
        <f t="shared" si="71"/>
        <v>13.212385413368699</v>
      </c>
      <c r="K280" s="11">
        <f t="shared" si="72"/>
        <v>0.80645161290322587</v>
      </c>
      <c r="L280" s="11">
        <f t="shared" si="73"/>
        <v>0.16420361247947454</v>
      </c>
      <c r="M280" s="11">
        <f t="shared" si="74"/>
        <v>8.7489063867016631E-2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-0.14761419561153288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0.18258748431381192</v>
      </c>
      <c r="Q280" s="11">
        <f>2*'OddsRatio_working_3-way'!K280*'OddsRatio_working_3-way'!L280*'OddsRatio_working_3-way'!M280</f>
        <v>2.3171000547438064E-2</v>
      </c>
      <c r="R280" s="11">
        <f t="shared" si="75"/>
        <v>0</v>
      </c>
      <c r="S280" s="11">
        <f t="shared" si="76"/>
        <v>-1.2369236140019761</v>
      </c>
      <c r="T280" s="11">
        <f t="shared" si="77"/>
        <v>-0.15697000177690057</v>
      </c>
      <c r="U280" s="11">
        <f>'OddsRatio_working_3-way'!S280-'OddsRatio_working_3-way'!R280^2/3</f>
        <v>-1.2369236140019761</v>
      </c>
      <c r="V280" s="11">
        <f>'OddsRatio_working_3-way'!S280*'OddsRatio_working_3-way'!R280/3-2*'OddsRatio_working_3-way'!R280^3/27-'OddsRatio_working_3-way'!T280</f>
        <v>0.15697000177690057</v>
      </c>
      <c r="W280" s="11">
        <f>'OddsRatio_working_3-way'!V280^2+4*'OddsRatio_working_3-way'!U280^3/27</f>
        <v>-0.25572611101533665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0.26474784818444552</v>
      </c>
      <c r="Y280" s="11">
        <f>IF('OddsRatio_working_3-way'!W280&gt;=0,IF('OddsRatio_working_3-way'!V280+SQRT('OddsRatio_working_3-way'!W280)&gt;0,0,PI()),ACOS('OddsRatio_working_3-way'!V280/(2*'OddsRatio_working_3-way'!X280)))</f>
        <v>1.2698209348233607</v>
      </c>
      <c r="Z280" s="11">
        <f>'OddsRatio_working_3-way'!X280^(1/3)*COS('OddsRatio_working_3-way'!Y280/3)</f>
        <v>0.58544513007520127</v>
      </c>
      <c r="AA280" s="11">
        <f>'OddsRatio_working_3-way'!X280^(1/3)*COS(('OddsRatio_working_3-way'!Y280+2*PI())/3)</f>
        <v>-0.52113316736139181</v>
      </c>
      <c r="AB280" s="11">
        <f>'OddsRatio_working_3-way'!X280^(1/3)*COS(('OddsRatio_working_3-way'!Y280+4*PI())/3)</f>
        <v>-6.431196271380929E-2</v>
      </c>
      <c r="AC280" s="11">
        <f>'OddsRatio_working_3-way'!X280^(1/3)*SIN('OddsRatio_working_3-way'!Y280/3)</f>
        <v>0.26374584547481084</v>
      </c>
      <c r="AD280" s="11">
        <f>'OddsRatio_working_3-way'!X280^(1/3)*SIN(('OddsRatio_working_3-way'!Y280+2*PI())/3)</f>
        <v>0.37513743242960396</v>
      </c>
      <c r="AE280" s="11">
        <f>'OddsRatio_working_3-way'!X280^(1/3)*SIN(('OddsRatio_working_3-way'!Y280+4*PI())/3)</f>
        <v>-0.63888327790441479</v>
      </c>
      <c r="AF280" s="11">
        <f>-'OddsRatio_working_3-way'!U280/(3*'OddsRatio_working_3-way'!X280^(1/3))*COS(('OddsRatio_working_3-way'!Y280)/3)</f>
        <v>0.58544513007520127</v>
      </c>
      <c r="AG280" s="11">
        <f>-'OddsRatio_working_3-way'!U280/(3*'OddsRatio_working_3-way'!X280^(1/3))*COS(('OddsRatio_working_3-way'!Y280+2*PI())/3)</f>
        <v>-0.52113316736139181</v>
      </c>
      <c r="AH280" s="11">
        <f>-'OddsRatio_working_3-way'!U280/(3*'OddsRatio_working_3-way'!X280^(1/3))*COS(('OddsRatio_working_3-way'!Y280+4*PI())/3)</f>
        <v>-6.431196271380929E-2</v>
      </c>
      <c r="AI280" s="11">
        <f>'OddsRatio_working_3-way'!U280/(3*'OddsRatio_working_3-way'!X280^(1/3))*SIN(('OddsRatio_working_3-way'!Y280)/3)</f>
        <v>-0.26374584547481084</v>
      </c>
      <c r="AJ280" s="11">
        <f>'OddsRatio_working_3-way'!U280/(3*'OddsRatio_working_3-way'!X280^(1/3))*SIN(('OddsRatio_working_3-way'!Y280+2*PI())/3)</f>
        <v>-0.37513743242960396</v>
      </c>
      <c r="AK280" s="11">
        <f>'OddsRatio_working_3-way'!U280/(3*'OddsRatio_working_3-way'!X280^(1/3))*SIN(('OddsRatio_working_3-way'!Y280+4*PI())/3)</f>
        <v>0.63888327790441479</v>
      </c>
      <c r="AL280" s="11">
        <f>'OddsRatio_working_3-way'!Z280+'OddsRatio_working_3-way'!AF280</f>
        <v>1.1708902601504025</v>
      </c>
      <c r="AM280" s="11">
        <f>'OddsRatio_working_3-way'!AA280+'OddsRatio_working_3-way'!AG280</f>
        <v>-1.0422663347227836</v>
      </c>
      <c r="AN280" s="11">
        <f>'OddsRatio_working_3-way'!AB280+'OddsRatio_working_3-way'!AH280</f>
        <v>-0.12862392542761858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1.1708902601504025</v>
      </c>
      <c r="AS280" s="11">
        <f>IF(('OddsRatio_working_3-way'!X280=0),IF(Q280&gt;0,-Q280^(1/3),(-Q280)^(1/3)),'OddsRatio_working_3-way'!AM280-'OddsRatio_working_3-way'!R280/3)</f>
        <v>-1.0422663347227836</v>
      </c>
      <c r="AT280" s="11">
        <f>IF(('OddsRatio_working_3-way'!X280=0),IF(Q280&gt;0,-Q280^(1/3),(-Q280)^(1/3)),'OddsRatio_working_3-way'!AN280-'OddsRatio_working_3-way'!R280/3)</f>
        <v>-0.12862392542761858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8.17</v>
      </c>
      <c r="B281" s="4">
        <f>IF('True_Odds_Calculator_3-way'!B282="","",'True_Odds_Calculator_3-way'!B282)</f>
        <v>5</v>
      </c>
      <c r="C281" s="4">
        <f>IF('True_Odds_Calculator_3-way'!C282="","",'True_Odds_Calculator_3-way'!C282)</f>
        <v>1.42</v>
      </c>
      <c r="D281" s="9">
        <f t="shared" si="65"/>
        <v>0.11648145340716828</v>
      </c>
      <c r="E281" s="9">
        <f t="shared" si="66"/>
        <v>0.19114785052256364</v>
      </c>
      <c r="F281" s="9">
        <f t="shared" si="67"/>
        <v>0.69237069607026835</v>
      </c>
      <c r="G281" s="9">
        <f t="shared" si="68"/>
        <v>1.0578881050273139</v>
      </c>
      <c r="H281" s="9">
        <f t="shared" si="69"/>
        <v>8.5850577130458419</v>
      </c>
      <c r="I281" s="9">
        <f t="shared" si="70"/>
        <v>5.2315524201092556</v>
      </c>
      <c r="J281" s="9">
        <f t="shared" si="71"/>
        <v>1.4443130041114716</v>
      </c>
      <c r="K281" s="11">
        <f t="shared" si="72"/>
        <v>0.12239902080783353</v>
      </c>
      <c r="L281" s="11">
        <f t="shared" si="73"/>
        <v>0.2</v>
      </c>
      <c r="M281" s="11">
        <f t="shared" si="74"/>
        <v>0.70422535211267612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-0.20765769648490717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0.19980347199475926</v>
      </c>
      <c r="Q281" s="11">
        <f>2*'OddsRatio_working_3-way'!K281*'OddsRatio_working_3-way'!L281*'OddsRatio_working_3-way'!M281</f>
        <v>3.4478597410657341E-2</v>
      </c>
      <c r="R281" s="11">
        <f t="shared" si="75"/>
        <v>0</v>
      </c>
      <c r="S281" s="11">
        <f t="shared" si="76"/>
        <v>-0.96217706050341956</v>
      </c>
      <c r="T281" s="11">
        <f t="shared" si="77"/>
        <v>-0.16603573088928728</v>
      </c>
      <c r="U281" s="11">
        <f>'OddsRatio_working_3-way'!S281-'OddsRatio_working_3-way'!R281^2/3</f>
        <v>-0.96217706050341956</v>
      </c>
      <c r="V281" s="11">
        <f>'OddsRatio_working_3-way'!S281*'OddsRatio_working_3-way'!R281/3-2*'OddsRatio_working_3-way'!R281^3/27-'OddsRatio_working_3-way'!T281</f>
        <v>0.16603573088928728</v>
      </c>
      <c r="W281" s="11">
        <f>'OddsRatio_working_3-way'!V281^2+4*'OddsRatio_working_3-way'!U281^3/27</f>
        <v>-0.1043978838050155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0.18163545065388206</v>
      </c>
      <c r="Y281" s="11">
        <f>IF('OddsRatio_working_3-way'!W281&gt;=0,IF('OddsRatio_working_3-way'!V281+SQRT('OddsRatio_working_3-way'!W281)&gt;0,0,PI()),ACOS('OddsRatio_working_3-way'!V281/(2*'OddsRatio_working_3-way'!X281)))</f>
        <v>1.0961120965601594</v>
      </c>
      <c r="Z281" s="11">
        <f>'OddsRatio_working_3-way'!X281^(1/3)*COS('OddsRatio_working_3-way'!Y281/3)</f>
        <v>0.52894405251365695</v>
      </c>
      <c r="AA281" s="11">
        <f>'OddsRatio_working_3-way'!X281^(1/3)*COS(('OddsRatio_working_3-way'!Y281+2*PI())/3)</f>
        <v>-0.4397087436098911</v>
      </c>
      <c r="AB281" s="11">
        <f>'OddsRatio_working_3-way'!X281^(1/3)*COS(('OddsRatio_working_3-way'!Y281+4*PI())/3)</f>
        <v>-8.9235308903766311E-2</v>
      </c>
      <c r="AC281" s="11">
        <f>'OddsRatio_working_3-way'!X281^(1/3)*SIN('OddsRatio_working_3-way'!Y281/3)</f>
        <v>0.20234593187139407</v>
      </c>
      <c r="AD281" s="11">
        <f>'OddsRatio_working_3-way'!X281^(1/3)*SIN(('OddsRatio_working_3-way'!Y281+2*PI())/3)</f>
        <v>0.35690602072182004</v>
      </c>
      <c r="AE281" s="11">
        <f>'OddsRatio_working_3-way'!X281^(1/3)*SIN(('OddsRatio_working_3-way'!Y281+4*PI())/3)</f>
        <v>-0.55925195259321414</v>
      </c>
      <c r="AF281" s="11">
        <f>-'OddsRatio_working_3-way'!U281/(3*'OddsRatio_working_3-way'!X281^(1/3))*COS(('OddsRatio_working_3-way'!Y281)/3)</f>
        <v>0.52894405251365695</v>
      </c>
      <c r="AG281" s="11">
        <f>-'OddsRatio_working_3-way'!U281/(3*'OddsRatio_working_3-way'!X281^(1/3))*COS(('OddsRatio_working_3-way'!Y281+2*PI())/3)</f>
        <v>-0.4397087436098911</v>
      </c>
      <c r="AH281" s="11">
        <f>-'OddsRatio_working_3-way'!U281/(3*'OddsRatio_working_3-way'!X281^(1/3))*COS(('OddsRatio_working_3-way'!Y281+4*PI())/3)</f>
        <v>-8.9235308903766311E-2</v>
      </c>
      <c r="AI281" s="11">
        <f>'OddsRatio_working_3-way'!U281/(3*'OddsRatio_working_3-way'!X281^(1/3))*SIN(('OddsRatio_working_3-way'!Y281)/3)</f>
        <v>-0.20234593187139407</v>
      </c>
      <c r="AJ281" s="11">
        <f>'OddsRatio_working_3-way'!U281/(3*'OddsRatio_working_3-way'!X281^(1/3))*SIN(('OddsRatio_working_3-way'!Y281+2*PI())/3)</f>
        <v>-0.35690602072182004</v>
      </c>
      <c r="AK281" s="11">
        <f>'OddsRatio_working_3-way'!U281/(3*'OddsRatio_working_3-way'!X281^(1/3))*SIN(('OddsRatio_working_3-way'!Y281+4*PI())/3)</f>
        <v>0.55925195259321414</v>
      </c>
      <c r="AL281" s="11">
        <f>'OddsRatio_working_3-way'!Z281+'OddsRatio_working_3-way'!AF281</f>
        <v>1.0578881050273139</v>
      </c>
      <c r="AM281" s="11">
        <f>'OddsRatio_working_3-way'!AA281+'OddsRatio_working_3-way'!AG281</f>
        <v>-0.87941748721978219</v>
      </c>
      <c r="AN281" s="11">
        <f>'OddsRatio_working_3-way'!AB281+'OddsRatio_working_3-way'!AH281</f>
        <v>-0.17847061780753262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1.0578881050273139</v>
      </c>
      <c r="AS281" s="11">
        <f>IF(('OddsRatio_working_3-way'!X281=0),IF(Q281&gt;0,-Q281^(1/3),(-Q281)^(1/3)),'OddsRatio_working_3-way'!AM281-'OddsRatio_working_3-way'!R281/3)</f>
        <v>-0.87941748721978219</v>
      </c>
      <c r="AT281" s="11">
        <f>IF(('OddsRatio_working_3-way'!X281=0),IF(Q281&gt;0,-Q281^(1/3),(-Q281)^(1/3)),'OddsRatio_working_3-way'!AN281-'OddsRatio_working_3-way'!R281/3)</f>
        <v>-0.17847061780753262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2.54</v>
      </c>
      <c r="B282" s="4">
        <f>IF('True_Odds_Calculator_3-way'!B283="","",'True_Odds_Calculator_3-way'!B283)</f>
        <v>3.35</v>
      </c>
      <c r="C282" s="4">
        <f>IF('True_Odds_Calculator_3-way'!C283="","",'True_Odds_Calculator_3-way'!C283)</f>
        <v>3.03</v>
      </c>
      <c r="D282" s="9">
        <f t="shared" si="65"/>
        <v>0.38575417649654636</v>
      </c>
      <c r="E282" s="9">
        <f t="shared" si="66"/>
        <v>0.29155829541488071</v>
      </c>
      <c r="F282" s="9">
        <f t="shared" si="67"/>
        <v>0.32268752808857287</v>
      </c>
      <c r="G282" s="9">
        <f t="shared" si="68"/>
        <v>1.0339769434912729</v>
      </c>
      <c r="H282" s="9">
        <f t="shared" si="69"/>
        <v>2.5923244929765601</v>
      </c>
      <c r="I282" s="9">
        <f t="shared" si="70"/>
        <v>3.4298458172044914</v>
      </c>
      <c r="J282" s="9">
        <f t="shared" si="71"/>
        <v>3.0989731952872845</v>
      </c>
      <c r="K282" s="11">
        <f t="shared" si="72"/>
        <v>0.39370078740157477</v>
      </c>
      <c r="L282" s="11">
        <f t="shared" si="73"/>
        <v>0.29850746268656714</v>
      </c>
      <c r="M282" s="11">
        <f t="shared" si="74"/>
        <v>0.33003300330033003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-0.28494659314327242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0.2296151580136272</v>
      </c>
      <c r="Q282" s="11">
        <f>2*'OddsRatio_working_3-way'!K282*'OddsRatio_working_3-way'!L282*'OddsRatio_working_3-way'!M282</f>
        <v>7.7572688518117286E-2</v>
      </c>
      <c r="R282" s="11">
        <f t="shared" si="75"/>
        <v>0</v>
      </c>
      <c r="S282" s="11">
        <f t="shared" si="76"/>
        <v>-0.80581822537592396</v>
      </c>
      <c r="T282" s="11">
        <f t="shared" si="77"/>
        <v>-0.27223588695132561</v>
      </c>
      <c r="U282" s="11">
        <f>'OddsRatio_working_3-way'!S282-'OddsRatio_working_3-way'!R282^2/3</f>
        <v>-0.80581822537592396</v>
      </c>
      <c r="V282" s="11">
        <f>'OddsRatio_working_3-way'!S282*'OddsRatio_working_3-way'!R282/3-2*'OddsRatio_working_3-way'!R282^3/27-'OddsRatio_working_3-way'!T282</f>
        <v>0.27223588695132561</v>
      </c>
      <c r="W282" s="11">
        <f>'OddsRatio_working_3-way'!V282^2+4*'OddsRatio_working_3-way'!U282^3/27</f>
        <v>-3.4065009477546593E-3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0.13921106196341726</v>
      </c>
      <c r="Y282" s="11">
        <f>IF('OddsRatio_working_3-way'!W282&gt;=0,IF('OddsRatio_working_3-way'!V282+SQRT('OddsRatio_working_3-way'!W282)&gt;0,0,PI()),ACOS('OddsRatio_working_3-way'!V282/(2*'OddsRatio_working_3-way'!X282)))</f>
        <v>0.21119509527717484</v>
      </c>
      <c r="Z282" s="11">
        <f>'OddsRatio_working_3-way'!X282^(1/3)*COS('OddsRatio_working_3-way'!Y282/3)</f>
        <v>0.51698847174563656</v>
      </c>
      <c r="AA282" s="11">
        <f>'OddsRatio_working_3-way'!X282^(1/3)*COS(('OddsRatio_working_3-way'!Y282+2*PI())/3)</f>
        <v>-0.2900655267169448</v>
      </c>
      <c r="AB282" s="11">
        <f>'OddsRatio_working_3-way'!X282^(1/3)*COS(('OddsRatio_working_3-way'!Y282+4*PI())/3)</f>
        <v>-0.22692294502869181</v>
      </c>
      <c r="AC282" s="11">
        <f>'OddsRatio_working_3-way'!X282^(1/3)*SIN('OddsRatio_working_3-way'!Y282/3)</f>
        <v>3.6455386535040872E-2</v>
      </c>
      <c r="AD282" s="11">
        <f>'OddsRatio_working_3-way'!X282^(1/3)*SIN(('OddsRatio_working_3-way'!Y282+2*PI())/3)</f>
        <v>0.4294974567278943</v>
      </c>
      <c r="AE282" s="11">
        <f>'OddsRatio_working_3-way'!X282^(1/3)*SIN(('OddsRatio_working_3-way'!Y282+4*PI())/3)</f>
        <v>-0.46595284326293512</v>
      </c>
      <c r="AF282" s="11">
        <f>-'OddsRatio_working_3-way'!U282/(3*'OddsRatio_working_3-way'!X282^(1/3))*COS(('OddsRatio_working_3-way'!Y282)/3)</f>
        <v>0.51698847174563634</v>
      </c>
      <c r="AG282" s="11">
        <f>-'OddsRatio_working_3-way'!U282/(3*'OddsRatio_working_3-way'!X282^(1/3))*COS(('OddsRatio_working_3-way'!Y282+2*PI())/3)</f>
        <v>-0.29006552671694469</v>
      </c>
      <c r="AH282" s="11">
        <f>-'OddsRatio_working_3-way'!U282/(3*'OddsRatio_working_3-way'!X282^(1/3))*COS(('OddsRatio_working_3-way'!Y282+4*PI())/3)</f>
        <v>-0.22692294502869173</v>
      </c>
      <c r="AI282" s="11">
        <f>'OddsRatio_working_3-way'!U282/(3*'OddsRatio_working_3-way'!X282^(1/3))*SIN(('OddsRatio_working_3-way'!Y282)/3)</f>
        <v>-3.6455386535040858E-2</v>
      </c>
      <c r="AJ282" s="11">
        <f>'OddsRatio_working_3-way'!U282/(3*'OddsRatio_working_3-way'!X282^(1/3))*SIN(('OddsRatio_working_3-way'!Y282+2*PI())/3)</f>
        <v>-0.42949745672789413</v>
      </c>
      <c r="AK282" s="11">
        <f>'OddsRatio_working_3-way'!U282/(3*'OddsRatio_working_3-way'!X282^(1/3))*SIN(('OddsRatio_working_3-way'!Y282+4*PI())/3)</f>
        <v>0.4659528432629349</v>
      </c>
      <c r="AL282" s="11">
        <f>'OddsRatio_working_3-way'!Z282+'OddsRatio_working_3-way'!AF282</f>
        <v>1.0339769434912729</v>
      </c>
      <c r="AM282" s="11">
        <f>'OddsRatio_working_3-way'!AA282+'OddsRatio_working_3-way'!AG282</f>
        <v>-0.58013105343388949</v>
      </c>
      <c r="AN282" s="11">
        <f>'OddsRatio_working_3-way'!AB282+'OddsRatio_working_3-way'!AH282</f>
        <v>-0.45384589005738352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1.0339769434912729</v>
      </c>
      <c r="AS282" s="11">
        <f>IF(('OddsRatio_working_3-way'!X282=0),IF(Q282&gt;0,-Q282^(1/3),(-Q282)^(1/3)),'OddsRatio_working_3-way'!AM282-'OddsRatio_working_3-way'!R282/3)</f>
        <v>-0.58013105343388949</v>
      </c>
      <c r="AT282" s="11">
        <f>IF(('OddsRatio_working_3-way'!X282=0),IF(Q282&gt;0,-Q282^(1/3),(-Q282)^(1/3)),'OddsRatio_working_3-way'!AN282-'OddsRatio_working_3-way'!R282/3)</f>
        <v>-0.45384589005738352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1.93</v>
      </c>
      <c r="B283" s="4">
        <f>IF('True_Odds_Calculator_3-way'!B284="","",'True_Odds_Calculator_3-way'!B284)</f>
        <v>3.38</v>
      </c>
      <c r="C283" s="4">
        <f>IF('True_Odds_Calculator_3-way'!C284="","",'True_Odds_Calculator_3-way'!C284)</f>
        <v>4.6500000000000004</v>
      </c>
      <c r="D283" s="9">
        <f t="shared" si="65"/>
        <v>0.50648123664188316</v>
      </c>
      <c r="E283" s="9">
        <f t="shared" si="66"/>
        <v>0.28623415070223635</v>
      </c>
      <c r="F283" s="9">
        <f t="shared" si="67"/>
        <v>0.2072846126558805</v>
      </c>
      <c r="G283" s="9">
        <f t="shared" si="68"/>
        <v>1.047749252198712</v>
      </c>
      <c r="H283" s="9">
        <f t="shared" si="69"/>
        <v>1.9744068045448016</v>
      </c>
      <c r="I283" s="9">
        <f t="shared" si="70"/>
        <v>3.4936432202329342</v>
      </c>
      <c r="J283" s="9">
        <f t="shared" si="71"/>
        <v>4.8242847705252991</v>
      </c>
      <c r="K283" s="11">
        <f t="shared" si="72"/>
        <v>0.5181347150259068</v>
      </c>
      <c r="L283" s="11">
        <f t="shared" si="73"/>
        <v>0.29585798816568049</v>
      </c>
      <c r="M283" s="11">
        <f t="shared" si="74"/>
        <v>0.21505376344086019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-0.26633350706686698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0.22944694385571748</v>
      </c>
      <c r="Q283" s="11">
        <f>2*'OddsRatio_working_3-way'!K283*'OddsRatio_working_3-way'!L283*'OddsRatio_working_3-way'!M283</f>
        <v>6.5933029843596974E-2</v>
      </c>
      <c r="R283" s="11">
        <f t="shared" si="75"/>
        <v>0</v>
      </c>
      <c r="S283" s="11">
        <f t="shared" si="76"/>
        <v>-0.86150235613467674</v>
      </c>
      <c r="T283" s="11">
        <f t="shared" si="77"/>
        <v>-0.24755814831456227</v>
      </c>
      <c r="U283" s="11">
        <f>'OddsRatio_working_3-way'!S283-'OddsRatio_working_3-way'!R283^2/3</f>
        <v>-0.86150235613467674</v>
      </c>
      <c r="V283" s="11">
        <f>'OddsRatio_working_3-way'!S283*'OddsRatio_working_3-way'!R283/3-2*'OddsRatio_working_3-way'!R283^3/27-'OddsRatio_working_3-way'!T283</f>
        <v>0.24755814831456227</v>
      </c>
      <c r="W283" s="11">
        <f>'OddsRatio_working_3-way'!V283^2+4*'OddsRatio_working_3-way'!U283^3/27</f>
        <v>-3.3440186082080672E-2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0.15388731500599351</v>
      </c>
      <c r="Y283" s="11">
        <f>IF('OddsRatio_working_3-way'!W283&gt;=0,IF('OddsRatio_working_3-way'!V283+SQRT('OddsRatio_working_3-way'!W283)&gt;0,0,PI()),ACOS('OddsRatio_working_3-way'!V283/(2*'OddsRatio_working_3-way'!X283)))</f>
        <v>0.63621771183139741</v>
      </c>
      <c r="Z283" s="11">
        <f>'OddsRatio_working_3-way'!X283^(1/3)*COS('OddsRatio_working_3-way'!Y283/3)</f>
        <v>0.52387462609935598</v>
      </c>
      <c r="AA283" s="11">
        <f>'OddsRatio_working_3-way'!X283^(1/3)*COS(('OddsRatio_working_3-way'!Y283+2*PI())/3)</f>
        <v>-0.35962109435760142</v>
      </c>
      <c r="AB283" s="11">
        <f>'OddsRatio_working_3-way'!X283^(1/3)*COS(('OddsRatio_working_3-way'!Y283+4*PI())/3)</f>
        <v>-0.16425353174175444</v>
      </c>
      <c r="AC283" s="11">
        <f>'OddsRatio_working_3-way'!X283^(1/3)*SIN('OddsRatio_working_3-way'!Y283/3)</f>
        <v>0.11279551486718024</v>
      </c>
      <c r="AD283" s="11">
        <f>'OddsRatio_working_3-way'!X283^(1/3)*SIN(('OddsRatio_working_3-way'!Y283+2*PI())/3)</f>
        <v>0.39729097716652639</v>
      </c>
      <c r="AE283" s="11">
        <f>'OddsRatio_working_3-way'!X283^(1/3)*SIN(('OddsRatio_working_3-way'!Y283+4*PI())/3)</f>
        <v>-0.51008649203370671</v>
      </c>
      <c r="AF283" s="11">
        <f>-'OddsRatio_working_3-way'!U283/(3*'OddsRatio_working_3-way'!X283^(1/3))*COS(('OddsRatio_working_3-way'!Y283)/3)</f>
        <v>0.52387462609935598</v>
      </c>
      <c r="AG283" s="11">
        <f>-'OddsRatio_working_3-way'!U283/(3*'OddsRatio_working_3-way'!X283^(1/3))*COS(('OddsRatio_working_3-way'!Y283+2*PI())/3)</f>
        <v>-0.35962109435760142</v>
      </c>
      <c r="AH283" s="11">
        <f>-'OddsRatio_working_3-way'!U283/(3*'OddsRatio_working_3-way'!X283^(1/3))*COS(('OddsRatio_working_3-way'!Y283+4*PI())/3)</f>
        <v>-0.16425353174175444</v>
      </c>
      <c r="AI283" s="11">
        <f>'OddsRatio_working_3-way'!U283/(3*'OddsRatio_working_3-way'!X283^(1/3))*SIN(('OddsRatio_working_3-way'!Y283)/3)</f>
        <v>-0.11279551486718024</v>
      </c>
      <c r="AJ283" s="11">
        <f>'OddsRatio_working_3-way'!U283/(3*'OddsRatio_working_3-way'!X283^(1/3))*SIN(('OddsRatio_working_3-way'!Y283+2*PI())/3)</f>
        <v>-0.39729097716652639</v>
      </c>
      <c r="AK283" s="11">
        <f>'OddsRatio_working_3-way'!U283/(3*'OddsRatio_working_3-way'!X283^(1/3))*SIN(('OddsRatio_working_3-way'!Y283+4*PI())/3)</f>
        <v>0.51008649203370671</v>
      </c>
      <c r="AL283" s="11">
        <f>'OddsRatio_working_3-way'!Z283+'OddsRatio_working_3-way'!AF283</f>
        <v>1.047749252198712</v>
      </c>
      <c r="AM283" s="11">
        <f>'OddsRatio_working_3-way'!AA283+'OddsRatio_working_3-way'!AG283</f>
        <v>-0.71924218871520285</v>
      </c>
      <c r="AN283" s="11">
        <f>'OddsRatio_working_3-way'!AB283+'OddsRatio_working_3-way'!AH283</f>
        <v>-0.32850706348350889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1.047749252198712</v>
      </c>
      <c r="AS283" s="11">
        <f>IF(('OddsRatio_working_3-way'!X283=0),IF(Q283&gt;0,-Q283^(1/3),(-Q283)^(1/3)),'OddsRatio_working_3-way'!AM283-'OddsRatio_working_3-way'!R283/3)</f>
        <v>-0.71924218871520285</v>
      </c>
      <c r="AT283" s="11">
        <f>IF(('OddsRatio_working_3-way'!X283=0),IF(Q283&gt;0,-Q283^(1/3),(-Q283)^(1/3)),'OddsRatio_working_3-way'!AN283-'OddsRatio_working_3-way'!R283/3)</f>
        <v>-0.32850706348350889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2.94</v>
      </c>
      <c r="B284" s="4">
        <f>IF('True_Odds_Calculator_3-way'!B285="","",'True_Odds_Calculator_3-way'!B285)</f>
        <v>3.17</v>
      </c>
      <c r="C284" s="4">
        <f>IF('True_Odds_Calculator_3-way'!C285="","",'True_Odds_Calculator_3-way'!C285)</f>
        <v>2.68</v>
      </c>
      <c r="D284" s="9">
        <f t="shared" si="65"/>
        <v>0.33057523863242233</v>
      </c>
      <c r="E284" s="9">
        <f t="shared" si="66"/>
        <v>0.30626831753095329</v>
      </c>
      <c r="F284" s="9">
        <f t="shared" si="67"/>
        <v>0.36315644383662432</v>
      </c>
      <c r="G284" s="9">
        <f t="shared" si="68"/>
        <v>1.0438298748896193</v>
      </c>
      <c r="H284" s="9">
        <f t="shared" si="69"/>
        <v>3.0250299572858617</v>
      </c>
      <c r="I284" s="9">
        <f t="shared" si="70"/>
        <v>3.2651108285104744</v>
      </c>
      <c r="J284" s="9">
        <f t="shared" si="71"/>
        <v>2.7536341898145604</v>
      </c>
      <c r="K284" s="11">
        <f t="shared" si="72"/>
        <v>0.3401360544217687</v>
      </c>
      <c r="L284" s="11">
        <f t="shared" si="73"/>
        <v>0.31545741324921134</v>
      </c>
      <c r="M284" s="11">
        <f t="shared" si="74"/>
        <v>0.37313432835820892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-0.2831583407881727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0.2318126742198362</v>
      </c>
      <c r="Q284" s="11">
        <f>2*'OddsRatio_working_3-way'!K284*'OddsRatio_working_3-way'!L284*'OddsRatio_working_3-way'!M284</f>
        <v>8.0073462597525458E-2</v>
      </c>
      <c r="R284" s="11">
        <f t="shared" si="75"/>
        <v>0</v>
      </c>
      <c r="S284" s="11">
        <f t="shared" si="76"/>
        <v>-0.81866800594531108</v>
      </c>
      <c r="T284" s="11">
        <f t="shared" si="77"/>
        <v>-0.28278687597420071</v>
      </c>
      <c r="U284" s="11">
        <f>'OddsRatio_working_3-way'!S284-'OddsRatio_working_3-way'!R284^2/3</f>
        <v>-0.81866800594531108</v>
      </c>
      <c r="V284" s="11">
        <f>'OddsRatio_working_3-way'!S284*'OddsRatio_working_3-way'!R284/3-2*'OddsRatio_working_3-way'!R284^3/27-'OddsRatio_working_3-way'!T284</f>
        <v>0.28278687597420071</v>
      </c>
      <c r="W284" s="11">
        <f>'OddsRatio_working_3-way'!V284^2+4*'OddsRatio_working_3-way'!U284^3/27</f>
        <v>-1.3183181518223452E-3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0.14255414355173118</v>
      </c>
      <c r="Y284" s="11">
        <f>IF('OddsRatio_working_3-way'!W284&gt;=0,IF('OddsRatio_working_3-way'!V284+SQRT('OddsRatio_working_3-way'!W284)&gt;0,0,PI()),ACOS('OddsRatio_working_3-way'!V284/(2*'OddsRatio_working_3-way'!X284)))</f>
        <v>0.12769715620051114</v>
      </c>
      <c r="Z284" s="11">
        <f>'OddsRatio_working_3-way'!X284^(1/3)*COS('OddsRatio_working_3-way'!Y284/3)</f>
        <v>0.52191493744480977</v>
      </c>
      <c r="AA284" s="11">
        <f>'OddsRatio_working_3-way'!X284^(1/3)*COS(('OddsRatio_working_3-way'!Y284+2*PI())/3)</f>
        <v>-0.28020844377077875</v>
      </c>
      <c r="AB284" s="11">
        <f>'OddsRatio_working_3-way'!X284^(1/3)*COS(('OddsRatio_working_3-way'!Y284+4*PI())/3)</f>
        <v>-0.24170649367403083</v>
      </c>
      <c r="AC284" s="11">
        <f>'OddsRatio_working_3-way'!X284^(1/3)*SIN('OddsRatio_working_3-way'!Y284/3)</f>
        <v>2.2229111252682867E-2</v>
      </c>
      <c r="AD284" s="11">
        <f>'OddsRatio_working_3-way'!X284^(1/3)*SIN(('OddsRatio_working_3-way'!Y284+2*PI())/3)</f>
        <v>0.44087703881542989</v>
      </c>
      <c r="AE284" s="11">
        <f>'OddsRatio_working_3-way'!X284^(1/3)*SIN(('OddsRatio_working_3-way'!Y284+4*PI())/3)</f>
        <v>-0.4631061500681129</v>
      </c>
      <c r="AF284" s="11">
        <f>-'OddsRatio_working_3-way'!U284/(3*'OddsRatio_working_3-way'!X284^(1/3))*COS(('OddsRatio_working_3-way'!Y284)/3)</f>
        <v>0.52191493744480955</v>
      </c>
      <c r="AG284" s="11">
        <f>-'OddsRatio_working_3-way'!U284/(3*'OddsRatio_working_3-way'!X284^(1/3))*COS(('OddsRatio_working_3-way'!Y284+2*PI())/3)</f>
        <v>-0.28020844377077864</v>
      </c>
      <c r="AH284" s="11">
        <f>-'OddsRatio_working_3-way'!U284/(3*'OddsRatio_working_3-way'!X284^(1/3))*COS(('OddsRatio_working_3-way'!Y284+4*PI())/3)</f>
        <v>-0.24170649367403074</v>
      </c>
      <c r="AI284" s="11">
        <f>'OddsRatio_working_3-way'!U284/(3*'OddsRatio_working_3-way'!X284^(1/3))*SIN(('OddsRatio_working_3-way'!Y284)/3)</f>
        <v>-2.2229111252682857E-2</v>
      </c>
      <c r="AJ284" s="11">
        <f>'OddsRatio_working_3-way'!U284/(3*'OddsRatio_working_3-way'!X284^(1/3))*SIN(('OddsRatio_working_3-way'!Y284+2*PI())/3)</f>
        <v>-0.44087703881542972</v>
      </c>
      <c r="AK284" s="11">
        <f>'OddsRatio_working_3-way'!U284/(3*'OddsRatio_working_3-way'!X284^(1/3))*SIN(('OddsRatio_working_3-way'!Y284+4*PI())/3)</f>
        <v>0.46310615006811268</v>
      </c>
      <c r="AL284" s="11">
        <f>'OddsRatio_working_3-way'!Z284+'OddsRatio_working_3-way'!AF284</f>
        <v>1.0438298748896193</v>
      </c>
      <c r="AM284" s="11">
        <f>'OddsRatio_working_3-way'!AA284+'OddsRatio_working_3-way'!AG284</f>
        <v>-0.56041688754155738</v>
      </c>
      <c r="AN284" s="11">
        <f>'OddsRatio_working_3-way'!AB284+'OddsRatio_working_3-way'!AH284</f>
        <v>-0.4834129873480616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1.0438298748896193</v>
      </c>
      <c r="AS284" s="11">
        <f>IF(('OddsRatio_working_3-way'!X284=0),IF(Q284&gt;0,-Q284^(1/3),(-Q284)^(1/3)),'OddsRatio_working_3-way'!AM284-'OddsRatio_working_3-way'!R284/3)</f>
        <v>-0.56041688754155738</v>
      </c>
      <c r="AT284" s="11">
        <f>IF(('OddsRatio_working_3-way'!X284=0),IF(Q284&gt;0,-Q284^(1/3),(-Q284)^(1/3)),'OddsRatio_working_3-way'!AN284-'OddsRatio_working_3-way'!R284/3)</f>
        <v>-0.4834129873480616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1.48</v>
      </c>
      <c r="B285" s="4">
        <f>IF('True_Odds_Calculator_3-way'!B286="","",'True_Odds_Calculator_3-way'!B286)</f>
        <v>4.55</v>
      </c>
      <c r="C285" s="4">
        <f>IF('True_Odds_Calculator_3-way'!C286="","",'True_Odds_Calculator_3-way'!C286)</f>
        <v>7.37</v>
      </c>
      <c r="D285" s="9">
        <f t="shared" si="65"/>
        <v>0.66200890924135491</v>
      </c>
      <c r="E285" s="9">
        <f t="shared" si="66"/>
        <v>0.20938155008914971</v>
      </c>
      <c r="F285" s="9">
        <f t="shared" si="67"/>
        <v>0.12860954066949529</v>
      </c>
      <c r="G285" s="9">
        <f t="shared" si="68"/>
        <v>1.0636535187330223</v>
      </c>
      <c r="H285" s="9">
        <f t="shared" si="69"/>
        <v>1.5105536889918507</v>
      </c>
      <c r="I285" s="9">
        <f t="shared" si="70"/>
        <v>4.7759699915022296</v>
      </c>
      <c r="J285" s="9">
        <f t="shared" si="71"/>
        <v>7.7754729143293533</v>
      </c>
      <c r="K285" s="11">
        <f t="shared" si="72"/>
        <v>0.67567567567567566</v>
      </c>
      <c r="L285" s="11">
        <f t="shared" si="73"/>
        <v>0.21978021978021978</v>
      </c>
      <c r="M285" s="11">
        <f t="shared" si="74"/>
        <v>0.13568521031207598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-0.21870989035168142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0.20955244835841849</v>
      </c>
      <c r="Q285" s="11">
        <f>2*'OddsRatio_working_3-way'!K285*'OddsRatio_working_3-way'!L285*'OddsRatio_working_3-way'!M285</f>
        <v>4.029854776123433E-2</v>
      </c>
      <c r="R285" s="11">
        <f t="shared" si="75"/>
        <v>0</v>
      </c>
      <c r="S285" s="11">
        <f t="shared" si="76"/>
        <v>-0.95812973076554542</v>
      </c>
      <c r="T285" s="11">
        <f t="shared" si="77"/>
        <v>-0.18425571745491262</v>
      </c>
      <c r="U285" s="11">
        <f>'OddsRatio_working_3-way'!S285-'OddsRatio_working_3-way'!R285^2/3</f>
        <v>-0.95812973076554542</v>
      </c>
      <c r="V285" s="11">
        <f>'OddsRatio_working_3-way'!S285*'OddsRatio_working_3-way'!R285/3-2*'OddsRatio_working_3-way'!R285^3/27-'OddsRatio_working_3-way'!T285</f>
        <v>0.18425571745491262</v>
      </c>
      <c r="W285" s="11">
        <f>'OddsRatio_working_3-way'!V285^2+4*'OddsRatio_working_3-way'!U285^3/27</f>
        <v>-9.6357259777877485E-2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0.18049060168932762</v>
      </c>
      <c r="Y285" s="11">
        <f>IF('OddsRatio_working_3-way'!W285&gt;=0,IF('OddsRatio_working_3-way'!V285+SQRT('OddsRatio_working_3-way'!W285)&gt;0,0,PI()),ACOS('OddsRatio_working_3-way'!V285/(2*'OddsRatio_working_3-way'!X285)))</f>
        <v>1.0351113002043175</v>
      </c>
      <c r="Z285" s="11">
        <f>'OddsRatio_working_3-way'!X285^(1/3)*COS('OddsRatio_working_3-way'!Y285/3)</f>
        <v>0.53182675936651114</v>
      </c>
      <c r="AA285" s="11">
        <f>'OddsRatio_working_3-way'!X285^(1/3)*COS(('OddsRatio_working_3-way'!Y285+2*PI())/3)</f>
        <v>-0.43145085642998104</v>
      </c>
      <c r="AB285" s="11">
        <f>'OddsRatio_working_3-way'!X285^(1/3)*COS(('OddsRatio_working_3-way'!Y285+4*PI())/3)</f>
        <v>-0.10037590293653004</v>
      </c>
      <c r="AC285" s="11">
        <f>'OddsRatio_working_3-way'!X285^(1/3)*SIN('OddsRatio_working_3-way'!Y285/3)</f>
        <v>0.19114621352138683</v>
      </c>
      <c r="AD285" s="11">
        <f>'OddsRatio_working_3-way'!X285^(1/3)*SIN(('OddsRatio_working_3-way'!Y285+2*PI())/3)</f>
        <v>0.36500237726305901</v>
      </c>
      <c r="AE285" s="11">
        <f>'OddsRatio_working_3-way'!X285^(1/3)*SIN(('OddsRatio_working_3-way'!Y285+4*PI())/3)</f>
        <v>-0.55614859078444567</v>
      </c>
      <c r="AF285" s="11">
        <f>-'OddsRatio_working_3-way'!U285/(3*'OddsRatio_working_3-way'!X285^(1/3))*COS(('OddsRatio_working_3-way'!Y285)/3)</f>
        <v>0.53182675936651103</v>
      </c>
      <c r="AG285" s="11">
        <f>-'OddsRatio_working_3-way'!U285/(3*'OddsRatio_working_3-way'!X285^(1/3))*COS(('OddsRatio_working_3-way'!Y285+2*PI())/3)</f>
        <v>-0.43145085642998093</v>
      </c>
      <c r="AH285" s="11">
        <f>-'OddsRatio_working_3-way'!U285/(3*'OddsRatio_working_3-way'!X285^(1/3))*COS(('OddsRatio_working_3-way'!Y285+4*PI())/3)</f>
        <v>-0.10037590293653001</v>
      </c>
      <c r="AI285" s="11">
        <f>'OddsRatio_working_3-way'!U285/(3*'OddsRatio_working_3-way'!X285^(1/3))*SIN(('OddsRatio_working_3-way'!Y285)/3)</f>
        <v>-0.19114621352138678</v>
      </c>
      <c r="AJ285" s="11">
        <f>'OddsRatio_working_3-way'!U285/(3*'OddsRatio_working_3-way'!X285^(1/3))*SIN(('OddsRatio_working_3-way'!Y285+2*PI())/3)</f>
        <v>-0.36500237726305895</v>
      </c>
      <c r="AK285" s="11">
        <f>'OddsRatio_working_3-way'!U285/(3*'OddsRatio_working_3-way'!X285^(1/3))*SIN(('OddsRatio_working_3-way'!Y285+4*PI())/3)</f>
        <v>0.55614859078444556</v>
      </c>
      <c r="AL285" s="11">
        <f>'OddsRatio_working_3-way'!Z285+'OddsRatio_working_3-way'!AF285</f>
        <v>1.0636535187330223</v>
      </c>
      <c r="AM285" s="11">
        <f>'OddsRatio_working_3-way'!AA285+'OddsRatio_working_3-way'!AG285</f>
        <v>-0.86290171285996198</v>
      </c>
      <c r="AN285" s="11">
        <f>'OddsRatio_working_3-way'!AB285+'OddsRatio_working_3-way'!AH285</f>
        <v>-0.20075180587306005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1.0636535187330223</v>
      </c>
      <c r="AS285" s="11">
        <f>IF(('OddsRatio_working_3-way'!X285=0),IF(Q285&gt;0,-Q285^(1/3),(-Q285)^(1/3)),'OddsRatio_working_3-way'!AM285-'OddsRatio_working_3-way'!R285/3)</f>
        <v>-0.86290171285996198</v>
      </c>
      <c r="AT285" s="11">
        <f>IF(('OddsRatio_working_3-way'!X285=0),IF(Q285&gt;0,-Q285^(1/3),(-Q285)^(1/3)),'OddsRatio_working_3-way'!AN285-'OddsRatio_working_3-way'!R285/3)</f>
        <v>-0.20075180587306005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1.45</v>
      </c>
      <c r="B286" s="4">
        <f>IF('True_Odds_Calculator_3-way'!B287="","",'True_Odds_Calculator_3-way'!B287)</f>
        <v>4.4400000000000004</v>
      </c>
      <c r="C286" s="4">
        <f>IF('True_Odds_Calculator_3-way'!C287="","",'True_Odds_Calculator_3-way'!C287)</f>
        <v>8.4</v>
      </c>
      <c r="D286" s="9">
        <f t="shared" si="65"/>
        <v>0.67464765131874549</v>
      </c>
      <c r="E286" s="9">
        <f t="shared" si="66"/>
        <v>0.21337552113157882</v>
      </c>
      <c r="F286" s="9">
        <f t="shared" si="67"/>
        <v>0.11197682754967569</v>
      </c>
      <c r="G286" s="9">
        <f t="shared" si="68"/>
        <v>1.0716782573516794</v>
      </c>
      <c r="H286" s="9">
        <f t="shared" si="69"/>
        <v>1.4822552158082558</v>
      </c>
      <c r="I286" s="9">
        <f t="shared" si="70"/>
        <v>4.6865732052897773</v>
      </c>
      <c r="J286" s="9">
        <f t="shared" si="71"/>
        <v>8.9304191044024286</v>
      </c>
      <c r="K286" s="11">
        <f t="shared" si="72"/>
        <v>0.68965517241379315</v>
      </c>
      <c r="L286" s="11">
        <f t="shared" si="73"/>
        <v>0.2252252252252252</v>
      </c>
      <c r="M286" s="11">
        <f t="shared" si="74"/>
        <v>0.11904761904761904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-0.21182266009852224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0.2087678811816743</v>
      </c>
      <c r="Q286" s="11">
        <f>2*'OddsRatio_working_3-way'!K286*'OddsRatio_working_3-way'!L286*'OddsRatio_working_3-way'!M286</f>
        <v>3.6982795603485254E-2</v>
      </c>
      <c r="R286" s="11">
        <f t="shared" si="75"/>
        <v>0</v>
      </c>
      <c r="S286" s="11">
        <f t="shared" si="76"/>
        <v>-0.98557860185767132</v>
      </c>
      <c r="T286" s="11">
        <f t="shared" si="77"/>
        <v>-0.17459319784901173</v>
      </c>
      <c r="U286" s="11">
        <f>'OddsRatio_working_3-way'!S286-'OddsRatio_working_3-way'!R286^2/3</f>
        <v>-0.98557860185767132</v>
      </c>
      <c r="V286" s="11">
        <f>'OddsRatio_working_3-way'!S286*'OddsRatio_working_3-way'!R286/3-2*'OddsRatio_working_3-way'!R286^3/27-'OddsRatio_working_3-way'!T286</f>
        <v>0.17459319784901173</v>
      </c>
      <c r="W286" s="11">
        <f>'OddsRatio_working_3-way'!V286^2+4*'OddsRatio_working_3-way'!U286^3/27</f>
        <v>-0.11134784288426416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0.18830203637999265</v>
      </c>
      <c r="Y286" s="11">
        <f>IF('OddsRatio_working_3-way'!W286&gt;=0,IF('OddsRatio_working_3-way'!V286+SQRT('OddsRatio_working_3-way'!W286)&gt;0,0,PI()),ACOS('OddsRatio_working_3-way'!V286/(2*'OddsRatio_working_3-way'!X286)))</f>
        <v>1.0887437752174129</v>
      </c>
      <c r="Z286" s="11">
        <f>'OddsRatio_working_3-way'!X286^(1/3)*COS('OddsRatio_working_3-way'!Y286/3)</f>
        <v>0.53583912867583972</v>
      </c>
      <c r="AA286" s="11">
        <f>'OddsRatio_working_3-way'!X286^(1/3)*COS(('OddsRatio_working_3-way'!Y286+2*PI())/3)</f>
        <v>-0.44413526057226638</v>
      </c>
      <c r="AB286" s="11">
        <f>'OddsRatio_working_3-way'!X286^(1/3)*COS(('OddsRatio_working_3-way'!Y286+4*PI())/3)</f>
        <v>-9.1703868103573477E-2</v>
      </c>
      <c r="AC286" s="11">
        <f>'OddsRatio_working_3-way'!X286^(1/3)*SIN('OddsRatio_working_3-way'!Y286/3)</f>
        <v>0.20347635931267469</v>
      </c>
      <c r="AD286" s="11">
        <f>'OddsRatio_working_3-way'!X286^(1/3)*SIN(('OddsRatio_working_3-way'!Y286+2*PI())/3)</f>
        <v>0.3623121181186586</v>
      </c>
      <c r="AE286" s="11">
        <f>'OddsRatio_working_3-way'!X286^(1/3)*SIN(('OddsRatio_working_3-way'!Y286+4*PI())/3)</f>
        <v>-0.56578847743133309</v>
      </c>
      <c r="AF286" s="11">
        <f>-'OddsRatio_working_3-way'!U286/(3*'OddsRatio_working_3-way'!X286^(1/3))*COS(('OddsRatio_working_3-way'!Y286)/3)</f>
        <v>0.5358391286758396</v>
      </c>
      <c r="AG286" s="11">
        <f>-'OddsRatio_working_3-way'!U286/(3*'OddsRatio_working_3-way'!X286^(1/3))*COS(('OddsRatio_working_3-way'!Y286+2*PI())/3)</f>
        <v>-0.44413526057226632</v>
      </c>
      <c r="AH286" s="11">
        <f>-'OddsRatio_working_3-way'!U286/(3*'OddsRatio_working_3-way'!X286^(1/3))*COS(('OddsRatio_working_3-way'!Y286+4*PI())/3)</f>
        <v>-9.1703868103573463E-2</v>
      </c>
      <c r="AI286" s="11">
        <f>'OddsRatio_working_3-way'!U286/(3*'OddsRatio_working_3-way'!X286^(1/3))*SIN(('OddsRatio_working_3-way'!Y286)/3)</f>
        <v>-0.20347635931267466</v>
      </c>
      <c r="AJ286" s="11">
        <f>'OddsRatio_working_3-way'!U286/(3*'OddsRatio_working_3-way'!X286^(1/3))*SIN(('OddsRatio_working_3-way'!Y286+2*PI())/3)</f>
        <v>-0.36231211811865849</v>
      </c>
      <c r="AK286" s="11">
        <f>'OddsRatio_working_3-way'!U286/(3*'OddsRatio_working_3-way'!X286^(1/3))*SIN(('OddsRatio_working_3-way'!Y286+4*PI())/3)</f>
        <v>0.56578847743133298</v>
      </c>
      <c r="AL286" s="11">
        <f>'OddsRatio_working_3-way'!Z286+'OddsRatio_working_3-way'!AF286</f>
        <v>1.0716782573516794</v>
      </c>
      <c r="AM286" s="11">
        <f>'OddsRatio_working_3-way'!AA286+'OddsRatio_working_3-way'!AG286</f>
        <v>-0.88827052114453275</v>
      </c>
      <c r="AN286" s="11">
        <f>'OddsRatio_working_3-way'!AB286+'OddsRatio_working_3-way'!AH286</f>
        <v>-0.18340773620714695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1.0716782573516794</v>
      </c>
      <c r="AS286" s="11">
        <f>IF(('OddsRatio_working_3-way'!X286=0),IF(Q286&gt;0,-Q286^(1/3),(-Q286)^(1/3)),'OddsRatio_working_3-way'!AM286-'OddsRatio_working_3-way'!R286/3)</f>
        <v>-0.88827052114453275</v>
      </c>
      <c r="AT286" s="11">
        <f>IF(('OddsRatio_working_3-way'!X286=0),IF(Q286&gt;0,-Q286^(1/3),(-Q286)^(1/3)),'OddsRatio_working_3-way'!AN286-'OddsRatio_working_3-way'!R286/3)</f>
        <v>-0.18340773620714695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2.99</v>
      </c>
      <c r="B287" s="4">
        <f>IF('True_Odds_Calculator_3-way'!B288="","",'True_Odds_Calculator_3-way'!B288)</f>
        <v>3.44</v>
      </c>
      <c r="C287" s="4">
        <f>IF('True_Odds_Calculator_3-way'!C288="","",'True_Odds_Calculator_3-way'!C288)</f>
        <v>2.48</v>
      </c>
      <c r="D287" s="9">
        <f t="shared" si="65"/>
        <v>0.32501867731420275</v>
      </c>
      <c r="E287" s="9">
        <f t="shared" si="66"/>
        <v>0.28197909006242711</v>
      </c>
      <c r="F287" s="9">
        <f t="shared" si="67"/>
        <v>0.39300223262336997</v>
      </c>
      <c r="G287" s="9">
        <f t="shared" si="68"/>
        <v>1.0435910856488158</v>
      </c>
      <c r="H287" s="9">
        <f t="shared" si="69"/>
        <v>3.0767462604411433</v>
      </c>
      <c r="I287" s="9">
        <f t="shared" si="70"/>
        <v>3.5463622489831104</v>
      </c>
      <c r="J287" s="9">
        <f t="shared" si="71"/>
        <v>2.5445148067602474</v>
      </c>
      <c r="K287" s="11">
        <f t="shared" si="72"/>
        <v>0.33444816053511706</v>
      </c>
      <c r="L287" s="11">
        <f t="shared" si="73"/>
        <v>0.29069767441860467</v>
      </c>
      <c r="M287" s="11">
        <f t="shared" si="74"/>
        <v>0.40322580645161293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-0.28172364997603905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0.23168940228368134</v>
      </c>
      <c r="Q287" s="11">
        <f>2*'OddsRatio_working_3-way'!K287*'OddsRatio_working_3-way'!L287*'OddsRatio_working_3-way'!M287</f>
        <v>7.8405889097692485E-2</v>
      </c>
      <c r="R287" s="11">
        <f t="shared" si="75"/>
        <v>0</v>
      </c>
      <c r="S287" s="11">
        <f t="shared" si="76"/>
        <v>-0.82239954758284162</v>
      </c>
      <c r="T287" s="11">
        <f t="shared" si="77"/>
        <v>-0.27830779952042012</v>
      </c>
      <c r="U287" s="11">
        <f>'OddsRatio_working_3-way'!S287-'OddsRatio_working_3-way'!R287^2/3</f>
        <v>-0.82239954758284162</v>
      </c>
      <c r="V287" s="11">
        <f>'OddsRatio_working_3-way'!S287*'OddsRatio_working_3-way'!R287/3-2*'OddsRatio_working_3-way'!R287^3/27-'OddsRatio_working_3-way'!T287</f>
        <v>0.27830779952042012</v>
      </c>
      <c r="W287" s="11">
        <f>'OddsRatio_working_3-way'!V287^2+4*'OddsRatio_working_3-way'!U287^3/27</f>
        <v>-4.9481087940503182E-3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0.14352990983410799</v>
      </c>
      <c r="Y287" s="11">
        <f>IF('OddsRatio_working_3-way'!W287&gt;=0,IF('OddsRatio_working_3-way'!V287+SQRT('OddsRatio_working_3-way'!W287)&gt;0,0,PI()),ACOS('OddsRatio_working_3-way'!V287/(2*'OddsRatio_working_3-way'!X287)))</f>
        <v>0.2475669028557701</v>
      </c>
      <c r="Z287" s="11">
        <f>'OddsRatio_working_3-way'!X287^(1/3)*COS('OddsRatio_working_3-way'!Y287/3)</f>
        <v>0.52179554282440777</v>
      </c>
      <c r="AA287" s="11">
        <f>'OddsRatio_working_3-way'!X287^(1/3)*COS(('OddsRatio_working_3-way'!Y287+2*PI())/3)</f>
        <v>-0.2982735056811992</v>
      </c>
      <c r="AB287" s="11">
        <f>'OddsRatio_working_3-way'!X287^(1/3)*COS(('OddsRatio_working_3-way'!Y287+4*PI())/3)</f>
        <v>-0.22352203714320856</v>
      </c>
      <c r="AC287" s="11">
        <f>'OddsRatio_working_3-way'!X287^(1/3)*SIN('OddsRatio_working_3-way'!Y287/3)</f>
        <v>4.3157780482728794E-2</v>
      </c>
      <c r="AD287" s="11">
        <f>'OddsRatio_working_3-way'!X287^(1/3)*SIN(('OddsRatio_working_3-way'!Y287+2*PI())/3)</f>
        <v>0.43030930542606383</v>
      </c>
      <c r="AE287" s="11">
        <f>'OddsRatio_working_3-way'!X287^(1/3)*SIN(('OddsRatio_working_3-way'!Y287+4*PI())/3)</f>
        <v>-0.4734670859087925</v>
      </c>
      <c r="AF287" s="11">
        <f>-'OddsRatio_working_3-way'!U287/(3*'OddsRatio_working_3-way'!X287^(1/3))*COS(('OddsRatio_working_3-way'!Y287)/3)</f>
        <v>0.52179554282440788</v>
      </c>
      <c r="AG287" s="11">
        <f>-'OddsRatio_working_3-way'!U287/(3*'OddsRatio_working_3-way'!X287^(1/3))*COS(('OddsRatio_working_3-way'!Y287+2*PI())/3)</f>
        <v>-0.29827350568119926</v>
      </c>
      <c r="AH287" s="11">
        <f>-'OddsRatio_working_3-way'!U287/(3*'OddsRatio_working_3-way'!X287^(1/3))*COS(('OddsRatio_working_3-way'!Y287+4*PI())/3)</f>
        <v>-0.22352203714320859</v>
      </c>
      <c r="AI287" s="11">
        <f>'OddsRatio_working_3-way'!U287/(3*'OddsRatio_working_3-way'!X287^(1/3))*SIN(('OddsRatio_working_3-way'!Y287)/3)</f>
        <v>-4.3157780482728801E-2</v>
      </c>
      <c r="AJ287" s="11">
        <f>'OddsRatio_working_3-way'!U287/(3*'OddsRatio_working_3-way'!X287^(1/3))*SIN(('OddsRatio_working_3-way'!Y287+2*PI())/3)</f>
        <v>-0.43030930542606388</v>
      </c>
      <c r="AK287" s="11">
        <f>'OddsRatio_working_3-way'!U287/(3*'OddsRatio_working_3-way'!X287^(1/3))*SIN(('OddsRatio_working_3-way'!Y287+4*PI())/3)</f>
        <v>0.47346708590879261</v>
      </c>
      <c r="AL287" s="11">
        <f>'OddsRatio_working_3-way'!Z287+'OddsRatio_working_3-way'!AF287</f>
        <v>1.0435910856488158</v>
      </c>
      <c r="AM287" s="11">
        <f>'OddsRatio_working_3-way'!AA287+'OddsRatio_working_3-way'!AG287</f>
        <v>-0.59654701136239852</v>
      </c>
      <c r="AN287" s="11">
        <f>'OddsRatio_working_3-way'!AB287+'OddsRatio_working_3-way'!AH287</f>
        <v>-0.44704407428641713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1.0435910856488158</v>
      </c>
      <c r="AS287" s="11">
        <f>IF(('OddsRatio_working_3-way'!X287=0),IF(Q287&gt;0,-Q287^(1/3),(-Q287)^(1/3)),'OddsRatio_working_3-way'!AM287-'OddsRatio_working_3-way'!R287/3)</f>
        <v>-0.59654701136239852</v>
      </c>
      <c r="AT287" s="11">
        <f>IF(('OddsRatio_working_3-way'!X287=0),IF(Q287&gt;0,-Q287^(1/3),(-Q287)^(1/3)),'OddsRatio_working_3-way'!AN287-'OddsRatio_working_3-way'!R287/3)</f>
        <v>-0.44704407428641713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2.0099999999999998</v>
      </c>
      <c r="B288" s="4">
        <f>IF('True_Odds_Calculator_3-way'!B289="","",'True_Odds_Calculator_3-way'!B289)</f>
        <v>3.61</v>
      </c>
      <c r="C288" s="4">
        <f>IF('True_Odds_Calculator_3-way'!C289="","",'True_Odds_Calculator_3-way'!C289)</f>
        <v>3.94</v>
      </c>
      <c r="D288" s="9">
        <f t="shared" si="65"/>
        <v>0.48637184010211365</v>
      </c>
      <c r="E288" s="9">
        <f t="shared" si="66"/>
        <v>0.26817021655111584</v>
      </c>
      <c r="F288" s="9">
        <f t="shared" si="67"/>
        <v>0.2454579433467706</v>
      </c>
      <c r="G288" s="9">
        <f t="shared" si="68"/>
        <v>1.0455842436630305</v>
      </c>
      <c r="H288" s="9">
        <f t="shared" si="69"/>
        <v>2.0560400860996602</v>
      </c>
      <c r="I288" s="9">
        <f t="shared" si="70"/>
        <v>3.728974875960509</v>
      </c>
      <c r="J288" s="9">
        <f t="shared" si="71"/>
        <v>4.0740176763693094</v>
      </c>
      <c r="K288" s="11">
        <f t="shared" si="72"/>
        <v>0.49751243781094534</v>
      </c>
      <c r="L288" s="11">
        <f t="shared" si="73"/>
        <v>0.2770083102493075</v>
      </c>
      <c r="M288" s="11">
        <f t="shared" si="74"/>
        <v>0.25380710659898476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-0.2710876485018695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0.22945860989916619</v>
      </c>
      <c r="Q288" s="11">
        <f>2*'OddsRatio_working_3-way'!K288*'OddsRatio_working_3-way'!L288*'OddsRatio_working_3-way'!M288</f>
        <v>6.9956893261940933E-2</v>
      </c>
      <c r="R288" s="11">
        <f t="shared" si="75"/>
        <v>0</v>
      </c>
      <c r="S288" s="11">
        <f t="shared" si="76"/>
        <v>-0.84643697773483684</v>
      </c>
      <c r="T288" s="11">
        <f t="shared" si="77"/>
        <v>-0.25806005418745032</v>
      </c>
      <c r="U288" s="11">
        <f>'OddsRatio_working_3-way'!S288-'OddsRatio_working_3-way'!R288^2/3</f>
        <v>-0.84643697773483684</v>
      </c>
      <c r="V288" s="11">
        <f>'OddsRatio_working_3-way'!S288*'OddsRatio_working_3-way'!R288/3-2*'OddsRatio_working_3-way'!R288^3/27-'OddsRatio_working_3-way'!T288</f>
        <v>0.25806005418745032</v>
      </c>
      <c r="W288" s="11">
        <f>'OddsRatio_working_3-way'!V288^2+4*'OddsRatio_working_3-way'!U288^3/27</f>
        <v>-2.3247153111699781E-2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0.14986839616721195</v>
      </c>
      <c r="Y288" s="11">
        <f>IF('OddsRatio_working_3-way'!W288&gt;=0,IF('OddsRatio_working_3-way'!V288+SQRT('OddsRatio_working_3-way'!W288)&gt;0,0,PI()),ACOS('OddsRatio_working_3-way'!V288/(2*'OddsRatio_working_3-way'!X288)))</f>
        <v>0.5336511459566613</v>
      </c>
      <c r="Z288" s="11">
        <f>'OddsRatio_working_3-way'!X288^(1/3)*COS('OddsRatio_working_3-way'!Y288/3)</f>
        <v>0.52279212183151524</v>
      </c>
      <c r="AA288" s="11">
        <f>'OddsRatio_working_3-way'!X288^(1/3)*COS(('OddsRatio_working_3-way'!Y288+2*PI())/3)</f>
        <v>-0.34279349605277998</v>
      </c>
      <c r="AB288" s="11">
        <f>'OddsRatio_working_3-way'!X288^(1/3)*COS(('OddsRatio_working_3-way'!Y288+4*PI())/3)</f>
        <v>-0.17999862577873535</v>
      </c>
      <c r="AC288" s="11">
        <f>'OddsRatio_working_3-way'!X288^(1/3)*SIN('OddsRatio_working_3-way'!Y288/3)</f>
        <v>9.3989662175410008E-2</v>
      </c>
      <c r="AD288" s="11">
        <f>'OddsRatio_working_3-way'!X288^(1/3)*SIN(('OddsRatio_working_3-way'!Y288+2*PI())/3)</f>
        <v>0.40575642731675643</v>
      </c>
      <c r="AE288" s="11">
        <f>'OddsRatio_working_3-way'!X288^(1/3)*SIN(('OddsRatio_working_3-way'!Y288+4*PI())/3)</f>
        <v>-0.49974608949216637</v>
      </c>
      <c r="AF288" s="11">
        <f>-'OddsRatio_working_3-way'!U288/(3*'OddsRatio_working_3-way'!X288^(1/3))*COS(('OddsRatio_working_3-way'!Y288)/3)</f>
        <v>0.52279212183151536</v>
      </c>
      <c r="AG288" s="11">
        <f>-'OddsRatio_working_3-way'!U288/(3*'OddsRatio_working_3-way'!X288^(1/3))*COS(('OddsRatio_working_3-way'!Y288+2*PI())/3)</f>
        <v>-0.34279349605278009</v>
      </c>
      <c r="AH288" s="11">
        <f>-'OddsRatio_working_3-way'!U288/(3*'OddsRatio_working_3-way'!X288^(1/3))*COS(('OddsRatio_working_3-way'!Y288+4*PI())/3)</f>
        <v>-0.17999862577873538</v>
      </c>
      <c r="AI288" s="11">
        <f>'OddsRatio_working_3-way'!U288/(3*'OddsRatio_working_3-way'!X288^(1/3))*SIN(('OddsRatio_working_3-way'!Y288)/3)</f>
        <v>-9.3989662175410035E-2</v>
      </c>
      <c r="AJ288" s="11">
        <f>'OddsRatio_working_3-way'!U288/(3*'OddsRatio_working_3-way'!X288^(1/3))*SIN(('OddsRatio_working_3-way'!Y288+2*PI())/3)</f>
        <v>-0.40575642731675654</v>
      </c>
      <c r="AK288" s="11">
        <f>'OddsRatio_working_3-way'!U288/(3*'OddsRatio_working_3-way'!X288^(1/3))*SIN(('OddsRatio_working_3-way'!Y288+4*PI())/3)</f>
        <v>0.49974608949216648</v>
      </c>
      <c r="AL288" s="11">
        <f>'OddsRatio_working_3-way'!Z288+'OddsRatio_working_3-way'!AF288</f>
        <v>1.0455842436630305</v>
      </c>
      <c r="AM288" s="11">
        <f>'OddsRatio_working_3-way'!AA288+'OddsRatio_working_3-way'!AG288</f>
        <v>-0.68558699210556007</v>
      </c>
      <c r="AN288" s="11">
        <f>'OddsRatio_working_3-way'!AB288+'OddsRatio_working_3-way'!AH288</f>
        <v>-0.35999725155747075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1.0455842436630305</v>
      </c>
      <c r="AS288" s="11">
        <f>IF(('OddsRatio_working_3-way'!X288=0),IF(Q288&gt;0,-Q288^(1/3),(-Q288)^(1/3)),'OddsRatio_working_3-way'!AM288-'OddsRatio_working_3-way'!R288/3)</f>
        <v>-0.68558699210556007</v>
      </c>
      <c r="AT288" s="11">
        <f>IF(('OddsRatio_working_3-way'!X288=0),IF(Q288&gt;0,-Q288^(1/3),(-Q288)^(1/3)),'OddsRatio_working_3-way'!AN288-'OddsRatio_working_3-way'!R288/3)</f>
        <v>-0.35999725155747075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6.34</v>
      </c>
      <c r="B289" s="4">
        <f>IF('True_Odds_Calculator_3-way'!B290="","",'True_Odds_Calculator_3-way'!B290)</f>
        <v>3.87</v>
      </c>
      <c r="C289" s="4">
        <f>IF('True_Odds_Calculator_3-way'!C290="","",'True_Odds_Calculator_3-way'!C290)</f>
        <v>1.63</v>
      </c>
      <c r="D289" s="9">
        <f t="shared" si="65"/>
        <v>0.15080460928969103</v>
      </c>
      <c r="E289" s="9">
        <f t="shared" si="66"/>
        <v>0.24835767051734467</v>
      </c>
      <c r="F289" s="9">
        <f t="shared" si="67"/>
        <v>0.60083772019296422</v>
      </c>
      <c r="G289" s="9">
        <f t="shared" si="68"/>
        <v>1.0545125564439353</v>
      </c>
      <c r="H289" s="9">
        <f t="shared" si="69"/>
        <v>6.6310970514106149</v>
      </c>
      <c r="I289" s="9">
        <f t="shared" si="70"/>
        <v>4.0264510369940938</v>
      </c>
      <c r="J289" s="9">
        <f t="shared" si="71"/>
        <v>1.6643429105596788</v>
      </c>
      <c r="K289" s="11">
        <f t="shared" si="72"/>
        <v>0.15772870662460567</v>
      </c>
      <c r="L289" s="11">
        <f t="shared" si="73"/>
        <v>0.25839793281653745</v>
      </c>
      <c r="M289" s="11">
        <f t="shared" si="74"/>
        <v>0.61349693251533743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-0.2414214621759404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0.22103672525190063</v>
      </c>
      <c r="Q289" s="11">
        <f>2*'OddsRatio_working_3-way'!K289*'OddsRatio_working_3-way'!L289*'OddsRatio_working_3-way'!M289</f>
        <v>5.0008308880520491E-2</v>
      </c>
      <c r="R289" s="11">
        <f t="shared" si="75"/>
        <v>0</v>
      </c>
      <c r="S289" s="11">
        <f t="shared" si="76"/>
        <v>-0.91556369205823129</v>
      </c>
      <c r="T289" s="11">
        <f t="shared" si="77"/>
        <v>-0.20714110680050477</v>
      </c>
      <c r="U289" s="11">
        <f>'OddsRatio_working_3-way'!S289-'OddsRatio_working_3-way'!R289^2/3</f>
        <v>-0.91556369205823129</v>
      </c>
      <c r="V289" s="11">
        <f>'OddsRatio_working_3-way'!S289*'OddsRatio_working_3-way'!R289/3-2*'OddsRatio_working_3-way'!R289^3/27-'OddsRatio_working_3-way'!T289</f>
        <v>0.20714110680050477</v>
      </c>
      <c r="W289" s="11">
        <f>'OddsRatio_working_3-way'!V289^2+4*'OddsRatio_working_3-way'!U289^3/27</f>
        <v>-7.0792940932684442E-2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0.16859743403980276</v>
      </c>
      <c r="Y289" s="11">
        <f>IF('OddsRatio_working_3-way'!W289&gt;=0,IF('OddsRatio_working_3-way'!V289+SQRT('OddsRatio_working_3-way'!W289)&gt;0,0,PI()),ACOS('OddsRatio_working_3-way'!V289/(2*'OddsRatio_working_3-way'!X289)))</f>
        <v>0.90928914250727955</v>
      </c>
      <c r="Z289" s="11">
        <f>'OddsRatio_working_3-way'!X289^(1/3)*COS('OddsRatio_working_3-way'!Y289/3)</f>
        <v>0.52725627822196763</v>
      </c>
      <c r="AA289" s="11">
        <f>'OddsRatio_working_3-way'!X289^(1/3)*COS(('OddsRatio_working_3-way'!Y289+2*PI())/3)</f>
        <v>-0.40642707405518141</v>
      </c>
      <c r="AB289" s="11">
        <f>'OddsRatio_working_3-way'!X289^(1/3)*COS(('OddsRatio_working_3-way'!Y289+4*PI())/3)</f>
        <v>-0.12082920416678632</v>
      </c>
      <c r="AC289" s="11">
        <f>'OddsRatio_working_3-way'!X289^(1/3)*SIN('OddsRatio_working_3-way'!Y289/3)</f>
        <v>0.16489000706004858</v>
      </c>
      <c r="AD289" s="11">
        <f>'OddsRatio_working_3-way'!X289^(1/3)*SIN(('OddsRatio_working_3-way'!Y289+2*PI())/3)</f>
        <v>0.37417232771503545</v>
      </c>
      <c r="AE289" s="11">
        <f>'OddsRatio_working_3-way'!X289^(1/3)*SIN(('OddsRatio_working_3-way'!Y289+4*PI())/3)</f>
        <v>-0.53906233477508414</v>
      </c>
      <c r="AF289" s="11">
        <f>-'OddsRatio_working_3-way'!U289/(3*'OddsRatio_working_3-way'!X289^(1/3))*COS(('OddsRatio_working_3-way'!Y289)/3)</f>
        <v>0.52725627822196763</v>
      </c>
      <c r="AG289" s="11">
        <f>-'OddsRatio_working_3-way'!U289/(3*'OddsRatio_working_3-way'!X289^(1/3))*COS(('OddsRatio_working_3-way'!Y289+2*PI())/3)</f>
        <v>-0.40642707405518141</v>
      </c>
      <c r="AH289" s="11">
        <f>-'OddsRatio_working_3-way'!U289/(3*'OddsRatio_working_3-way'!X289^(1/3))*COS(('OddsRatio_working_3-way'!Y289+4*PI())/3)</f>
        <v>-0.12082920416678632</v>
      </c>
      <c r="AI289" s="11">
        <f>'OddsRatio_working_3-way'!U289/(3*'OddsRatio_working_3-way'!X289^(1/3))*SIN(('OddsRatio_working_3-way'!Y289)/3)</f>
        <v>-0.16489000706004858</v>
      </c>
      <c r="AJ289" s="11">
        <f>'OddsRatio_working_3-way'!U289/(3*'OddsRatio_working_3-way'!X289^(1/3))*SIN(('OddsRatio_working_3-way'!Y289+2*PI())/3)</f>
        <v>-0.37417232771503545</v>
      </c>
      <c r="AK289" s="11">
        <f>'OddsRatio_working_3-way'!U289/(3*'OddsRatio_working_3-way'!X289^(1/3))*SIN(('OddsRatio_working_3-way'!Y289+4*PI())/3)</f>
        <v>0.53906233477508414</v>
      </c>
      <c r="AL289" s="11">
        <f>'OddsRatio_working_3-way'!Z289+'OddsRatio_working_3-way'!AF289</f>
        <v>1.0545125564439353</v>
      </c>
      <c r="AM289" s="11">
        <f>'OddsRatio_working_3-way'!AA289+'OddsRatio_working_3-way'!AG289</f>
        <v>-0.81285414811036283</v>
      </c>
      <c r="AN289" s="11">
        <f>'OddsRatio_working_3-way'!AB289+'OddsRatio_working_3-way'!AH289</f>
        <v>-0.24165840833357263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1.0545125564439353</v>
      </c>
      <c r="AS289" s="11">
        <f>IF(('OddsRatio_working_3-way'!X289=0),IF(Q289&gt;0,-Q289^(1/3),(-Q289)^(1/3)),'OddsRatio_working_3-way'!AM289-'OddsRatio_working_3-way'!R289/3)</f>
        <v>-0.81285414811036283</v>
      </c>
      <c r="AT289" s="11">
        <f>IF(('OddsRatio_working_3-way'!X289=0),IF(Q289&gt;0,-Q289^(1/3),(-Q289)^(1/3)),'OddsRatio_working_3-way'!AN289-'OddsRatio_working_3-way'!R289/3)</f>
        <v>-0.24165840833357263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5.13</v>
      </c>
      <c r="B290" s="4">
        <f>IF('True_Odds_Calculator_3-way'!B291="","",'True_Odds_Calculator_3-way'!B291)</f>
        <v>3.66</v>
      </c>
      <c r="C290" s="4">
        <f>IF('True_Odds_Calculator_3-way'!C291="","",'True_Odds_Calculator_3-way'!C291)</f>
        <v>1.78</v>
      </c>
      <c r="D290" s="9">
        <f t="shared" si="65"/>
        <v>0.18718754956988112</v>
      </c>
      <c r="E290" s="9">
        <f t="shared" si="66"/>
        <v>0.26338703136426755</v>
      </c>
      <c r="F290" s="9">
        <f t="shared" si="67"/>
        <v>0.54942541906585141</v>
      </c>
      <c r="G290" s="9">
        <f t="shared" si="68"/>
        <v>1.051388776530394</v>
      </c>
      <c r="H290" s="9">
        <f t="shared" si="69"/>
        <v>5.3422356470705257</v>
      </c>
      <c r="I290" s="9">
        <f t="shared" si="70"/>
        <v>3.7966941455708483</v>
      </c>
      <c r="J290" s="9">
        <f t="shared" si="71"/>
        <v>1.8200832456937071</v>
      </c>
      <c r="K290" s="11">
        <f t="shared" si="72"/>
        <v>0.19493177387914232</v>
      </c>
      <c r="L290" s="11">
        <f t="shared" si="73"/>
        <v>0.27322404371584696</v>
      </c>
      <c r="M290" s="11">
        <f t="shared" si="74"/>
        <v>0.5617977528089888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-0.25639398838883087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0.22650480878386248</v>
      </c>
      <c r="Q290" s="11">
        <f>2*'OddsRatio_working_3-way'!K290*'OddsRatio_working_3-way'!L290*'OddsRatio_working_3-way'!M290</f>
        <v>5.9842750008946496E-2</v>
      </c>
      <c r="R290" s="11">
        <f t="shared" si="75"/>
        <v>0</v>
      </c>
      <c r="S290" s="11">
        <f t="shared" si="76"/>
        <v>-0.88342480339421858</v>
      </c>
      <c r="T290" s="11">
        <f t="shared" si="77"/>
        <v>-0.23340153326135235</v>
      </c>
      <c r="U290" s="11">
        <f>'OddsRatio_working_3-way'!S290-'OddsRatio_working_3-way'!R290^2/3</f>
        <v>-0.88342480339421858</v>
      </c>
      <c r="V290" s="11">
        <f>'OddsRatio_working_3-way'!S290*'OddsRatio_working_3-way'!R290/3-2*'OddsRatio_working_3-way'!R290^3/27-'OddsRatio_working_3-way'!T290</f>
        <v>0.23340153326135235</v>
      </c>
      <c r="W290" s="11">
        <f>'OddsRatio_working_3-way'!V290^2+4*'OddsRatio_working_3-way'!U290^3/27</f>
        <v>-4.7665873709857802E-2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0.15979842727527699</v>
      </c>
      <c r="Y290" s="11">
        <f>IF('OddsRatio_working_3-way'!W290&gt;=0,IF('OddsRatio_working_3-way'!V290+SQRT('OddsRatio_working_3-way'!W290)&gt;0,0,PI()),ACOS('OddsRatio_working_3-way'!V290/(2*'OddsRatio_working_3-way'!X290)))</f>
        <v>0.75203554918000992</v>
      </c>
      <c r="Z290" s="11">
        <f>'OddsRatio_working_3-way'!X290^(1/3)*COS('OddsRatio_working_3-way'!Y290/3)</f>
        <v>0.5256943882651971</v>
      </c>
      <c r="AA290" s="11">
        <f>'OddsRatio_working_3-way'!X290^(1/3)*COS(('OddsRatio_working_3-way'!Y290+2*PI())/3)</f>
        <v>-0.37942445803261832</v>
      </c>
      <c r="AB290" s="11">
        <f>'OddsRatio_working_3-way'!X290^(1/3)*COS(('OddsRatio_working_3-way'!Y290+4*PI())/3)</f>
        <v>-0.14626993023257889</v>
      </c>
      <c r="AC290" s="11">
        <f>'OddsRatio_working_3-way'!X290^(1/3)*SIN('OddsRatio_working_3-way'!Y290/3)</f>
        <v>0.13461182938813301</v>
      </c>
      <c r="AD290" s="11">
        <f>'OddsRatio_working_3-way'!X290^(1/3)*SIN(('OddsRatio_working_3-way'!Y290+2*PI())/3)</f>
        <v>0.38795878017051433</v>
      </c>
      <c r="AE290" s="11">
        <f>'OddsRatio_working_3-way'!X290^(1/3)*SIN(('OddsRatio_working_3-way'!Y290+4*PI())/3)</f>
        <v>-0.5225706095586472</v>
      </c>
      <c r="AF290" s="11">
        <f>-'OddsRatio_working_3-way'!U290/(3*'OddsRatio_working_3-way'!X290^(1/3))*COS(('OddsRatio_working_3-way'!Y290)/3)</f>
        <v>0.52569438826519688</v>
      </c>
      <c r="AG290" s="11">
        <f>-'OddsRatio_working_3-way'!U290/(3*'OddsRatio_working_3-way'!X290^(1/3))*COS(('OddsRatio_working_3-way'!Y290+2*PI())/3)</f>
        <v>-0.37942445803261821</v>
      </c>
      <c r="AH290" s="11">
        <f>-'OddsRatio_working_3-way'!U290/(3*'OddsRatio_working_3-way'!X290^(1/3))*COS(('OddsRatio_working_3-way'!Y290+4*PI())/3)</f>
        <v>-0.14626993023257884</v>
      </c>
      <c r="AI290" s="11">
        <f>'OddsRatio_working_3-way'!U290/(3*'OddsRatio_working_3-way'!X290^(1/3))*SIN(('OddsRatio_working_3-way'!Y290)/3)</f>
        <v>-0.13461182938813296</v>
      </c>
      <c r="AJ290" s="11">
        <f>'OddsRatio_working_3-way'!U290/(3*'OddsRatio_working_3-way'!X290^(1/3))*SIN(('OddsRatio_working_3-way'!Y290+2*PI())/3)</f>
        <v>-0.38795878017051416</v>
      </c>
      <c r="AK290" s="11">
        <f>'OddsRatio_working_3-way'!U290/(3*'OddsRatio_working_3-way'!X290^(1/3))*SIN(('OddsRatio_working_3-way'!Y290+4*PI())/3)</f>
        <v>0.52257060955864698</v>
      </c>
      <c r="AL290" s="11">
        <f>'OddsRatio_working_3-way'!Z290+'OddsRatio_working_3-way'!AF290</f>
        <v>1.051388776530394</v>
      </c>
      <c r="AM290" s="11">
        <f>'OddsRatio_working_3-way'!AA290+'OddsRatio_working_3-way'!AG290</f>
        <v>-0.75884891606523652</v>
      </c>
      <c r="AN290" s="11">
        <f>'OddsRatio_working_3-way'!AB290+'OddsRatio_working_3-way'!AH290</f>
        <v>-0.29253986046515773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1.051388776530394</v>
      </c>
      <c r="AS290" s="11">
        <f>IF(('OddsRatio_working_3-way'!X290=0),IF(Q290&gt;0,-Q290^(1/3),(-Q290)^(1/3)),'OddsRatio_working_3-way'!AM290-'OddsRatio_working_3-way'!R290/3)</f>
        <v>-0.75884891606523652</v>
      </c>
      <c r="AT290" s="11">
        <f>IF(('OddsRatio_working_3-way'!X290=0),IF(Q290&gt;0,-Q290^(1/3),(-Q290)^(1/3)),'OddsRatio_working_3-way'!AN290-'OddsRatio_working_3-way'!R290/3)</f>
        <v>-0.29253986046515773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2.14</v>
      </c>
      <c r="B291" s="4">
        <f>IF('True_Odds_Calculator_3-way'!B292="","",'True_Odds_Calculator_3-way'!B292)</f>
        <v>3.57</v>
      </c>
      <c r="C291" s="4">
        <f>IF('True_Odds_Calculator_3-way'!C292="","",'True_Odds_Calculator_3-way'!C292)</f>
        <v>3.55</v>
      </c>
      <c r="D291" s="9">
        <f t="shared" si="65"/>
        <v>0.4561411363094694</v>
      </c>
      <c r="E291" s="9">
        <f t="shared" si="66"/>
        <v>0.27115605522787095</v>
      </c>
      <c r="F291" s="9">
        <f t="shared" si="67"/>
        <v>0.27270280846265971</v>
      </c>
      <c r="G291" s="9">
        <f t="shared" si="68"/>
        <v>1.0458806292625971</v>
      </c>
      <c r="H291" s="9">
        <f t="shared" si="69"/>
        <v>2.1923039173593608</v>
      </c>
      <c r="I291" s="9">
        <f t="shared" si="70"/>
        <v>3.6879132172048736</v>
      </c>
      <c r="J291" s="9">
        <f t="shared" si="71"/>
        <v>3.6669956046196228</v>
      </c>
      <c r="K291" s="11">
        <f t="shared" si="72"/>
        <v>0.46728971962616822</v>
      </c>
      <c r="L291" s="11">
        <f t="shared" si="73"/>
        <v>0.28011204481792717</v>
      </c>
      <c r="M291" s="11">
        <f t="shared" si="74"/>
        <v>0.28169014084507044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-0.27546587938848044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0.23081497967095224</v>
      </c>
      <c r="Q291" s="11">
        <f>2*'OddsRatio_working_3-way'!K291*'OddsRatio_working_3-way'!L291*'OddsRatio_working_3-way'!M291</f>
        <v>7.3742805006694001E-2</v>
      </c>
      <c r="R291" s="11">
        <f t="shared" si="75"/>
        <v>0</v>
      </c>
      <c r="S291" s="11">
        <f t="shared" si="76"/>
        <v>-0.83790769362561046</v>
      </c>
      <c r="T291" s="11">
        <f t="shared" si="77"/>
        <v>-0.2677021385385337</v>
      </c>
      <c r="U291" s="11">
        <f>'OddsRatio_working_3-way'!S291-'OddsRatio_working_3-way'!R291^2/3</f>
        <v>-0.83790769362561046</v>
      </c>
      <c r="V291" s="11">
        <f>'OddsRatio_working_3-way'!S291*'OddsRatio_working_3-way'!R291/3-2*'OddsRatio_working_3-way'!R291^3/27-'OddsRatio_working_3-way'!T291</f>
        <v>0.2677021385385337</v>
      </c>
      <c r="W291" s="11">
        <f>'OddsRatio_working_3-way'!V291^2+4*'OddsRatio_working_3-way'!U291^3/27</f>
        <v>-1.5489050744404834E-2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0.14760884604463001</v>
      </c>
      <c r="Y291" s="11">
        <f>IF('OddsRatio_working_3-way'!W291&gt;=0,IF('OddsRatio_working_3-way'!V291+SQRT('OddsRatio_working_3-way'!W291)&gt;0,0,PI()),ACOS('OddsRatio_working_3-way'!V291/(2*'OddsRatio_working_3-way'!X291)))</f>
        <v>0.43517634111689363</v>
      </c>
      <c r="Z291" s="11">
        <f>'OddsRatio_working_3-way'!X291^(1/3)*COS('OddsRatio_working_3-way'!Y291/3)</f>
        <v>0.52294031463129864</v>
      </c>
      <c r="AA291" s="11">
        <f>'OddsRatio_working_3-way'!X291^(1/3)*COS(('OddsRatio_working_3-way'!Y291+2*PI())/3)</f>
        <v>-0.32762901089089996</v>
      </c>
      <c r="AB291" s="11">
        <f>'OddsRatio_working_3-way'!X291^(1/3)*COS(('OddsRatio_working_3-way'!Y291+4*PI())/3)</f>
        <v>-0.19531130374039885</v>
      </c>
      <c r="AC291" s="11">
        <f>'OddsRatio_working_3-way'!X291^(1/3)*SIN('OddsRatio_working_3-way'!Y291/3)</f>
        <v>7.6393663841896012E-2</v>
      </c>
      <c r="AD291" s="11">
        <f>'OddsRatio_working_3-way'!X291^(1/3)*SIN(('OddsRatio_working_3-way'!Y291+2*PI())/3)</f>
        <v>0.41468276521278385</v>
      </c>
      <c r="AE291" s="11">
        <f>'OddsRatio_working_3-way'!X291^(1/3)*SIN(('OddsRatio_working_3-way'!Y291+4*PI())/3)</f>
        <v>-0.49107642905467974</v>
      </c>
      <c r="AF291" s="11">
        <f>-'OddsRatio_working_3-way'!U291/(3*'OddsRatio_working_3-way'!X291^(1/3))*COS(('OddsRatio_working_3-way'!Y291)/3)</f>
        <v>0.52294031463129842</v>
      </c>
      <c r="AG291" s="11">
        <f>-'OddsRatio_working_3-way'!U291/(3*'OddsRatio_working_3-way'!X291^(1/3))*COS(('OddsRatio_working_3-way'!Y291+2*PI())/3)</f>
        <v>-0.32762901089089985</v>
      </c>
      <c r="AH291" s="11">
        <f>-'OddsRatio_working_3-way'!U291/(3*'OddsRatio_working_3-way'!X291^(1/3))*COS(('OddsRatio_working_3-way'!Y291+4*PI())/3)</f>
        <v>-0.19531130374039876</v>
      </c>
      <c r="AI291" s="11">
        <f>'OddsRatio_working_3-way'!U291/(3*'OddsRatio_working_3-way'!X291^(1/3))*SIN(('OddsRatio_working_3-way'!Y291)/3)</f>
        <v>-7.6393663841895984E-2</v>
      </c>
      <c r="AJ291" s="11">
        <f>'OddsRatio_working_3-way'!U291/(3*'OddsRatio_working_3-way'!X291^(1/3))*SIN(('OddsRatio_working_3-way'!Y291+2*PI())/3)</f>
        <v>-0.41468276521278369</v>
      </c>
      <c r="AK291" s="11">
        <f>'OddsRatio_working_3-way'!U291/(3*'OddsRatio_working_3-way'!X291^(1/3))*SIN(('OddsRatio_working_3-way'!Y291+4*PI())/3)</f>
        <v>0.49107642905467952</v>
      </c>
      <c r="AL291" s="11">
        <f>'OddsRatio_working_3-way'!Z291+'OddsRatio_working_3-way'!AF291</f>
        <v>1.0458806292625971</v>
      </c>
      <c r="AM291" s="11">
        <f>'OddsRatio_working_3-way'!AA291+'OddsRatio_working_3-way'!AG291</f>
        <v>-0.65525802178179982</v>
      </c>
      <c r="AN291" s="11">
        <f>'OddsRatio_working_3-way'!AB291+'OddsRatio_working_3-way'!AH291</f>
        <v>-0.39062260748079758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1.0458806292625971</v>
      </c>
      <c r="AS291" s="11">
        <f>IF(('OddsRatio_working_3-way'!X291=0),IF(Q291&gt;0,-Q291^(1/3),(-Q291)^(1/3)),'OddsRatio_working_3-way'!AM291-'OddsRatio_working_3-way'!R291/3)</f>
        <v>-0.65525802178179982</v>
      </c>
      <c r="AT291" s="11">
        <f>IF(('OddsRatio_working_3-way'!X291=0),IF(Q291&gt;0,-Q291^(1/3),(-Q291)^(1/3)),'OddsRatio_working_3-way'!AN291-'OddsRatio_working_3-way'!R291/3)</f>
        <v>-0.39062260748079758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3.14</v>
      </c>
      <c r="B292" s="4">
        <f>IF('True_Odds_Calculator_3-way'!B293="","",'True_Odds_Calculator_3-way'!B293)</f>
        <v>3.29</v>
      </c>
      <c r="C292" s="4">
        <f>IF('True_Odds_Calculator_3-way'!C293="","",'True_Odds_Calculator_3-way'!C293)</f>
        <v>2.4700000000000002</v>
      </c>
      <c r="D292" s="9">
        <f t="shared" si="65"/>
        <v>0.30963738650982436</v>
      </c>
      <c r="E292" s="9">
        <f t="shared" si="66"/>
        <v>0.29534563970761796</v>
      </c>
      <c r="F292" s="9">
        <f t="shared" si="67"/>
        <v>0.39501697378255785</v>
      </c>
      <c r="G292" s="9">
        <f t="shared" si="68"/>
        <v>1.0418617587962919</v>
      </c>
      <c r="H292" s="9">
        <f t="shared" si="69"/>
        <v>3.229584163824065</v>
      </c>
      <c r="I292" s="9">
        <f t="shared" si="70"/>
        <v>3.3858634276435082</v>
      </c>
      <c r="J292" s="9">
        <f t="shared" si="71"/>
        <v>2.5315367854305491</v>
      </c>
      <c r="K292" s="11">
        <f t="shared" si="72"/>
        <v>0.31847133757961782</v>
      </c>
      <c r="L292" s="11">
        <f t="shared" si="73"/>
        <v>0.303951367781155</v>
      </c>
      <c r="M292" s="11">
        <f t="shared" si="74"/>
        <v>0.40485829959514169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-0.282321589937085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0.23122219112261982</v>
      </c>
      <c r="Q292" s="11">
        <f>2*'OddsRatio_working_3-way'!K292*'OddsRatio_working_3-way'!L292*'OddsRatio_working_3-way'!M292</f>
        <v>7.8380403770379581E-2</v>
      </c>
      <c r="R292" s="11">
        <f t="shared" si="75"/>
        <v>0</v>
      </c>
      <c r="S292" s="11">
        <f t="shared" si="76"/>
        <v>-0.81900286539951617</v>
      </c>
      <c r="T292" s="11">
        <f t="shared" si="77"/>
        <v>-0.27762808996593763</v>
      </c>
      <c r="U292" s="11">
        <f>'OddsRatio_working_3-way'!S292-'OddsRatio_working_3-way'!R292^2/3</f>
        <v>-0.81900286539951617</v>
      </c>
      <c r="V292" s="11">
        <f>'OddsRatio_working_3-way'!S292*'OddsRatio_working_3-way'!R292/3-2*'OddsRatio_working_3-way'!R292^3/27-'OddsRatio_working_3-way'!T292</f>
        <v>0.27762808996593763</v>
      </c>
      <c r="W292" s="11">
        <f>'OddsRatio_working_3-way'!V292^2+4*'OddsRatio_working_3-way'!U292^3/27</f>
        <v>-4.3091658862960402E-3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0.14264161579324491</v>
      </c>
      <c r="Y292" s="11">
        <f>IF('OddsRatio_working_3-way'!W292&gt;=0,IF('OddsRatio_working_3-way'!V292+SQRT('OddsRatio_working_3-way'!W292)&gt;0,0,PI()),ACOS('OddsRatio_working_3-way'!V292/(2*'OddsRatio_working_3-way'!X292)))</f>
        <v>0.23218247644173218</v>
      </c>
      <c r="Z292" s="11">
        <f>'OddsRatio_working_3-way'!X292^(1/3)*COS('OddsRatio_working_3-way'!Y292/3)</f>
        <v>0.52093087939814609</v>
      </c>
      <c r="AA292" s="11">
        <f>'OddsRatio_working_3-way'!X292^(1/3)*COS(('OddsRatio_working_3-way'!Y292+2*PI())/3)</f>
        <v>-0.29545087262457415</v>
      </c>
      <c r="AB292" s="11">
        <f>'OddsRatio_working_3-way'!X292^(1/3)*COS(('OddsRatio_working_3-way'!Y292+4*PI())/3)</f>
        <v>-0.22548000677357183</v>
      </c>
      <c r="AC292" s="11">
        <f>'OddsRatio_working_3-way'!X292^(1/3)*SIN('OddsRatio_working_3-way'!Y292/3)</f>
        <v>4.0397698234507347E-2</v>
      </c>
      <c r="AD292" s="11">
        <f>'OddsRatio_working_3-way'!X292^(1/3)*SIN(('OddsRatio_working_3-way'!Y292+2*PI())/3)</f>
        <v>0.43094052605730848</v>
      </c>
      <c r="AE292" s="11">
        <f>'OddsRatio_working_3-way'!X292^(1/3)*SIN(('OddsRatio_working_3-way'!Y292+4*PI())/3)</f>
        <v>-0.47133822429181582</v>
      </c>
      <c r="AF292" s="11">
        <f>-'OddsRatio_working_3-way'!U292/(3*'OddsRatio_working_3-way'!X292^(1/3))*COS(('OddsRatio_working_3-way'!Y292)/3)</f>
        <v>0.52093087939814597</v>
      </c>
      <c r="AG292" s="11">
        <f>-'OddsRatio_working_3-way'!U292/(3*'OddsRatio_working_3-way'!X292^(1/3))*COS(('OddsRatio_working_3-way'!Y292+2*PI())/3)</f>
        <v>-0.29545087262457403</v>
      </c>
      <c r="AH292" s="11">
        <f>-'OddsRatio_working_3-way'!U292/(3*'OddsRatio_working_3-way'!X292^(1/3))*COS(('OddsRatio_working_3-way'!Y292+4*PI())/3)</f>
        <v>-0.22548000677357177</v>
      </c>
      <c r="AI292" s="11">
        <f>'OddsRatio_working_3-way'!U292/(3*'OddsRatio_working_3-way'!X292^(1/3))*SIN(('OddsRatio_working_3-way'!Y292)/3)</f>
        <v>-4.039769823450734E-2</v>
      </c>
      <c r="AJ292" s="11">
        <f>'OddsRatio_working_3-way'!U292/(3*'OddsRatio_working_3-way'!X292^(1/3))*SIN(('OddsRatio_working_3-way'!Y292+2*PI())/3)</f>
        <v>-0.43094052605730837</v>
      </c>
      <c r="AK292" s="11">
        <f>'OddsRatio_working_3-way'!U292/(3*'OddsRatio_working_3-way'!X292^(1/3))*SIN(('OddsRatio_working_3-way'!Y292+4*PI())/3)</f>
        <v>0.47133822429181571</v>
      </c>
      <c r="AL292" s="11">
        <f>'OddsRatio_working_3-way'!Z292+'OddsRatio_working_3-way'!AF292</f>
        <v>1.0418617587962919</v>
      </c>
      <c r="AM292" s="11">
        <f>'OddsRatio_working_3-way'!AA292+'OddsRatio_working_3-way'!AG292</f>
        <v>-0.59090174524914818</v>
      </c>
      <c r="AN292" s="11">
        <f>'OddsRatio_working_3-way'!AB292+'OddsRatio_working_3-way'!AH292</f>
        <v>-0.4509600135471436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1.0418617587962919</v>
      </c>
      <c r="AS292" s="11">
        <f>IF(('OddsRatio_working_3-way'!X292=0),IF(Q292&gt;0,-Q292^(1/3),(-Q292)^(1/3)),'OddsRatio_working_3-way'!AM292-'OddsRatio_working_3-way'!R292/3)</f>
        <v>-0.59090174524914818</v>
      </c>
      <c r="AT292" s="11">
        <f>IF(('OddsRatio_working_3-way'!X292=0),IF(Q292&gt;0,-Q292^(1/3),(-Q292)^(1/3)),'OddsRatio_working_3-way'!AN292-'OddsRatio_working_3-way'!R292/3)</f>
        <v>-0.4509600135471436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5.14</v>
      </c>
      <c r="B293" s="4">
        <f>IF('True_Odds_Calculator_3-way'!B294="","",'True_Odds_Calculator_3-way'!B294)</f>
        <v>4.34</v>
      </c>
      <c r="C293" s="4">
        <f>IF('True_Odds_Calculator_3-way'!C294="","",'True_Odds_Calculator_3-way'!C294)</f>
        <v>1.67</v>
      </c>
      <c r="D293" s="9">
        <f t="shared" si="65"/>
        <v>0.18811481101707367</v>
      </c>
      <c r="E293" s="9">
        <f t="shared" si="66"/>
        <v>0.22311907643485265</v>
      </c>
      <c r="F293" s="9">
        <f t="shared" si="67"/>
        <v>0.58876611254807343</v>
      </c>
      <c r="G293" s="9">
        <f t="shared" si="68"/>
        <v>1.0424885340525156</v>
      </c>
      <c r="H293" s="9">
        <f t="shared" si="69"/>
        <v>5.3159025309774153</v>
      </c>
      <c r="I293" s="9">
        <f t="shared" si="70"/>
        <v>4.4819117037354026</v>
      </c>
      <c r="J293" s="9">
        <f t="shared" si="71"/>
        <v>1.6984673178151857</v>
      </c>
      <c r="K293" s="11">
        <f t="shared" si="72"/>
        <v>0.19455252918287938</v>
      </c>
      <c r="L293" s="11">
        <f t="shared" si="73"/>
        <v>0.2304147465437788</v>
      </c>
      <c r="M293" s="11">
        <f t="shared" si="74"/>
        <v>0.5988023952095809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-0.24868654628915698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0.21877026309231318</v>
      </c>
      <c r="Q293" s="11">
        <f>2*'OddsRatio_working_3-way'!K293*'OddsRatio_working_3-way'!L293*'OddsRatio_working_3-way'!M293</f>
        <v>5.3685954133082976E-2</v>
      </c>
      <c r="R293" s="11">
        <f t="shared" si="75"/>
        <v>0</v>
      </c>
      <c r="S293" s="11">
        <f t="shared" si="76"/>
        <v>-0.8797028482511513</v>
      </c>
      <c r="T293" s="11">
        <f t="shared" si="77"/>
        <v>-0.21587799957083462</v>
      </c>
      <c r="U293" s="11">
        <f>'OddsRatio_working_3-way'!S293-'OddsRatio_working_3-way'!R293^2/3</f>
        <v>-0.8797028482511513</v>
      </c>
      <c r="V293" s="11">
        <f>'OddsRatio_working_3-way'!S293*'OddsRatio_working_3-way'!R293/3-2*'OddsRatio_working_3-way'!R293^3/27-'OddsRatio_working_3-way'!T293</f>
        <v>0.21587799957083462</v>
      </c>
      <c r="W293" s="11">
        <f>'OddsRatio_working_3-way'!V293^2+4*'OddsRatio_working_3-way'!U293^3/27</f>
        <v>-5.4253265618424168E-2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0.15878962207676658</v>
      </c>
      <c r="Y293" s="11">
        <f>IF('OddsRatio_working_3-way'!W293&gt;=0,IF('OddsRatio_working_3-way'!V293+SQRT('OddsRatio_working_3-way'!W293)&gt;0,0,PI()),ACOS('OddsRatio_working_3-way'!V293/(2*'OddsRatio_working_3-way'!X293)))</f>
        <v>0.82335954152095425</v>
      </c>
      <c r="Z293" s="11">
        <f>'OddsRatio_working_3-way'!X293^(1/3)*COS('OddsRatio_working_3-way'!Y293/3)</f>
        <v>0.52124426702625792</v>
      </c>
      <c r="AA293" s="11">
        <f>'OddsRatio_working_3-way'!X293^(1/3)*COS(('OddsRatio_working_3-way'!Y293+2*PI())/3)</f>
        <v>-0.38772060963295596</v>
      </c>
      <c r="AB293" s="11">
        <f>'OddsRatio_working_3-way'!X293^(1/3)*COS(('OddsRatio_working_3-way'!Y293+4*PI())/3)</f>
        <v>-0.1335236573933021</v>
      </c>
      <c r="AC293" s="11">
        <f>'OddsRatio_working_3-way'!X293^(1/3)*SIN('OddsRatio_working_3-way'!Y293/3)</f>
        <v>0.14676067880274679</v>
      </c>
      <c r="AD293" s="11">
        <f>'OddsRatio_working_3-way'!X293^(1/3)*SIN(('OddsRatio_working_3-way'!Y293+2*PI())/3)</f>
        <v>0.37803043742036546</v>
      </c>
      <c r="AE293" s="11">
        <f>'OddsRatio_working_3-way'!X293^(1/3)*SIN(('OddsRatio_working_3-way'!Y293+4*PI())/3)</f>
        <v>-0.52479111622311214</v>
      </c>
      <c r="AF293" s="11">
        <f>-'OddsRatio_working_3-way'!U293/(3*'OddsRatio_working_3-way'!X293^(1/3))*COS(('OddsRatio_working_3-way'!Y293)/3)</f>
        <v>0.52124426702625781</v>
      </c>
      <c r="AG293" s="11">
        <f>-'OddsRatio_working_3-way'!U293/(3*'OddsRatio_working_3-way'!X293^(1/3))*COS(('OddsRatio_working_3-way'!Y293+2*PI())/3)</f>
        <v>-0.3877206096329559</v>
      </c>
      <c r="AH293" s="11">
        <f>-'OddsRatio_working_3-way'!U293/(3*'OddsRatio_working_3-way'!X293^(1/3))*COS(('OddsRatio_working_3-way'!Y293+4*PI())/3)</f>
        <v>-0.13352365739330208</v>
      </c>
      <c r="AI293" s="11">
        <f>'OddsRatio_working_3-way'!U293/(3*'OddsRatio_working_3-way'!X293^(1/3))*SIN(('OddsRatio_working_3-way'!Y293)/3)</f>
        <v>-0.14676067880274676</v>
      </c>
      <c r="AJ293" s="11">
        <f>'OddsRatio_working_3-way'!U293/(3*'OddsRatio_working_3-way'!X293^(1/3))*SIN(('OddsRatio_working_3-way'!Y293+2*PI())/3)</f>
        <v>-0.37803043742036535</v>
      </c>
      <c r="AK293" s="11">
        <f>'OddsRatio_working_3-way'!U293/(3*'OddsRatio_working_3-way'!X293^(1/3))*SIN(('OddsRatio_working_3-way'!Y293+4*PI())/3)</f>
        <v>0.52479111622311203</v>
      </c>
      <c r="AL293" s="11">
        <f>'OddsRatio_working_3-way'!Z293+'OddsRatio_working_3-way'!AF293</f>
        <v>1.0424885340525156</v>
      </c>
      <c r="AM293" s="11">
        <f>'OddsRatio_working_3-way'!AA293+'OddsRatio_working_3-way'!AG293</f>
        <v>-0.77544121926591192</v>
      </c>
      <c r="AN293" s="11">
        <f>'OddsRatio_working_3-way'!AB293+'OddsRatio_working_3-way'!AH293</f>
        <v>-0.26704731478660415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1.0424885340525156</v>
      </c>
      <c r="AS293" s="11">
        <f>IF(('OddsRatio_working_3-way'!X293=0),IF(Q293&gt;0,-Q293^(1/3),(-Q293)^(1/3)),'OddsRatio_working_3-way'!AM293-'OddsRatio_working_3-way'!R293/3)</f>
        <v>-0.77544121926591192</v>
      </c>
      <c r="AT293" s="11">
        <f>IF(('OddsRatio_working_3-way'!X293=0),IF(Q293&gt;0,-Q293^(1/3),(-Q293)^(1/3)),'OddsRatio_working_3-way'!AN293-'OddsRatio_working_3-way'!R293/3)</f>
        <v>-0.26704731478660415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2.52</v>
      </c>
      <c r="B294" s="4">
        <f>IF('True_Odds_Calculator_3-way'!B295="","",'True_Odds_Calculator_3-way'!B295)</f>
        <v>3.13</v>
      </c>
      <c r="C294" s="4">
        <f>IF('True_Odds_Calculator_3-way'!C295="","",'True_Odds_Calculator_3-way'!C295)</f>
        <v>3.27</v>
      </c>
      <c r="D294" s="9">
        <f t="shared" si="65"/>
        <v>0.38889622293049064</v>
      </c>
      <c r="E294" s="9">
        <f t="shared" si="66"/>
        <v>0.31230483735228803</v>
      </c>
      <c r="F294" s="9">
        <f t="shared" si="67"/>
        <v>0.29879893971722155</v>
      </c>
      <c r="G294" s="9">
        <f t="shared" si="68"/>
        <v>1.0338026828052287</v>
      </c>
      <c r="H294" s="9">
        <f t="shared" si="69"/>
        <v>2.5713800778639473</v>
      </c>
      <c r="I294" s="9">
        <f t="shared" si="70"/>
        <v>3.2019997143751375</v>
      </c>
      <c r="J294" s="9">
        <f t="shared" si="71"/>
        <v>3.3467320899678685</v>
      </c>
      <c r="K294" s="11">
        <f t="shared" si="72"/>
        <v>0.3968253968253968</v>
      </c>
      <c r="L294" s="11">
        <f t="shared" si="73"/>
        <v>0.31948881789137379</v>
      </c>
      <c r="M294" s="11">
        <f t="shared" si="74"/>
        <v>0.3058103975535168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-0.28494196674282857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0.22952451360576337</v>
      </c>
      <c r="Q294" s="11">
        <f>2*'OddsRatio_working_3-way'!K294*'OddsRatio_working_3-way'!L294*'OddsRatio_working_3-way'!M294</f>
        <v>7.7542065407352492E-2</v>
      </c>
      <c r="R294" s="11">
        <f t="shared" si="75"/>
        <v>0</v>
      </c>
      <c r="S294" s="11">
        <f t="shared" si="76"/>
        <v>-0.80551319354413786</v>
      </c>
      <c r="T294" s="11">
        <f t="shared" si="77"/>
        <v>-0.27213283565680335</v>
      </c>
      <c r="U294" s="11">
        <f>'OddsRatio_working_3-way'!S294-'OddsRatio_working_3-way'!R294^2/3</f>
        <v>-0.80551319354413786</v>
      </c>
      <c r="V294" s="11">
        <f>'OddsRatio_working_3-way'!S294*'OddsRatio_working_3-way'!R294/3-2*'OddsRatio_working_3-way'!R294^3/27-'OddsRatio_working_3-way'!T294</f>
        <v>0.27213283565680335</v>
      </c>
      <c r="W294" s="11">
        <f>'OddsRatio_working_3-way'!V294^2+4*'OddsRatio_working_3-way'!U294^3/27</f>
        <v>-3.3746009288340151E-3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0.1391320246846918</v>
      </c>
      <c r="Y294" s="11">
        <f>IF('OddsRatio_working_3-way'!W294&gt;=0,IF('OddsRatio_working_3-way'!V294+SQRT('OddsRatio_working_3-way'!W294)&gt;0,0,PI()),ACOS('OddsRatio_working_3-way'!V294/(2*'OddsRatio_working_3-way'!X294)))</f>
        <v>0.21031020430780067</v>
      </c>
      <c r="Z294" s="11">
        <f>'OddsRatio_working_3-way'!X294^(1/3)*COS('OddsRatio_working_3-way'!Y294/3)</f>
        <v>0.51690134140261434</v>
      </c>
      <c r="AA294" s="11">
        <f>'OddsRatio_working_3-way'!X294^(1/3)*COS(('OddsRatio_working_3-way'!Y294+2*PI())/3)</f>
        <v>-0.28988394651163168</v>
      </c>
      <c r="AB294" s="11">
        <f>'OddsRatio_working_3-way'!X294^(1/3)*COS(('OddsRatio_working_3-way'!Y294+4*PI())/3)</f>
        <v>-0.22701739489098272</v>
      </c>
      <c r="AC294" s="11">
        <f>'OddsRatio_working_3-way'!X294^(1/3)*SIN('OddsRatio_working_3-way'!Y294/3)</f>
        <v>3.6296020501205208E-2</v>
      </c>
      <c r="AD294" s="11">
        <f>'OddsRatio_working_3-way'!X294^(1/3)*SIN(('OddsRatio_working_3-way'!Y294+2*PI())/3)</f>
        <v>0.42950168265431443</v>
      </c>
      <c r="AE294" s="11">
        <f>'OddsRatio_working_3-way'!X294^(1/3)*SIN(('OddsRatio_working_3-way'!Y294+4*PI())/3)</f>
        <v>-0.46579770315551966</v>
      </c>
      <c r="AF294" s="11">
        <f>-'OddsRatio_working_3-way'!U294/(3*'OddsRatio_working_3-way'!X294^(1/3))*COS(('OddsRatio_working_3-way'!Y294)/3)</f>
        <v>0.51690134140261434</v>
      </c>
      <c r="AG294" s="11">
        <f>-'OddsRatio_working_3-way'!U294/(3*'OddsRatio_working_3-way'!X294^(1/3))*COS(('OddsRatio_working_3-way'!Y294+2*PI())/3)</f>
        <v>-0.28988394651163168</v>
      </c>
      <c r="AH294" s="11">
        <f>-'OddsRatio_working_3-way'!U294/(3*'OddsRatio_working_3-way'!X294^(1/3))*COS(('OddsRatio_working_3-way'!Y294+4*PI())/3)</f>
        <v>-0.22701739489098272</v>
      </c>
      <c r="AI294" s="11">
        <f>'OddsRatio_working_3-way'!U294/(3*'OddsRatio_working_3-way'!X294^(1/3))*SIN(('OddsRatio_working_3-way'!Y294)/3)</f>
        <v>-3.6296020501205208E-2</v>
      </c>
      <c r="AJ294" s="11">
        <f>'OddsRatio_working_3-way'!U294/(3*'OddsRatio_working_3-way'!X294^(1/3))*SIN(('OddsRatio_working_3-way'!Y294+2*PI())/3)</f>
        <v>-0.42950168265431443</v>
      </c>
      <c r="AK294" s="11">
        <f>'OddsRatio_working_3-way'!U294/(3*'OddsRatio_working_3-way'!X294^(1/3))*SIN(('OddsRatio_working_3-way'!Y294+4*PI())/3)</f>
        <v>0.46579770315551966</v>
      </c>
      <c r="AL294" s="11">
        <f>'OddsRatio_working_3-way'!Z294+'OddsRatio_working_3-way'!AF294</f>
        <v>1.0338026828052287</v>
      </c>
      <c r="AM294" s="11">
        <f>'OddsRatio_working_3-way'!AA294+'OddsRatio_working_3-way'!AG294</f>
        <v>-0.57976789302326337</v>
      </c>
      <c r="AN294" s="11">
        <f>'OddsRatio_working_3-way'!AB294+'OddsRatio_working_3-way'!AH294</f>
        <v>-0.45403478978196543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1.0338026828052287</v>
      </c>
      <c r="AS294" s="11">
        <f>IF(('OddsRatio_working_3-way'!X294=0),IF(Q294&gt;0,-Q294^(1/3),(-Q294)^(1/3)),'OddsRatio_working_3-way'!AM294-'OddsRatio_working_3-way'!R294/3)</f>
        <v>-0.57976789302326337</v>
      </c>
      <c r="AT294" s="11">
        <f>IF(('OddsRatio_working_3-way'!X294=0),IF(Q294&gt;0,-Q294^(1/3),(-Q294)^(1/3)),'OddsRatio_working_3-way'!AN294-'OddsRatio_working_3-way'!R294/3)</f>
        <v>-0.45403478978196543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2.44</v>
      </c>
      <c r="B295" s="4">
        <f>IF('True_Odds_Calculator_3-way'!B296="","",'True_Odds_Calculator_3-way'!B296)</f>
        <v>3.41</v>
      </c>
      <c r="C295" s="4">
        <f>IF('True_Odds_Calculator_3-way'!C296="","",'True_Odds_Calculator_3-way'!C296)</f>
        <v>3.13</v>
      </c>
      <c r="D295" s="9">
        <f t="shared" si="65"/>
        <v>0.40162412578970991</v>
      </c>
      <c r="E295" s="9">
        <f t="shared" si="66"/>
        <v>0.28624613940765709</v>
      </c>
      <c r="F295" s="9">
        <f t="shared" si="67"/>
        <v>0.31212973480263306</v>
      </c>
      <c r="G295" s="9">
        <f t="shared" si="68"/>
        <v>1.0346460156442381</v>
      </c>
      <c r="H295" s="9">
        <f t="shared" si="69"/>
        <v>2.4898902625277031</v>
      </c>
      <c r="I295" s="9">
        <f t="shared" si="70"/>
        <v>3.493496897702614</v>
      </c>
      <c r="J295" s="9">
        <f t="shared" si="71"/>
        <v>3.2037960133222279</v>
      </c>
      <c r="K295" s="11">
        <f t="shared" si="72"/>
        <v>0.4098360655737705</v>
      </c>
      <c r="L295" s="11">
        <f t="shared" si="73"/>
        <v>0.29325513196480935</v>
      </c>
      <c r="M295" s="11">
        <f t="shared" si="74"/>
        <v>0.31948881789137379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-0.28383803740081925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0.22962154836190748</v>
      </c>
      <c r="Q295" s="11">
        <f>2*'OddsRatio_working_3-way'!K295*'OddsRatio_working_3-way'!L295*'OddsRatio_working_3-way'!M295</f>
        <v>7.6796504468865379E-2</v>
      </c>
      <c r="R295" s="11">
        <f t="shared" si="75"/>
        <v>0</v>
      </c>
      <c r="S295" s="11">
        <f t="shared" si="76"/>
        <v>-0.80898793715110684</v>
      </c>
      <c r="T295" s="11">
        <f t="shared" si="77"/>
        <v>-0.27056452747528659</v>
      </c>
      <c r="U295" s="11">
        <f>'OddsRatio_working_3-way'!S295-'OddsRatio_working_3-way'!R295^2/3</f>
        <v>-0.80898793715110684</v>
      </c>
      <c r="V295" s="11">
        <f>'OddsRatio_working_3-way'!S295*'OddsRatio_working_3-way'!R295/3-2*'OddsRatio_working_3-way'!R295^3/27-'OddsRatio_working_3-way'!T295</f>
        <v>0.27056452747528659</v>
      </c>
      <c r="W295" s="11">
        <f>'OddsRatio_working_3-way'!V295^2+4*'OddsRatio_working_3-way'!U295^3/27</f>
        <v>-5.2320875293989516E-3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0.1400332559227665</v>
      </c>
      <c r="Y295" s="11">
        <f>IF('OddsRatio_working_3-way'!W295&gt;=0,IF('OddsRatio_working_3-way'!V295+SQRT('OddsRatio_working_3-way'!W295)&gt;0,0,PI()),ACOS('OddsRatio_working_3-way'!V295/(2*'OddsRatio_working_3-way'!X295)))</f>
        <v>0.2612324677055895</v>
      </c>
      <c r="Z295" s="11">
        <f>'OddsRatio_working_3-way'!X295^(1/3)*COS('OddsRatio_working_3-way'!Y295/3)</f>
        <v>0.51732300782211904</v>
      </c>
      <c r="AA295" s="11">
        <f>'OddsRatio_working_3-way'!X295^(1/3)*COS(('OddsRatio_working_3-way'!Y295+2*PI())/3)</f>
        <v>-0.29777241634203572</v>
      </c>
      <c r="AB295" s="11">
        <f>'OddsRatio_working_3-way'!X295^(1/3)*COS(('OddsRatio_working_3-way'!Y295+4*PI())/3)</f>
        <v>-0.21955059148008332</v>
      </c>
      <c r="AC295" s="11">
        <f>'OddsRatio_working_3-way'!X295^(1/3)*SIN('OddsRatio_working_3-way'!Y295/3)</f>
        <v>4.5161391640551954E-2</v>
      </c>
      <c r="AD295" s="11">
        <f>'OddsRatio_working_3-way'!X295^(1/3)*SIN(('OddsRatio_working_3-way'!Y295+2*PI())/3)</f>
        <v>0.425434170915855</v>
      </c>
      <c r="AE295" s="11">
        <f>'OddsRatio_working_3-way'!X295^(1/3)*SIN(('OddsRatio_working_3-way'!Y295+4*PI())/3)</f>
        <v>-0.470595562556407</v>
      </c>
      <c r="AF295" s="11">
        <f>-'OddsRatio_working_3-way'!U295/(3*'OddsRatio_working_3-way'!X295^(1/3))*COS(('OddsRatio_working_3-way'!Y295)/3)</f>
        <v>0.51732300782211904</v>
      </c>
      <c r="AG295" s="11">
        <f>-'OddsRatio_working_3-way'!U295/(3*'OddsRatio_working_3-way'!X295^(1/3))*COS(('OddsRatio_working_3-way'!Y295+2*PI())/3)</f>
        <v>-0.29777241634203572</v>
      </c>
      <c r="AH295" s="11">
        <f>-'OddsRatio_working_3-way'!U295/(3*'OddsRatio_working_3-way'!X295^(1/3))*COS(('OddsRatio_working_3-way'!Y295+4*PI())/3)</f>
        <v>-0.21955059148008332</v>
      </c>
      <c r="AI295" s="11">
        <f>'OddsRatio_working_3-way'!U295/(3*'OddsRatio_working_3-way'!X295^(1/3))*SIN(('OddsRatio_working_3-way'!Y295)/3)</f>
        <v>-4.5161391640551954E-2</v>
      </c>
      <c r="AJ295" s="11">
        <f>'OddsRatio_working_3-way'!U295/(3*'OddsRatio_working_3-way'!X295^(1/3))*SIN(('OddsRatio_working_3-way'!Y295+2*PI())/3)</f>
        <v>-0.425434170915855</v>
      </c>
      <c r="AK295" s="11">
        <f>'OddsRatio_working_3-way'!U295/(3*'OddsRatio_working_3-way'!X295^(1/3))*SIN(('OddsRatio_working_3-way'!Y295+4*PI())/3)</f>
        <v>0.470595562556407</v>
      </c>
      <c r="AL295" s="11">
        <f>'OddsRatio_working_3-way'!Z295+'OddsRatio_working_3-way'!AF295</f>
        <v>1.0346460156442381</v>
      </c>
      <c r="AM295" s="11">
        <f>'OddsRatio_working_3-way'!AA295+'OddsRatio_working_3-way'!AG295</f>
        <v>-0.59554483268407143</v>
      </c>
      <c r="AN295" s="11">
        <f>'OddsRatio_working_3-way'!AB295+'OddsRatio_working_3-way'!AH295</f>
        <v>-0.43910118296016665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1.0346460156442381</v>
      </c>
      <c r="AS295" s="11">
        <f>IF(('OddsRatio_working_3-way'!X295=0),IF(Q295&gt;0,-Q295^(1/3),(-Q295)^(1/3)),'OddsRatio_working_3-way'!AM295-'OddsRatio_working_3-way'!R295/3)</f>
        <v>-0.59554483268407143</v>
      </c>
      <c r="AT295" s="11">
        <f>IF(('OddsRatio_working_3-way'!X295=0),IF(Q295&gt;0,-Q295^(1/3),(-Q295)^(1/3)),'OddsRatio_working_3-way'!AN295-'OddsRatio_working_3-way'!R295/3)</f>
        <v>-0.43910118296016665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4.5</v>
      </c>
      <c r="B296" s="4">
        <f>IF('True_Odds_Calculator_3-way'!B297="","",'True_Odds_Calculator_3-way'!B297)</f>
        <v>3.65</v>
      </c>
      <c r="C296" s="4">
        <f>IF('True_Odds_Calculator_3-way'!C297="","",'True_Odds_Calculator_3-way'!C297)</f>
        <v>1.89</v>
      </c>
      <c r="D296" s="9">
        <f t="shared" si="65"/>
        <v>0.21522089588590934</v>
      </c>
      <c r="E296" s="9">
        <f t="shared" si="66"/>
        <v>0.26589822968826238</v>
      </c>
      <c r="F296" s="9">
        <f t="shared" si="67"/>
        <v>0.51888087442582809</v>
      </c>
      <c r="G296" s="9">
        <f t="shared" si="68"/>
        <v>1.0418254243041392</v>
      </c>
      <c r="H296" s="9">
        <f t="shared" si="69"/>
        <v>4.6463889850644877</v>
      </c>
      <c r="I296" s="9">
        <f t="shared" si="70"/>
        <v>3.7608373744059693</v>
      </c>
      <c r="J296" s="9">
        <f t="shared" si="71"/>
        <v>1.9272246276306835</v>
      </c>
      <c r="K296" s="11">
        <f t="shared" si="72"/>
        <v>0.22222222222222221</v>
      </c>
      <c r="L296" s="11">
        <f t="shared" si="73"/>
        <v>0.27397260273972601</v>
      </c>
      <c r="M296" s="11">
        <f t="shared" si="74"/>
        <v>0.52910052910052918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-0.26591126895540895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0.22678037898738057</v>
      </c>
      <c r="Q296" s="11">
        <f>2*'OddsRatio_working_3-way'!K296*'OddsRatio_working_3-way'!L296*'OddsRatio_working_3-way'!M296</f>
        <v>6.4426244030505828E-2</v>
      </c>
      <c r="R296" s="11">
        <f t="shared" si="75"/>
        <v>0</v>
      </c>
      <c r="S296" s="11">
        <f t="shared" si="76"/>
        <v>-0.85284230291650298</v>
      </c>
      <c r="T296" s="11">
        <f t="shared" si="77"/>
        <v>-0.24228474514673373</v>
      </c>
      <c r="U296" s="11">
        <f>'OddsRatio_working_3-way'!S296-'OddsRatio_working_3-way'!R296^2/3</f>
        <v>-0.85284230291650298</v>
      </c>
      <c r="V296" s="11">
        <f>'OddsRatio_working_3-way'!S296*'OddsRatio_working_3-way'!R296/3-2*'OddsRatio_working_3-way'!R296^3/27-'OddsRatio_working_3-way'!T296</f>
        <v>0.24228474514673373</v>
      </c>
      <c r="W296" s="11">
        <f>'OddsRatio_working_3-way'!V296^2+4*'OddsRatio_working_3-way'!U296^3/27</f>
        <v>-3.3195334148079916E-2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0.15157278109780928</v>
      </c>
      <c r="Y296" s="11">
        <f>IF('OddsRatio_working_3-way'!W296&gt;=0,IF('OddsRatio_working_3-way'!V296+SQRT('OddsRatio_working_3-way'!W296)&gt;0,0,PI()),ACOS('OddsRatio_working_3-way'!V296/(2*'OddsRatio_working_3-way'!X296)))</f>
        <v>0.64477391992760635</v>
      </c>
      <c r="Z296" s="11">
        <f>'OddsRatio_working_3-way'!X296^(1/3)*COS('OddsRatio_working_3-way'!Y296/3)</f>
        <v>0.52091271215206958</v>
      </c>
      <c r="AA296" s="11">
        <f>'OddsRatio_working_3-way'!X296^(1/3)*COS(('OddsRatio_working_3-way'!Y296+2*PI())/3)</f>
        <v>-0.35893496018833504</v>
      </c>
      <c r="AB296" s="11">
        <f>'OddsRatio_working_3-way'!X296^(1/3)*COS(('OddsRatio_working_3-way'!Y296+4*PI())/3)</f>
        <v>-0.16197775196373435</v>
      </c>
      <c r="AC296" s="11">
        <f>'OddsRatio_working_3-way'!X296^(1/3)*SIN('OddsRatio_working_3-way'!Y296/3)</f>
        <v>0.1137132971873103</v>
      </c>
      <c r="AD296" s="11">
        <f>'OddsRatio_working_3-way'!X296^(1/3)*SIN(('OddsRatio_working_3-way'!Y296+2*PI())/3)</f>
        <v>0.39426699328428794</v>
      </c>
      <c r="AE296" s="11">
        <f>'OddsRatio_working_3-way'!X296^(1/3)*SIN(('OddsRatio_working_3-way'!Y296+4*PI())/3)</f>
        <v>-0.50798029047159821</v>
      </c>
      <c r="AF296" s="11">
        <f>-'OddsRatio_working_3-way'!U296/(3*'OddsRatio_working_3-way'!X296^(1/3))*COS(('OddsRatio_working_3-way'!Y296)/3)</f>
        <v>0.52091271215206947</v>
      </c>
      <c r="AG296" s="11">
        <f>-'OddsRatio_working_3-way'!U296/(3*'OddsRatio_working_3-way'!X296^(1/3))*COS(('OddsRatio_working_3-way'!Y296+2*PI())/3)</f>
        <v>-0.35893496018833498</v>
      </c>
      <c r="AH296" s="11">
        <f>-'OddsRatio_working_3-way'!U296/(3*'OddsRatio_working_3-way'!X296^(1/3))*COS(('OddsRatio_working_3-way'!Y296+4*PI())/3)</f>
        <v>-0.16197775196373432</v>
      </c>
      <c r="AI296" s="11">
        <f>'OddsRatio_working_3-way'!U296/(3*'OddsRatio_working_3-way'!X296^(1/3))*SIN(('OddsRatio_working_3-way'!Y296)/3)</f>
        <v>-0.11371329718731027</v>
      </c>
      <c r="AJ296" s="11">
        <f>'OddsRatio_working_3-way'!U296/(3*'OddsRatio_working_3-way'!X296^(1/3))*SIN(('OddsRatio_working_3-way'!Y296+2*PI())/3)</f>
        <v>-0.39426699328428783</v>
      </c>
      <c r="AK296" s="11">
        <f>'OddsRatio_working_3-way'!U296/(3*'OddsRatio_working_3-way'!X296^(1/3))*SIN(('OddsRatio_working_3-way'!Y296+4*PI())/3)</f>
        <v>0.50798029047159821</v>
      </c>
      <c r="AL296" s="11">
        <f>'OddsRatio_working_3-way'!Z296+'OddsRatio_working_3-way'!AF296</f>
        <v>1.0418254243041392</v>
      </c>
      <c r="AM296" s="11">
        <f>'OddsRatio_working_3-way'!AA296+'OddsRatio_working_3-way'!AG296</f>
        <v>-0.71786992037667008</v>
      </c>
      <c r="AN296" s="11">
        <f>'OddsRatio_working_3-way'!AB296+'OddsRatio_working_3-way'!AH296</f>
        <v>-0.32395550392746864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1.0418254243041392</v>
      </c>
      <c r="AS296" s="11">
        <f>IF(('OddsRatio_working_3-way'!X296=0),IF(Q296&gt;0,-Q296^(1/3),(-Q296)^(1/3)),'OddsRatio_working_3-way'!AM296-'OddsRatio_working_3-way'!R296/3)</f>
        <v>-0.71786992037667008</v>
      </c>
      <c r="AT296" s="11">
        <f>IF(('OddsRatio_working_3-way'!X296=0),IF(Q296&gt;0,-Q296^(1/3),(-Q296)^(1/3)),'OddsRatio_working_3-way'!AN296-'OddsRatio_working_3-way'!R296/3)</f>
        <v>-0.32395550392746864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IF('True_Odds_Calculator_3-way'!A298="","",'True_Odds_Calculator_3-way'!A298)</f>
        <v>2.96</v>
      </c>
      <c r="B297" s="4">
        <f>IF('True_Odds_Calculator_3-way'!B298="","",'True_Odds_Calculator_3-way'!B298)</f>
        <v>3.06</v>
      </c>
      <c r="C297" s="4">
        <f>IF('True_Odds_Calculator_3-way'!C298="","",'True_Odds_Calculator_3-way'!C298)</f>
        <v>2.8</v>
      </c>
      <c r="D297" s="9">
        <f t="shared" si="65"/>
        <v>0.33060274233649817</v>
      </c>
      <c r="E297" s="9">
        <f t="shared" si="66"/>
        <v>0.31968458003088673</v>
      </c>
      <c r="F297" s="9">
        <f t="shared" si="67"/>
        <v>0.3497126776326151</v>
      </c>
      <c r="G297" s="9">
        <f t="shared" si="68"/>
        <v>1.0330501516106723</v>
      </c>
      <c r="H297" s="9">
        <f t="shared" si="69"/>
        <v>3.0247782971569173</v>
      </c>
      <c r="I297" s="9">
        <f t="shared" si="70"/>
        <v>3.1280833123179845</v>
      </c>
      <c r="J297" s="9">
        <f t="shared" si="71"/>
        <v>2.85949027289921</v>
      </c>
      <c r="K297" s="11">
        <f t="shared" si="72"/>
        <v>0.33783783783783783</v>
      </c>
      <c r="L297" s="11">
        <f t="shared" si="73"/>
        <v>0.32679738562091504</v>
      </c>
      <c r="M297" s="11">
        <f t="shared" si="74"/>
        <v>0.35714285714285715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-0.2865659777424483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0.22948368536603833</v>
      </c>
      <c r="Q297" s="11">
        <f>2*'OddsRatio_working_3-way'!K297*'OddsRatio_working_3-way'!L297*'OddsRatio_working_3-way'!M297</f>
        <v>7.8860372978020038E-2</v>
      </c>
      <c r="R297" s="11">
        <f t="shared" si="75"/>
        <v>0</v>
      </c>
      <c r="S297" s="11">
        <f t="shared" si="76"/>
        <v>-0.80080575919688279</v>
      </c>
      <c r="T297" s="11">
        <f t="shared" si="77"/>
        <v>-0.27519098254188412</v>
      </c>
      <c r="U297" s="11">
        <f>'OddsRatio_working_3-way'!S297-'OddsRatio_working_3-way'!R297^2/3</f>
        <v>-0.80080575919688279</v>
      </c>
      <c r="V297" s="11">
        <f>'OddsRatio_working_3-way'!S297*'OddsRatio_working_3-way'!R297/3-2*'OddsRatio_working_3-way'!R297^3/27-'OddsRatio_working_3-way'!T297</f>
        <v>0.27519098254188412</v>
      </c>
      <c r="W297" s="11">
        <f>'OddsRatio_working_3-way'!V297^2+4*'OddsRatio_working_3-way'!U297^3/27</f>
        <v>-3.5119962779130154E-4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0.13791417303903075</v>
      </c>
      <c r="Y297" s="11">
        <f>IF('OddsRatio_working_3-way'!W297&gt;=0,IF('OddsRatio_working_3-way'!V297+SQRT('OddsRatio_working_3-way'!W297)&gt;0,0,PI()),ACOS('OddsRatio_working_3-way'!V297/(2*'OddsRatio_working_3-way'!X297)))</f>
        <v>6.7994349054365744E-2</v>
      </c>
      <c r="Z297" s="11">
        <f>'OddsRatio_working_3-way'!X297^(1/3)*COS('OddsRatio_working_3-way'!Y297/3)</f>
        <v>0.51652507580533624</v>
      </c>
      <c r="AA297" s="11">
        <f>'OddsRatio_working_3-way'!X297^(1/3)*COS(('OddsRatio_working_3-way'!Y297+2*PI())/3)</f>
        <v>-0.26840277199461721</v>
      </c>
      <c r="AB297" s="11">
        <f>'OddsRatio_working_3-way'!X297^(1/3)*COS(('OddsRatio_working_3-way'!Y297+4*PI())/3)</f>
        <v>-0.24812230381071906</v>
      </c>
      <c r="AC297" s="11">
        <f>'OddsRatio_working_3-way'!X297^(1/3)*SIN('OddsRatio_working_3-way'!Y297/3)</f>
        <v>1.1708933765265281E-2</v>
      </c>
      <c r="AD297" s="11">
        <f>'OddsRatio_working_3-way'!X297^(1/3)*SIN(('OddsRatio_working_3-way'!Y297+2*PI())/3)</f>
        <v>0.44146937045647139</v>
      </c>
      <c r="AE297" s="11">
        <f>'OddsRatio_working_3-way'!X297^(1/3)*SIN(('OddsRatio_working_3-way'!Y297+4*PI())/3)</f>
        <v>-0.45317830422173666</v>
      </c>
      <c r="AF297" s="11">
        <f>-'OddsRatio_working_3-way'!U297/(3*'OddsRatio_working_3-way'!X297^(1/3))*COS(('OddsRatio_working_3-way'!Y297)/3)</f>
        <v>0.51652507580533613</v>
      </c>
      <c r="AG297" s="11">
        <f>-'OddsRatio_working_3-way'!U297/(3*'OddsRatio_working_3-way'!X297^(1/3))*COS(('OddsRatio_working_3-way'!Y297+2*PI())/3)</f>
        <v>-0.26840277199461715</v>
      </c>
      <c r="AH297" s="11">
        <f>-'OddsRatio_working_3-way'!U297/(3*'OddsRatio_working_3-way'!X297^(1/3))*COS(('OddsRatio_working_3-way'!Y297+4*PI())/3)</f>
        <v>-0.24812230381071904</v>
      </c>
      <c r="AI297" s="11">
        <f>'OddsRatio_working_3-way'!U297/(3*'OddsRatio_working_3-way'!X297^(1/3))*SIN(('OddsRatio_working_3-way'!Y297)/3)</f>
        <v>-1.1708933765265279E-2</v>
      </c>
      <c r="AJ297" s="11">
        <f>'OddsRatio_working_3-way'!U297/(3*'OddsRatio_working_3-way'!X297^(1/3))*SIN(('OddsRatio_working_3-way'!Y297+2*PI())/3)</f>
        <v>-0.44146937045647128</v>
      </c>
      <c r="AK297" s="11">
        <f>'OddsRatio_working_3-way'!U297/(3*'OddsRatio_working_3-way'!X297^(1/3))*SIN(('OddsRatio_working_3-way'!Y297+4*PI())/3)</f>
        <v>0.45317830422173655</v>
      </c>
      <c r="AL297" s="11">
        <f>'OddsRatio_working_3-way'!Z297+'OddsRatio_working_3-way'!AF297</f>
        <v>1.0330501516106723</v>
      </c>
      <c r="AM297" s="11">
        <f>'OddsRatio_working_3-way'!AA297+'OddsRatio_working_3-way'!AG297</f>
        <v>-0.5368055439892343</v>
      </c>
      <c r="AN297" s="11">
        <f>'OddsRatio_working_3-way'!AB297+'OddsRatio_working_3-way'!AH297</f>
        <v>-0.49624460762143807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1.0330501516106723</v>
      </c>
      <c r="AS297" s="11">
        <f>IF(('OddsRatio_working_3-way'!X297=0),IF(Q297&gt;0,-Q297^(1/3),(-Q297)^(1/3)),'OddsRatio_working_3-way'!AM297-'OddsRatio_working_3-way'!R297/3)</f>
        <v>-0.5368055439892343</v>
      </c>
      <c r="AT297" s="11">
        <f>IF(('OddsRatio_working_3-way'!X297=0),IF(Q297&gt;0,-Q297^(1/3),(-Q297)^(1/3)),'OddsRatio_working_3-way'!AN297-'OddsRatio_working_3-way'!R297/3)</f>
        <v>-0.49624460762143807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IF('True_Odds_Calculator_3-way'!A299="","",'True_Odds_Calculator_3-way'!A299)</f>
        <v>8.6999999999999993</v>
      </c>
      <c r="B298" s="4">
        <f>IF('True_Odds_Calculator_3-way'!B299="","",'True_Odds_Calculator_3-way'!B299)</f>
        <v>4.58</v>
      </c>
      <c r="C298" s="4">
        <f>IF('True_Odds_Calculator_3-way'!C299="","",'True_Odds_Calculator_3-way'!C299)</f>
        <v>1.39</v>
      </c>
      <c r="D298" s="9">
        <f t="shared" si="65"/>
        <v>0.10400421129642408</v>
      </c>
      <c r="E298" s="9">
        <f t="shared" si="66"/>
        <v>0.19978369871551219</v>
      </c>
      <c r="F298" s="9">
        <f t="shared" si="67"/>
        <v>0.69621208998806361</v>
      </c>
      <c r="G298" s="9">
        <f t="shared" si="68"/>
        <v>1.1188305549510351</v>
      </c>
      <c r="H298" s="9">
        <f t="shared" si="69"/>
        <v>9.6149952731229682</v>
      </c>
      <c r="I298" s="9">
        <f t="shared" si="70"/>
        <v>5.0054133867247055</v>
      </c>
      <c r="J298" s="9">
        <f t="shared" si="71"/>
        <v>1.4363439164309035</v>
      </c>
      <c r="K298" s="11">
        <f t="shared" si="72"/>
        <v>0.1149425287356322</v>
      </c>
      <c r="L298" s="11">
        <f t="shared" si="73"/>
        <v>0.2183406113537118</v>
      </c>
      <c r="M298" s="11">
        <f t="shared" si="74"/>
        <v>0.71942446043165476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-0.19410594096624512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0.2107032940128849</v>
      </c>
      <c r="Q298" s="11">
        <f>2*'OddsRatio_working_3-way'!K298*'OddsRatio_working_3-way'!L298*'OddsRatio_working_3-way'!M298</f>
        <v>3.6110247474359022E-2</v>
      </c>
      <c r="R298" s="11">
        <f t="shared" si="75"/>
        <v>0</v>
      </c>
      <c r="S298" s="11">
        <f t="shared" si="76"/>
        <v>-1.0855066720988518</v>
      </c>
      <c r="T298" s="11">
        <f t="shared" si="77"/>
        <v>-0.18603370558677834</v>
      </c>
      <c r="U298" s="11">
        <f>'OddsRatio_working_3-way'!S298-'OddsRatio_working_3-way'!R298^2/3</f>
        <v>-1.0855066720988518</v>
      </c>
      <c r="V298" s="11">
        <f>'OddsRatio_working_3-way'!S298*'OddsRatio_working_3-way'!R298/3-2*'OddsRatio_working_3-way'!R298^3/27-'OddsRatio_working_3-way'!T298</f>
        <v>0.18603370558677834</v>
      </c>
      <c r="W298" s="11">
        <f>'OddsRatio_working_3-way'!V298^2+4*'OddsRatio_working_3-way'!U298^3/27</f>
        <v>-0.15488469918970635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0.21765410563785287</v>
      </c>
      <c r="Y298" s="11">
        <f>IF('OddsRatio_working_3-way'!W298&gt;=0,IF('OddsRatio_working_3-way'!V298+SQRT('OddsRatio_working_3-way'!W298)&gt;0,0,PI()),ACOS('OddsRatio_working_3-way'!V298/(2*'OddsRatio_working_3-way'!X298)))</f>
        <v>1.1292246758005462</v>
      </c>
      <c r="Z298" s="11">
        <f>'OddsRatio_working_3-way'!X298^(1/3)*COS('OddsRatio_working_3-way'!Y298/3)</f>
        <v>0.55941527747551756</v>
      </c>
      <c r="AA298" s="11">
        <f>'OddsRatio_working_3-way'!X298^(1/3)*COS(('OddsRatio_working_3-way'!Y298+2*PI())/3)</f>
        <v>-0.47119544127346918</v>
      </c>
      <c r="AB298" s="11">
        <f>'OddsRatio_working_3-way'!X298^(1/3)*COS(('OddsRatio_working_3-way'!Y298+4*PI())/3)</f>
        <v>-8.8219836202048332E-2</v>
      </c>
      <c r="AC298" s="11">
        <f>'OddsRatio_working_3-way'!X298^(1/3)*SIN('OddsRatio_working_3-way'!Y298/3)</f>
        <v>0.22111106868104463</v>
      </c>
      <c r="AD298" s="11">
        <f>'OddsRatio_working_3-way'!X298^(1/3)*SIN(('OddsRatio_working_3-way'!Y298+2*PI())/3)</f>
        <v>0.37391230721839669</v>
      </c>
      <c r="AE298" s="11">
        <f>'OddsRatio_working_3-way'!X298^(1/3)*SIN(('OddsRatio_working_3-way'!Y298+4*PI())/3)</f>
        <v>-0.59502337589944121</v>
      </c>
      <c r="AF298" s="11">
        <f>-'OddsRatio_working_3-way'!U298/(3*'OddsRatio_working_3-way'!X298^(1/3))*COS(('OddsRatio_working_3-way'!Y298)/3)</f>
        <v>0.55941527747551756</v>
      </c>
      <c r="AG298" s="11">
        <f>-'OddsRatio_working_3-way'!U298/(3*'OddsRatio_working_3-way'!X298^(1/3))*COS(('OddsRatio_working_3-way'!Y298+2*PI())/3)</f>
        <v>-0.47119544127346918</v>
      </c>
      <c r="AH298" s="11">
        <f>-'OddsRatio_working_3-way'!U298/(3*'OddsRatio_working_3-way'!X298^(1/3))*COS(('OddsRatio_working_3-way'!Y298+4*PI())/3)</f>
        <v>-8.8219836202048332E-2</v>
      </c>
      <c r="AI298" s="11">
        <f>'OddsRatio_working_3-way'!U298/(3*'OddsRatio_working_3-way'!X298^(1/3))*SIN(('OddsRatio_working_3-way'!Y298)/3)</f>
        <v>-0.22111106868104463</v>
      </c>
      <c r="AJ298" s="11">
        <f>'OddsRatio_working_3-way'!U298/(3*'OddsRatio_working_3-way'!X298^(1/3))*SIN(('OddsRatio_working_3-way'!Y298+2*PI())/3)</f>
        <v>-0.37391230721839669</v>
      </c>
      <c r="AK298" s="11">
        <f>'OddsRatio_working_3-way'!U298/(3*'OddsRatio_working_3-way'!X298^(1/3))*SIN(('OddsRatio_working_3-way'!Y298+4*PI())/3)</f>
        <v>0.59502337589944121</v>
      </c>
      <c r="AL298" s="11">
        <f>'OddsRatio_working_3-way'!Z298+'OddsRatio_working_3-way'!AF298</f>
        <v>1.1188305549510351</v>
      </c>
      <c r="AM298" s="11">
        <f>'OddsRatio_working_3-way'!AA298+'OddsRatio_working_3-way'!AG298</f>
        <v>-0.94239088254693837</v>
      </c>
      <c r="AN298" s="11">
        <f>'OddsRatio_working_3-way'!AB298+'OddsRatio_working_3-way'!AH298</f>
        <v>-0.17643967240409666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1.1188305549510351</v>
      </c>
      <c r="AS298" s="11">
        <f>IF(('OddsRatio_working_3-way'!X298=0),IF(Q298&gt;0,-Q298^(1/3),(-Q298)^(1/3)),'OddsRatio_working_3-way'!AM298-'OddsRatio_working_3-way'!R298/3)</f>
        <v>-0.94239088254693837</v>
      </c>
      <c r="AT298" s="11">
        <f>IF(('OddsRatio_working_3-way'!X298=0),IF(Q298&gt;0,-Q298^(1/3),(-Q298)^(1/3)),'OddsRatio_working_3-way'!AN298-'OddsRatio_working_3-way'!R298/3)</f>
        <v>-0.17643967240409666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>
        <f>IF('True_Odds_Calculator_3-way'!A300="","",'True_Odds_Calculator_3-way'!A300)</f>
        <v>2.7</v>
      </c>
      <c r="B299" s="4">
        <f>IF('True_Odds_Calculator_3-way'!B300="","",'True_Odds_Calculator_3-way'!B300)</f>
        <v>2.85</v>
      </c>
      <c r="C299" s="4">
        <f>IF('True_Odds_Calculator_3-way'!C300="","",'True_Odds_Calculator_3-way'!C300)</f>
        <v>2.85</v>
      </c>
      <c r="D299" s="9">
        <f t="shared" si="65"/>
        <v>0.34591643084618612</v>
      </c>
      <c r="E299" s="9">
        <f t="shared" si="66"/>
        <v>0.32704178457690697</v>
      </c>
      <c r="F299" s="9">
        <f t="shared" si="67"/>
        <v>0.32704178457690697</v>
      </c>
      <c r="G299" s="9">
        <f t="shared" si="68"/>
        <v>1.1122774357307064</v>
      </c>
      <c r="H299" s="9">
        <f t="shared" si="69"/>
        <v>2.8908716407422004</v>
      </c>
      <c r="I299" s="9">
        <f t="shared" si="70"/>
        <v>3.057713256101807</v>
      </c>
      <c r="J299" s="9">
        <f t="shared" si="71"/>
        <v>3.057713256101807</v>
      </c>
      <c r="K299" s="11">
        <f t="shared" si="72"/>
        <v>0.37037037037037035</v>
      </c>
      <c r="L299" s="11">
        <f t="shared" si="73"/>
        <v>0.35087719298245612</v>
      </c>
      <c r="M299" s="11">
        <f t="shared" si="74"/>
        <v>0.35087719298245612</v>
      </c>
      <c r="N299" s="11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-0.26530100429761871</v>
      </c>
      <c r="O299" s="11">
        <f>0</f>
        <v>0</v>
      </c>
      <c r="P299" s="11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0.24622960911049552</v>
      </c>
      <c r="Q299" s="11">
        <f>2*'OddsRatio_working_3-way'!K299*'OddsRatio_working_3-way'!L299*'OddsRatio_working_3-way'!M299</f>
        <v>9.1196151522405747E-2</v>
      </c>
      <c r="R299" s="11">
        <f t="shared" si="75"/>
        <v>0</v>
      </c>
      <c r="S299" s="11">
        <f t="shared" si="76"/>
        <v>-0.92811412366261303</v>
      </c>
      <c r="T299" s="11">
        <f t="shared" si="77"/>
        <v>-0.3437459717268937</v>
      </c>
      <c r="U299" s="11">
        <f>'OddsRatio_working_3-way'!S299-'OddsRatio_working_3-way'!R299^2/3</f>
        <v>-0.92811412366261303</v>
      </c>
      <c r="V299" s="11">
        <f>'OddsRatio_working_3-way'!S299*'OddsRatio_working_3-way'!R299/3-2*'OddsRatio_working_3-way'!R299^3/27-'OddsRatio_working_3-way'!T299</f>
        <v>0.3437459717268937</v>
      </c>
      <c r="W299" s="11">
        <f>'OddsRatio_working_3-way'!V299^2+4*'OddsRatio_working_3-way'!U299^3/27</f>
        <v>-2.7924509600459058E-4</v>
      </c>
      <c r="X299" s="11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0.17207595573937037</v>
      </c>
      <c r="Y299" s="11">
        <f>IF('OddsRatio_working_3-way'!W299&gt;=0,IF('OddsRatio_working_3-way'!V299+SQRT('OddsRatio_working_3-way'!W299)&gt;0,0,PI()),ACOS('OddsRatio_working_3-way'!V299/(2*'OddsRatio_working_3-way'!X299)))</f>
        <v>4.8575065383363425E-2</v>
      </c>
      <c r="Z299" s="11">
        <f>'OddsRatio_working_3-way'!X299^(1/3)*COS('OddsRatio_working_3-way'!Y299/3)</f>
        <v>0.55613871786535318</v>
      </c>
      <c r="AA299" s="11">
        <f>'OddsRatio_working_3-way'!X299^(1/3)*COS(('OddsRatio_working_3-way'!Y299+2*PI())/3)</f>
        <v>-0.28586844759508256</v>
      </c>
      <c r="AB299" s="11">
        <f>'OddsRatio_working_3-way'!X299^(1/3)*COS(('OddsRatio_working_3-way'!Y299+4*PI())/3)</f>
        <v>-0.27027027027027029</v>
      </c>
      <c r="AC299" s="11">
        <f>'OddsRatio_working_3-way'!X299^(1/3)*SIN('OddsRatio_working_3-way'!Y299/3)</f>
        <v>9.0056118773478404E-3</v>
      </c>
      <c r="AD299" s="11">
        <f>'OddsRatio_working_3-way'!X299^(1/3)*SIN(('OddsRatio_working_3-way'!Y299+2*PI())/3)</f>
        <v>0.4771274517608286</v>
      </c>
      <c r="AE299" s="11">
        <f>'OddsRatio_working_3-way'!X299^(1/3)*SIN(('OddsRatio_working_3-way'!Y299+4*PI())/3)</f>
        <v>-0.48613306363817649</v>
      </c>
      <c r="AF299" s="11">
        <f>-'OddsRatio_working_3-way'!U299/(3*'OddsRatio_working_3-way'!X299^(1/3))*COS(('OddsRatio_working_3-way'!Y299)/3)</f>
        <v>0.55613871786535329</v>
      </c>
      <c r="AG299" s="11">
        <f>-'OddsRatio_working_3-way'!U299/(3*'OddsRatio_working_3-way'!X299^(1/3))*COS(('OddsRatio_working_3-way'!Y299+2*PI())/3)</f>
        <v>-0.28586844759508262</v>
      </c>
      <c r="AH299" s="11">
        <f>-'OddsRatio_working_3-way'!U299/(3*'OddsRatio_working_3-way'!X299^(1/3))*COS(('OddsRatio_working_3-way'!Y299+4*PI())/3)</f>
        <v>-0.27027027027027034</v>
      </c>
      <c r="AI299" s="11">
        <f>'OddsRatio_working_3-way'!U299/(3*'OddsRatio_working_3-way'!X299^(1/3))*SIN(('OddsRatio_working_3-way'!Y299)/3)</f>
        <v>-9.0056118773478421E-3</v>
      </c>
      <c r="AJ299" s="11">
        <f>'OddsRatio_working_3-way'!U299/(3*'OddsRatio_working_3-way'!X299^(1/3))*SIN(('OddsRatio_working_3-way'!Y299+2*PI())/3)</f>
        <v>-0.47712745176082871</v>
      </c>
      <c r="AK299" s="11">
        <f>'OddsRatio_working_3-way'!U299/(3*'OddsRatio_working_3-way'!X299^(1/3))*SIN(('OddsRatio_working_3-way'!Y299+4*PI())/3)</f>
        <v>0.4861330636381766</v>
      </c>
      <c r="AL299" s="11">
        <f>'OddsRatio_working_3-way'!Z299+'OddsRatio_working_3-way'!AF299</f>
        <v>1.1122774357307064</v>
      </c>
      <c r="AM299" s="11">
        <f>'OddsRatio_working_3-way'!AA299+'OddsRatio_working_3-way'!AG299</f>
        <v>-0.57173689519016513</v>
      </c>
      <c r="AN299" s="11">
        <f>'OddsRatio_working_3-way'!AB299+'OddsRatio_working_3-way'!AH299</f>
        <v>-0.54054054054054057</v>
      </c>
      <c r="AO299" s="11">
        <f>'OddsRatio_working_3-way'!AC299+'OddsRatio_working_3-way'!AI299</f>
        <v>0</v>
      </c>
      <c r="AP299" s="11">
        <f>'OddsRatio_working_3-way'!AD299+'OddsRatio_working_3-way'!AJ299</f>
        <v>0</v>
      </c>
      <c r="AQ299" s="11">
        <f>'OddsRatio_working_3-way'!AE299+'OddsRatio_working_3-way'!AK299</f>
        <v>0</v>
      </c>
      <c r="AR299" s="10">
        <f>IF(A299="","",IF(('OddsRatio_working_3-way'!X299=0),IF(Q299&gt;0,-Q299^(1/3),(-Q299)^(1/3)),'OddsRatio_working_3-way'!AL299-'OddsRatio_working_3-way'!R299/3))</f>
        <v>1.1122774357307064</v>
      </c>
      <c r="AS299" s="11">
        <f>IF(('OddsRatio_working_3-way'!X299=0),IF(Q299&gt;0,-Q299^(1/3),(-Q299)^(1/3)),'OddsRatio_working_3-way'!AM299-'OddsRatio_working_3-way'!R299/3)</f>
        <v>-0.57173689519016513</v>
      </c>
      <c r="AT299" s="11">
        <f>IF(('OddsRatio_working_3-way'!X299=0),IF(Q299&gt;0,-Q299^(1/3),(-Q299)^(1/3)),'OddsRatio_working_3-way'!AN299-'OddsRatio_working_3-way'!R299/3)</f>
        <v>-0.54054054054054057</v>
      </c>
      <c r="AU299" s="11">
        <f>IF(('OddsRatio_working_3-way'!X299=0),0,'OddsRatio_working_3-way'!AO299)</f>
        <v>0</v>
      </c>
      <c r="AV299" s="11">
        <f>IF(('OddsRatio_working_3-way'!X299=0),0,'OddsRatio_working_3-way'!AP299)</f>
        <v>0</v>
      </c>
      <c r="AW299" s="11">
        <f>IF(('OddsRatio_working_3-way'!X299=0),0,'OddsRatio_working_3-way'!AQ299)</f>
        <v>0</v>
      </c>
    </row>
    <row r="300" spans="1:49" x14ac:dyDescent="0.2">
      <c r="A300" s="4">
        <f>IF('True_Odds_Calculator_3-way'!A301="","",'True_Odds_Calculator_3-way'!A301)</f>
        <v>1.81</v>
      </c>
      <c r="B300" s="4">
        <f>IF('True_Odds_Calculator_3-way'!B301="","",'True_Odds_Calculator_3-way'!B301)</f>
        <v>3.78</v>
      </c>
      <c r="C300" s="4">
        <f>IF('True_Odds_Calculator_3-way'!C301="","",'True_Odds_Calculator_3-way'!C301)</f>
        <v>4.7</v>
      </c>
      <c r="D300" s="9">
        <f t="shared" si="65"/>
        <v>0.5402829773406731</v>
      </c>
      <c r="E300" s="9">
        <f t="shared" si="66"/>
        <v>0.2550818150111101</v>
      </c>
      <c r="F300" s="9">
        <f t="shared" si="67"/>
        <v>0.20463520764821674</v>
      </c>
      <c r="G300" s="9">
        <f t="shared" si="68"/>
        <v>1.0504715188693832</v>
      </c>
      <c r="H300" s="9">
        <f t="shared" si="69"/>
        <v>1.8508819302842006</v>
      </c>
      <c r="I300" s="9">
        <f t="shared" si="70"/>
        <v>3.920310822456885</v>
      </c>
      <c r="J300" s="9">
        <f t="shared" si="71"/>
        <v>4.8867446198167173</v>
      </c>
      <c r="K300" s="11">
        <f t="shared" si="72"/>
        <v>0.5524861878453039</v>
      </c>
      <c r="L300" s="11">
        <f t="shared" si="73"/>
        <v>0.26455026455026459</v>
      </c>
      <c r="M300" s="11">
        <f t="shared" si="74"/>
        <v>0.21276595744680851</v>
      </c>
      <c r="N300" s="11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-0.25909754991687517</v>
      </c>
      <c r="O300" s="11">
        <f>0</f>
        <v>0</v>
      </c>
      <c r="P300" s="11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0.22670405884229794</v>
      </c>
      <c r="Q300" s="11">
        <f>2*'OddsRatio_working_3-way'!K300*'OddsRatio_working_3-way'!L300*'OddsRatio_working_3-way'!M300</f>
        <v>6.2195900916954178E-2</v>
      </c>
      <c r="R300" s="11">
        <f t="shared" si="75"/>
        <v>0</v>
      </c>
      <c r="S300" s="11">
        <f t="shared" si="76"/>
        <v>-0.87497569511958007</v>
      </c>
      <c r="T300" s="11">
        <f t="shared" si="77"/>
        <v>-0.24004820167889718</v>
      </c>
      <c r="U300" s="11">
        <f>'OddsRatio_working_3-way'!S300-'OddsRatio_working_3-way'!R300^2/3</f>
        <v>-0.87497569511958007</v>
      </c>
      <c r="V300" s="11">
        <f>'OddsRatio_working_3-way'!S300*'OddsRatio_working_3-way'!R300/3-2*'OddsRatio_working_3-way'!R300^3/27-'OddsRatio_working_3-way'!T300</f>
        <v>0.24004820167889718</v>
      </c>
      <c r="W300" s="11">
        <f>'OddsRatio_working_3-way'!V300^2+4*'OddsRatio_working_3-way'!U300^3/27</f>
        <v>-4.1616275874939358E-2</v>
      </c>
      <c r="X300" s="11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0.15751144006405682</v>
      </c>
      <c r="Y300" s="11">
        <f>IF('OddsRatio_working_3-way'!W300&gt;=0,IF('OddsRatio_working_3-way'!V300+SQRT('OddsRatio_working_3-way'!W300)&gt;0,0,PI()),ACOS('OddsRatio_working_3-way'!V300/(2*'OddsRatio_working_3-way'!X300)))</f>
        <v>0.70439660292104089</v>
      </c>
      <c r="Z300" s="11">
        <f>'OddsRatio_working_3-way'!X300^(1/3)*COS('OddsRatio_working_3-way'!Y300/3)</f>
        <v>0.52523575943469158</v>
      </c>
      <c r="AA300" s="11">
        <f>'OddsRatio_working_3-way'!X300^(1/3)*COS(('OddsRatio_working_3-way'!Y300+2*PI())/3)</f>
        <v>-0.37142721542983009</v>
      </c>
      <c r="AB300" s="11">
        <f>'OddsRatio_working_3-way'!X300^(1/3)*COS(('OddsRatio_working_3-way'!Y300+4*PI())/3)</f>
        <v>-0.15380854400486182</v>
      </c>
      <c r="AC300" s="11">
        <f>'OddsRatio_working_3-way'!X300^(1/3)*SIN('OddsRatio_working_3-way'!Y300/3)</f>
        <v>0.12564219852789435</v>
      </c>
      <c r="AD300" s="11">
        <f>'OddsRatio_working_3-way'!X300^(1/3)*SIN(('OddsRatio_working_3-way'!Y300+2*PI())/3)</f>
        <v>0.3920464113825079</v>
      </c>
      <c r="AE300" s="11">
        <f>'OddsRatio_working_3-way'!X300^(1/3)*SIN(('OddsRatio_working_3-way'!Y300+4*PI())/3)</f>
        <v>-0.51768860991040211</v>
      </c>
      <c r="AF300" s="11">
        <f>-'OddsRatio_working_3-way'!U300/(3*'OddsRatio_working_3-way'!X300^(1/3))*COS(('OddsRatio_working_3-way'!Y300)/3)</f>
        <v>0.52523575943469158</v>
      </c>
      <c r="AG300" s="11">
        <f>-'OddsRatio_working_3-way'!U300/(3*'OddsRatio_working_3-way'!X300^(1/3))*COS(('OddsRatio_working_3-way'!Y300+2*PI())/3)</f>
        <v>-0.37142721542983009</v>
      </c>
      <c r="AH300" s="11">
        <f>-'OddsRatio_working_3-way'!U300/(3*'OddsRatio_working_3-way'!X300^(1/3))*COS(('OddsRatio_working_3-way'!Y300+4*PI())/3)</f>
        <v>-0.15380854400486182</v>
      </c>
      <c r="AI300" s="11">
        <f>'OddsRatio_working_3-way'!U300/(3*'OddsRatio_working_3-way'!X300^(1/3))*SIN(('OddsRatio_working_3-way'!Y300)/3)</f>
        <v>-0.12564219852789435</v>
      </c>
      <c r="AJ300" s="11">
        <f>'OddsRatio_working_3-way'!U300/(3*'OddsRatio_working_3-way'!X300^(1/3))*SIN(('OddsRatio_working_3-way'!Y300+2*PI())/3)</f>
        <v>-0.3920464113825079</v>
      </c>
      <c r="AK300" s="11">
        <f>'OddsRatio_working_3-way'!U300/(3*'OddsRatio_working_3-way'!X300^(1/3))*SIN(('OddsRatio_working_3-way'!Y300+4*PI())/3)</f>
        <v>0.51768860991040211</v>
      </c>
      <c r="AL300" s="11">
        <f>'OddsRatio_working_3-way'!Z300+'OddsRatio_working_3-way'!AF300</f>
        <v>1.0504715188693832</v>
      </c>
      <c r="AM300" s="11">
        <f>'OddsRatio_working_3-way'!AA300+'OddsRatio_working_3-way'!AG300</f>
        <v>-0.74285443085966019</v>
      </c>
      <c r="AN300" s="11">
        <f>'OddsRatio_working_3-way'!AB300+'OddsRatio_working_3-way'!AH300</f>
        <v>-0.30761708800972365</v>
      </c>
      <c r="AO300" s="11">
        <f>'OddsRatio_working_3-way'!AC300+'OddsRatio_working_3-way'!AI300</f>
        <v>0</v>
      </c>
      <c r="AP300" s="11">
        <f>'OddsRatio_working_3-way'!AD300+'OddsRatio_working_3-way'!AJ300</f>
        <v>0</v>
      </c>
      <c r="AQ300" s="11">
        <f>'OddsRatio_working_3-way'!AE300+'OddsRatio_working_3-way'!AK300</f>
        <v>0</v>
      </c>
      <c r="AR300" s="10">
        <f>IF(A300="","",IF(('OddsRatio_working_3-way'!X300=0),IF(Q300&gt;0,-Q300^(1/3),(-Q300)^(1/3)),'OddsRatio_working_3-way'!AL300-'OddsRatio_working_3-way'!R300/3))</f>
        <v>1.0504715188693832</v>
      </c>
      <c r="AS300" s="11">
        <f>IF(('OddsRatio_working_3-way'!X300=0),IF(Q300&gt;0,-Q300^(1/3),(-Q300)^(1/3)),'OddsRatio_working_3-way'!AM300-'OddsRatio_working_3-way'!R300/3)</f>
        <v>-0.74285443085966019</v>
      </c>
      <c r="AT300" s="11">
        <f>IF(('OddsRatio_working_3-way'!X300=0),IF(Q300&gt;0,-Q300^(1/3),(-Q300)^(1/3)),'OddsRatio_working_3-way'!AN300-'OddsRatio_working_3-way'!R300/3)</f>
        <v>-0.30761708800972365</v>
      </c>
      <c r="AU300" s="11">
        <f>IF(('OddsRatio_working_3-way'!X300=0),0,'OddsRatio_working_3-way'!AO300)</f>
        <v>0</v>
      </c>
      <c r="AV300" s="11">
        <f>IF(('OddsRatio_working_3-way'!X300=0),0,'OddsRatio_working_3-way'!AP300)</f>
        <v>0</v>
      </c>
      <c r="AW300" s="11">
        <f>IF(('OddsRatio_working_3-way'!X300=0),0,'OddsRatio_working_3-way'!AQ300)</f>
        <v>0</v>
      </c>
    </row>
    <row r="301" spans="1:49" x14ac:dyDescent="0.2">
      <c r="A301" s="4">
        <f>IF('True_Odds_Calculator_3-way'!A302="","",'True_Odds_Calculator_3-way'!A302)</f>
        <v>2.41</v>
      </c>
      <c r="B301" s="4">
        <f>IF('True_Odds_Calculator_3-way'!B302="","",'True_Odds_Calculator_3-way'!B302)</f>
        <v>3.53</v>
      </c>
      <c r="C301" s="4">
        <f>IF('True_Odds_Calculator_3-way'!C302="","",'True_Odds_Calculator_3-way'!C302)</f>
        <v>3.03</v>
      </c>
      <c r="D301" s="9">
        <f t="shared" si="65"/>
        <v>0.40462211130110165</v>
      </c>
      <c r="E301" s="9">
        <f t="shared" si="66"/>
        <v>0.27470666122453757</v>
      </c>
      <c r="F301" s="9">
        <f t="shared" si="67"/>
        <v>0.32067122747436072</v>
      </c>
      <c r="G301" s="9">
        <f t="shared" si="68"/>
        <v>1.0435757463042989</v>
      </c>
      <c r="H301" s="9">
        <f t="shared" si="69"/>
        <v>2.4714418022890619</v>
      </c>
      <c r="I301" s="9">
        <f t="shared" si="70"/>
        <v>3.6402466381498768</v>
      </c>
      <c r="J301" s="9">
        <f t="shared" si="71"/>
        <v>3.1184587649977265</v>
      </c>
      <c r="K301" s="11">
        <f t="shared" si="72"/>
        <v>0.41493775933609955</v>
      </c>
      <c r="L301" s="11">
        <f t="shared" si="73"/>
        <v>0.28328611898016998</v>
      </c>
      <c r="M301" s="11">
        <f t="shared" si="74"/>
        <v>0.33003300330033003</v>
      </c>
      <c r="N301" s="11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-0.28093205450927239</v>
      </c>
      <c r="O301" s="11">
        <f>0</f>
        <v>0</v>
      </c>
      <c r="P301" s="11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0.23160074638286768</v>
      </c>
      <c r="Q301" s="11">
        <f>2*'OddsRatio_working_3-way'!K301*'OddsRatio_working_3-way'!L301*'OddsRatio_working_3-way'!M301</f>
        <v>7.7588189743004243E-2</v>
      </c>
      <c r="R301" s="11">
        <f t="shared" si="75"/>
        <v>0</v>
      </c>
      <c r="S301" s="11">
        <f t="shared" si="76"/>
        <v>-0.82440128374607924</v>
      </c>
      <c r="T301" s="11">
        <f t="shared" si="77"/>
        <v>-0.27618133458830124</v>
      </c>
      <c r="U301" s="11">
        <f>'OddsRatio_working_3-way'!S301-'OddsRatio_working_3-way'!R301^2/3</f>
        <v>-0.82440128374607924</v>
      </c>
      <c r="V301" s="11">
        <f>'OddsRatio_working_3-way'!S301*'OddsRatio_working_3-way'!R301/3-2*'OddsRatio_working_3-way'!R301^3/27-'OddsRatio_working_3-way'!T301</f>
        <v>0.27618133458830124</v>
      </c>
      <c r="W301" s="11">
        <f>'OddsRatio_working_3-way'!V301^2+4*'OddsRatio_working_3-way'!U301^3/27</f>
        <v>-6.730390162174707E-3</v>
      </c>
      <c r="X301" s="11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0.14405426038228608</v>
      </c>
      <c r="Y301" s="11">
        <f>IF('OddsRatio_working_3-way'!W301&gt;=0,IF('OddsRatio_working_3-way'!V301+SQRT('OddsRatio_working_3-way'!W301)&gt;0,0,PI()),ACOS('OddsRatio_working_3-way'!V301/(2*'OddsRatio_working_3-way'!X301)))</f>
        <v>0.28874581659245613</v>
      </c>
      <c r="Z301" s="11">
        <f>'OddsRatio_working_3-way'!X301^(1/3)*COS('OddsRatio_working_3-way'!Y301/3)</f>
        <v>0.52178787315214936</v>
      </c>
      <c r="AA301" s="11">
        <f>'OddsRatio_working_3-way'!X301^(1/3)*COS(('OddsRatio_working_3-way'!Y301+2*PI())/3)</f>
        <v>-0.30452170880933377</v>
      </c>
      <c r="AB301" s="11">
        <f>'OddsRatio_working_3-way'!X301^(1/3)*COS(('OddsRatio_working_3-way'!Y301+4*PI())/3)</f>
        <v>-0.21726616434281545</v>
      </c>
      <c r="AC301" s="11">
        <f>'OddsRatio_working_3-way'!X301^(1/3)*SIN('OddsRatio_working_3-way'!Y301/3)</f>
        <v>5.037701208603166E-2</v>
      </c>
      <c r="AD301" s="11">
        <f>'OddsRatio_working_3-way'!X301^(1/3)*SIN(('OddsRatio_working_3-way'!Y301+2*PI())/3)</f>
        <v>0.42669304749339776</v>
      </c>
      <c r="AE301" s="11">
        <f>'OddsRatio_working_3-way'!X301^(1/3)*SIN(('OddsRatio_working_3-way'!Y301+4*PI())/3)</f>
        <v>-0.4770700595794295</v>
      </c>
      <c r="AF301" s="11">
        <f>-'OddsRatio_working_3-way'!U301/(3*'OddsRatio_working_3-way'!X301^(1/3))*COS(('OddsRatio_working_3-way'!Y301)/3)</f>
        <v>0.52178787315214947</v>
      </c>
      <c r="AG301" s="11">
        <f>-'OddsRatio_working_3-way'!U301/(3*'OddsRatio_working_3-way'!X301^(1/3))*COS(('OddsRatio_working_3-way'!Y301+2*PI())/3)</f>
        <v>-0.30452170880933382</v>
      </c>
      <c r="AH301" s="11">
        <f>-'OddsRatio_working_3-way'!U301/(3*'OddsRatio_working_3-way'!X301^(1/3))*COS(('OddsRatio_working_3-way'!Y301+4*PI())/3)</f>
        <v>-0.21726616434281551</v>
      </c>
      <c r="AI301" s="11">
        <f>'OddsRatio_working_3-way'!U301/(3*'OddsRatio_working_3-way'!X301^(1/3))*SIN(('OddsRatio_working_3-way'!Y301)/3)</f>
        <v>-5.0377012086031674E-2</v>
      </c>
      <c r="AJ301" s="11">
        <f>'OddsRatio_working_3-way'!U301/(3*'OddsRatio_working_3-way'!X301^(1/3))*SIN(('OddsRatio_working_3-way'!Y301+2*PI())/3)</f>
        <v>-0.42669304749339787</v>
      </c>
      <c r="AK301" s="11">
        <f>'OddsRatio_working_3-way'!U301/(3*'OddsRatio_working_3-way'!X301^(1/3))*SIN(('OddsRatio_working_3-way'!Y301+4*PI())/3)</f>
        <v>0.47707005957942961</v>
      </c>
      <c r="AL301" s="11">
        <f>'OddsRatio_working_3-way'!Z301+'OddsRatio_working_3-way'!AF301</f>
        <v>1.0435757463042989</v>
      </c>
      <c r="AM301" s="11">
        <f>'OddsRatio_working_3-way'!AA301+'OddsRatio_working_3-way'!AG301</f>
        <v>-0.60904341761866765</v>
      </c>
      <c r="AN301" s="11">
        <f>'OddsRatio_working_3-way'!AB301+'OddsRatio_working_3-way'!AH301</f>
        <v>-0.43453232868563096</v>
      </c>
      <c r="AO301" s="11">
        <f>'OddsRatio_working_3-way'!AC301+'OddsRatio_working_3-way'!AI301</f>
        <v>0</v>
      </c>
      <c r="AP301" s="11">
        <f>'OddsRatio_working_3-way'!AD301+'OddsRatio_working_3-way'!AJ301</f>
        <v>0</v>
      </c>
      <c r="AQ301" s="11">
        <f>'OddsRatio_working_3-way'!AE301+'OddsRatio_working_3-way'!AK301</f>
        <v>0</v>
      </c>
      <c r="AR301" s="10">
        <f>IF(A301="","",IF(('OddsRatio_working_3-way'!X301=0),IF(Q301&gt;0,-Q301^(1/3),(-Q301)^(1/3)),'OddsRatio_working_3-way'!AL301-'OddsRatio_working_3-way'!R301/3))</f>
        <v>1.0435757463042989</v>
      </c>
      <c r="AS301" s="11">
        <f>IF(('OddsRatio_working_3-way'!X301=0),IF(Q301&gt;0,-Q301^(1/3),(-Q301)^(1/3)),'OddsRatio_working_3-way'!AM301-'OddsRatio_working_3-way'!R301/3)</f>
        <v>-0.60904341761866765</v>
      </c>
      <c r="AT301" s="11">
        <f>IF(('OddsRatio_working_3-way'!X301=0),IF(Q301&gt;0,-Q301^(1/3),(-Q301)^(1/3)),'OddsRatio_working_3-way'!AN301-'OddsRatio_working_3-way'!R301/3)</f>
        <v>-0.43453232868563096</v>
      </c>
      <c r="AU301" s="11">
        <f>IF(('OddsRatio_working_3-way'!X301=0),0,'OddsRatio_working_3-way'!AO301)</f>
        <v>0</v>
      </c>
      <c r="AV301" s="11">
        <f>IF(('OddsRatio_working_3-way'!X301=0),0,'OddsRatio_working_3-way'!AP301)</f>
        <v>0</v>
      </c>
      <c r="AW301" s="11">
        <f>IF(('OddsRatio_working_3-way'!X301=0),0,'OddsRatio_working_3-way'!AQ301)</f>
        <v>0</v>
      </c>
    </row>
    <row r="302" spans="1:49" x14ac:dyDescent="0.2">
      <c r="A302" s="4">
        <f>IF('True_Odds_Calculator_3-way'!A303="","",'True_Odds_Calculator_3-way'!A303)</f>
        <v>1.88</v>
      </c>
      <c r="B302" s="4">
        <f>IF('True_Odds_Calculator_3-way'!B303="","",'True_Odds_Calculator_3-way'!B303)</f>
        <v>3.75</v>
      </c>
      <c r="C302" s="4">
        <f>IF('True_Odds_Calculator_3-way'!C303="","",'True_Odds_Calculator_3-way'!C303)</f>
        <v>4.29</v>
      </c>
      <c r="D302" s="9">
        <f t="shared" si="65"/>
        <v>0.51915045272741589</v>
      </c>
      <c r="E302" s="9">
        <f t="shared" si="66"/>
        <v>0.25677569240741133</v>
      </c>
      <c r="F302" s="9">
        <f t="shared" si="67"/>
        <v>0.22407385486517278</v>
      </c>
      <c r="G302" s="9">
        <f t="shared" si="68"/>
        <v>1.0525271377724947</v>
      </c>
      <c r="H302" s="9">
        <f t="shared" si="69"/>
        <v>1.9262238812397954</v>
      </c>
      <c r="I302" s="9">
        <f t="shared" si="70"/>
        <v>3.8944496288743604</v>
      </c>
      <c r="J302" s="9">
        <f t="shared" si="71"/>
        <v>4.4628142832715083</v>
      </c>
      <c r="K302" s="11">
        <f t="shared" si="72"/>
        <v>0.53191489361702127</v>
      </c>
      <c r="L302" s="11">
        <f t="shared" si="73"/>
        <v>0.26666666666666666</v>
      </c>
      <c r="M302" s="11">
        <f t="shared" si="74"/>
        <v>0.23310023310023309</v>
      </c>
      <c r="N302" s="11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-0.26324786324786331</v>
      </c>
      <c r="O302" s="11">
        <f>0</f>
        <v>0</v>
      </c>
      <c r="P302" s="11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0.22880193092959045</v>
      </c>
      <c r="Q302" s="11">
        <f>2*'OddsRatio_working_3-way'!K302*'OddsRatio_working_3-way'!L302*'OddsRatio_working_3-way'!M302</f>
        <v>6.6127725702193774E-2</v>
      </c>
      <c r="R302" s="11">
        <f t="shared" si="75"/>
        <v>0</v>
      </c>
      <c r="S302" s="11">
        <f t="shared" si="76"/>
        <v>-0.86915019216759981</v>
      </c>
      <c r="T302" s="11">
        <f t="shared" si="77"/>
        <v>-0.2511994775050867</v>
      </c>
      <c r="U302" s="11">
        <f>'OddsRatio_working_3-way'!S302-'OddsRatio_working_3-way'!R302^2/3</f>
        <v>-0.86915019216759981</v>
      </c>
      <c r="V302" s="11">
        <f>'OddsRatio_working_3-way'!S302*'OddsRatio_working_3-way'!R302/3-2*'OddsRatio_working_3-way'!R302^3/27-'OddsRatio_working_3-way'!T302</f>
        <v>0.2511994775050867</v>
      </c>
      <c r="W302" s="11">
        <f>'OddsRatio_working_3-way'!V302^2+4*'OddsRatio_working_3-way'!U302^3/27</f>
        <v>-3.416922629579501E-2</v>
      </c>
      <c r="X302" s="11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0.15594101753116751</v>
      </c>
      <c r="Y302" s="11">
        <f>IF('OddsRatio_working_3-way'!W302&gt;=0,IF('OddsRatio_working_3-way'!V302+SQRT('OddsRatio_working_3-way'!W302)&gt;0,0,PI()),ACOS('OddsRatio_working_3-way'!V302/(2*'OddsRatio_working_3-way'!X302)))</f>
        <v>0.63439392591678923</v>
      </c>
      <c r="Z302" s="11">
        <f>'OddsRatio_working_3-way'!X302^(1/3)*COS('OddsRatio_working_3-way'!Y302/3)</f>
        <v>0.52626356888624737</v>
      </c>
      <c r="AA302" s="11">
        <f>'OddsRatio_working_3-way'!X302^(1/3)*COS(('OddsRatio_working_3-way'!Y302+2*PI())/3)</f>
        <v>-0.36097114303276534</v>
      </c>
      <c r="AB302" s="11">
        <f>'OddsRatio_working_3-way'!X302^(1/3)*COS(('OddsRatio_working_3-way'!Y302+4*PI())/3)</f>
        <v>-0.16529242585348211</v>
      </c>
      <c r="AC302" s="11">
        <f>'OddsRatio_working_3-way'!X302^(1/3)*SIN('OddsRatio_working_3-way'!Y302/3)</f>
        <v>0.11297516003813993</v>
      </c>
      <c r="AD302" s="11">
        <f>'OddsRatio_working_3-way'!X302^(1/3)*SIN(('OddsRatio_working_3-way'!Y302+2*PI())/3)</f>
        <v>0.39927003972268216</v>
      </c>
      <c r="AE302" s="11">
        <f>'OddsRatio_working_3-way'!X302^(1/3)*SIN(('OddsRatio_working_3-way'!Y302+4*PI())/3)</f>
        <v>-0.51224519976082206</v>
      </c>
      <c r="AF302" s="11">
        <f>-'OddsRatio_working_3-way'!U302/(3*'OddsRatio_working_3-way'!X302^(1/3))*COS(('OddsRatio_working_3-way'!Y302)/3)</f>
        <v>0.52626356888624726</v>
      </c>
      <c r="AG302" s="11">
        <f>-'OddsRatio_working_3-way'!U302/(3*'OddsRatio_working_3-way'!X302^(1/3))*COS(('OddsRatio_working_3-way'!Y302+2*PI())/3)</f>
        <v>-0.36097114303276523</v>
      </c>
      <c r="AH302" s="11">
        <f>-'OddsRatio_working_3-way'!U302/(3*'OddsRatio_working_3-way'!X302^(1/3))*COS(('OddsRatio_working_3-way'!Y302+4*PI())/3)</f>
        <v>-0.16529242585348208</v>
      </c>
      <c r="AI302" s="11">
        <f>'OddsRatio_working_3-way'!U302/(3*'OddsRatio_working_3-way'!X302^(1/3))*SIN(('OddsRatio_working_3-way'!Y302)/3)</f>
        <v>-0.1129751600381399</v>
      </c>
      <c r="AJ302" s="11">
        <f>'OddsRatio_working_3-way'!U302/(3*'OddsRatio_working_3-way'!X302^(1/3))*SIN(('OddsRatio_working_3-way'!Y302+2*PI())/3)</f>
        <v>-0.3992700397226821</v>
      </c>
      <c r="AK302" s="11">
        <f>'OddsRatio_working_3-way'!U302/(3*'OddsRatio_working_3-way'!X302^(1/3))*SIN(('OddsRatio_working_3-way'!Y302+4*PI())/3)</f>
        <v>0.51224519976082195</v>
      </c>
      <c r="AL302" s="11">
        <f>'OddsRatio_working_3-way'!Z302+'OddsRatio_working_3-way'!AF302</f>
        <v>1.0525271377724947</v>
      </c>
      <c r="AM302" s="11">
        <f>'OddsRatio_working_3-way'!AA302+'OddsRatio_working_3-way'!AG302</f>
        <v>-0.72194228606553057</v>
      </c>
      <c r="AN302" s="11">
        <f>'OddsRatio_working_3-way'!AB302+'OddsRatio_working_3-way'!AH302</f>
        <v>-0.33058485170696417</v>
      </c>
      <c r="AO302" s="11">
        <f>'OddsRatio_working_3-way'!AC302+'OddsRatio_working_3-way'!AI302</f>
        <v>0</v>
      </c>
      <c r="AP302" s="11">
        <f>'OddsRatio_working_3-way'!AD302+'OddsRatio_working_3-way'!AJ302</f>
        <v>0</v>
      </c>
      <c r="AQ302" s="11">
        <f>'OddsRatio_working_3-way'!AE302+'OddsRatio_working_3-way'!AK302</f>
        <v>0</v>
      </c>
      <c r="AR302" s="10">
        <f>IF(A302="","",IF(('OddsRatio_working_3-way'!X302=0),IF(Q302&gt;0,-Q302^(1/3),(-Q302)^(1/3)),'OddsRatio_working_3-way'!AL302-'OddsRatio_working_3-way'!R302/3))</f>
        <v>1.0525271377724947</v>
      </c>
      <c r="AS302" s="11">
        <f>IF(('OddsRatio_working_3-way'!X302=0),IF(Q302&gt;0,-Q302^(1/3),(-Q302)^(1/3)),'OddsRatio_working_3-way'!AM302-'OddsRatio_working_3-way'!R302/3)</f>
        <v>-0.72194228606553057</v>
      </c>
      <c r="AT302" s="11">
        <f>IF(('OddsRatio_working_3-way'!X302=0),IF(Q302&gt;0,-Q302^(1/3),(-Q302)^(1/3)),'OddsRatio_working_3-way'!AN302-'OddsRatio_working_3-way'!R302/3)</f>
        <v>-0.33058485170696417</v>
      </c>
      <c r="AU302" s="11">
        <f>IF(('OddsRatio_working_3-way'!X302=0),0,'OddsRatio_working_3-way'!AO302)</f>
        <v>0</v>
      </c>
      <c r="AV302" s="11">
        <f>IF(('OddsRatio_working_3-way'!X302=0),0,'OddsRatio_working_3-way'!AP302)</f>
        <v>0</v>
      </c>
      <c r="AW302" s="11">
        <f>IF(('OddsRatio_working_3-way'!X302=0),0,'OddsRatio_working_3-way'!AQ302)</f>
        <v>0</v>
      </c>
    </row>
    <row r="303" spans="1:49" x14ac:dyDescent="0.2">
      <c r="A303" s="4">
        <f>IF('True_Odds_Calculator_3-way'!A304="","",'True_Odds_Calculator_3-way'!A304)</f>
        <v>5.16</v>
      </c>
      <c r="B303" s="4">
        <f>IF('True_Odds_Calculator_3-way'!B304="","",'True_Odds_Calculator_3-way'!B304)</f>
        <v>4.09</v>
      </c>
      <c r="C303" s="4">
        <f>IF('True_Odds_Calculator_3-way'!C304="","",'True_Odds_Calculator_3-way'!C304)</f>
        <v>1.67</v>
      </c>
      <c r="D303" s="9">
        <f t="shared" si="65"/>
        <v>0.18394201119443965</v>
      </c>
      <c r="E303" s="9">
        <f t="shared" si="66"/>
        <v>0.23280838116037497</v>
      </c>
      <c r="F303" s="9">
        <f t="shared" si="67"/>
        <v>0.58324960764518519</v>
      </c>
      <c r="G303" s="9">
        <f t="shared" si="68"/>
        <v>1.0664653740422803</v>
      </c>
      <c r="H303" s="9">
        <f t="shared" si="69"/>
        <v>5.4364959560158859</v>
      </c>
      <c r="I303" s="9">
        <f t="shared" si="70"/>
        <v>4.2953780057906457</v>
      </c>
      <c r="J303" s="9">
        <f t="shared" si="71"/>
        <v>1.7145318006083277</v>
      </c>
      <c r="K303" s="11">
        <f t="shared" si="72"/>
        <v>0.19379844961240308</v>
      </c>
      <c r="L303" s="11">
        <f t="shared" si="73"/>
        <v>0.24449877750611249</v>
      </c>
      <c r="M303" s="11">
        <f t="shared" si="74"/>
        <v>0.5988023952095809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-0.2443639473767536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0.22471688226435627</v>
      </c>
      <c r="Q303" s="11">
        <f>2*'OddsRatio_working_3-way'!K303*'OddsRatio_working_3-way'!L303*'OddsRatio_working_3-way'!M303</f>
        <v>5.6746687440494006E-2</v>
      </c>
      <c r="R303" s="11">
        <f t="shared" si="75"/>
        <v>0</v>
      </c>
      <c r="S303" s="11">
        <f t="shared" si="76"/>
        <v>-0.9195991662300903</v>
      </c>
      <c r="T303" s="11">
        <f t="shared" si="77"/>
        <v>-0.23222201167426523</v>
      </c>
      <c r="U303" s="11">
        <f>'OddsRatio_working_3-way'!S303-'OddsRatio_working_3-way'!R303^2/3</f>
        <v>-0.9195991662300903</v>
      </c>
      <c r="V303" s="11">
        <f>'OddsRatio_working_3-way'!S303*'OddsRatio_working_3-way'!R303/3-2*'OddsRatio_working_3-way'!R303^3/27-'OddsRatio_working_3-way'!T303</f>
        <v>0.23222201167426523</v>
      </c>
      <c r="W303" s="11">
        <f>'OddsRatio_working_3-way'!V303^2+4*'OddsRatio_working_3-way'!U303^3/27</f>
        <v>-6.1283403408020666E-2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0.16971333633075456</v>
      </c>
      <c r="Y303" s="11">
        <f>IF('OddsRatio_working_3-way'!W303&gt;=0,IF('OddsRatio_working_3-way'!V303+SQRT('OddsRatio_working_3-way'!W303)&gt;0,0,PI()),ACOS('OddsRatio_working_3-way'!V303/(2*'OddsRatio_working_3-way'!X303)))</f>
        <v>0.81734555831015498</v>
      </c>
      <c r="Z303" s="11">
        <f>'OddsRatio_working_3-way'!X303^(1/3)*COS('OddsRatio_working_3-way'!Y303/3)</f>
        <v>0.53323268702114024</v>
      </c>
      <c r="AA303" s="11">
        <f>'OddsRatio_working_3-way'!X303^(1/3)*COS(('OddsRatio_working_3-way'!Y303+2*PI())/3)</f>
        <v>-0.395639471966997</v>
      </c>
      <c r="AB303" s="11">
        <f>'OddsRatio_working_3-way'!X303^(1/3)*COS(('OddsRatio_working_3-way'!Y303+4*PI())/3)</f>
        <v>-0.13759321505414346</v>
      </c>
      <c r="AC303" s="11">
        <f>'OddsRatio_working_3-way'!X303^(1/3)*SIN('OddsRatio_working_3-way'!Y303/3)</f>
        <v>0.14898307589201151</v>
      </c>
      <c r="AD303" s="11">
        <f>'OddsRatio_working_3-way'!X303^(1/3)*SIN(('OddsRatio_working_3-way'!Y303+2*PI())/3)</f>
        <v>0.38730151514253858</v>
      </c>
      <c r="AE303" s="11">
        <f>'OddsRatio_working_3-way'!X303^(1/3)*SIN(('OddsRatio_working_3-way'!Y303+4*PI())/3)</f>
        <v>-0.53628459103454995</v>
      </c>
      <c r="AF303" s="11">
        <f>-'OddsRatio_working_3-way'!U303/(3*'OddsRatio_working_3-way'!X303^(1/3))*COS(('OddsRatio_working_3-way'!Y303)/3)</f>
        <v>0.53323268702114002</v>
      </c>
      <c r="AG303" s="11">
        <f>-'OddsRatio_working_3-way'!U303/(3*'OddsRatio_working_3-way'!X303^(1/3))*COS(('OddsRatio_working_3-way'!Y303+2*PI())/3)</f>
        <v>-0.39563947196699684</v>
      </c>
      <c r="AH303" s="11">
        <f>-'OddsRatio_working_3-way'!U303/(3*'OddsRatio_working_3-way'!X303^(1/3))*COS(('OddsRatio_working_3-way'!Y303+4*PI())/3)</f>
        <v>-0.1375932150541434</v>
      </c>
      <c r="AI303" s="11">
        <f>'OddsRatio_working_3-way'!U303/(3*'OddsRatio_working_3-way'!X303^(1/3))*SIN(('OddsRatio_working_3-way'!Y303)/3)</f>
        <v>-0.14898307589201146</v>
      </c>
      <c r="AJ303" s="11">
        <f>'OddsRatio_working_3-way'!U303/(3*'OddsRatio_working_3-way'!X303^(1/3))*SIN(('OddsRatio_working_3-way'!Y303+2*PI())/3)</f>
        <v>-0.38730151514253841</v>
      </c>
      <c r="AK303" s="11">
        <f>'OddsRatio_working_3-way'!U303/(3*'OddsRatio_working_3-way'!X303^(1/3))*SIN(('OddsRatio_working_3-way'!Y303+4*PI())/3)</f>
        <v>0.53628459103454973</v>
      </c>
      <c r="AL303" s="11">
        <f>'OddsRatio_working_3-way'!Z303+'OddsRatio_working_3-way'!AF303</f>
        <v>1.0664653740422803</v>
      </c>
      <c r="AM303" s="11">
        <f>'OddsRatio_working_3-way'!AA303+'OddsRatio_working_3-way'!AG303</f>
        <v>-0.79127894393399378</v>
      </c>
      <c r="AN303" s="11">
        <f>'OddsRatio_working_3-way'!AB303+'OddsRatio_working_3-way'!AH303</f>
        <v>-0.27518643010828686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1.0664653740422803</v>
      </c>
      <c r="AS303" s="11">
        <f>IF(('OddsRatio_working_3-way'!X303=0),IF(Q303&gt;0,-Q303^(1/3),(-Q303)^(1/3)),'OddsRatio_working_3-way'!AM303-'OddsRatio_working_3-way'!R303/3)</f>
        <v>-0.79127894393399378</v>
      </c>
      <c r="AT303" s="11">
        <f>IF(('OddsRatio_working_3-way'!X303=0),IF(Q303&gt;0,-Q303^(1/3),(-Q303)^(1/3)),'OddsRatio_working_3-way'!AN303-'OddsRatio_working_3-way'!R303/3)</f>
        <v>-0.27518643010828686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IF('True_Odds_Calculator_3-way'!A305="","",'True_Odds_Calculator_3-way'!A305)</f>
        <v>1.6</v>
      </c>
      <c r="B304" s="4">
        <f>IF('True_Odds_Calculator_3-way'!B305="","",'True_Odds_Calculator_3-way'!B305)</f>
        <v>4.17</v>
      </c>
      <c r="C304" s="4">
        <f>IF('True_Odds_Calculator_3-way'!C305="","",'True_Odds_Calculator_3-way'!C305)</f>
        <v>6.22</v>
      </c>
      <c r="D304" s="9">
        <f t="shared" si="65"/>
        <v>0.61400937534418965</v>
      </c>
      <c r="E304" s="9">
        <f t="shared" si="66"/>
        <v>0.23141116378810567</v>
      </c>
      <c r="F304" s="9">
        <f t="shared" si="67"/>
        <v>0.15457946086770474</v>
      </c>
      <c r="G304" s="9">
        <f t="shared" si="68"/>
        <v>1.0477327115714892</v>
      </c>
      <c r="H304" s="9">
        <f t="shared" si="69"/>
        <v>1.6286396269428933</v>
      </c>
      <c r="I304" s="9">
        <f t="shared" si="70"/>
        <v>4.3213126956816206</v>
      </c>
      <c r="J304" s="9">
        <f t="shared" si="71"/>
        <v>6.469164754403173</v>
      </c>
      <c r="K304" s="11">
        <f t="shared" si="72"/>
        <v>0.625</v>
      </c>
      <c r="L304" s="11">
        <f t="shared" si="73"/>
        <v>0.23980815347721823</v>
      </c>
      <c r="M304" s="11">
        <f t="shared" si="74"/>
        <v>0.16077170418006431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-0.23924044044507164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0.21662734121384569</v>
      </c>
      <c r="Q304" s="11">
        <f>2*'OddsRatio_working_3-way'!K304*'OddsRatio_working_3-way'!L304*'OddsRatio_working_3-way'!M304</f>
        <v>4.8192956888508491E-2</v>
      </c>
      <c r="R304" s="11">
        <f t="shared" si="75"/>
        <v>0</v>
      </c>
      <c r="S304" s="11">
        <f t="shared" si="76"/>
        <v>-0.90547961210421779</v>
      </c>
      <c r="T304" s="11">
        <f t="shared" si="77"/>
        <v>-0.20144151548480926</v>
      </c>
      <c r="U304" s="11">
        <f>'OddsRatio_working_3-way'!S304-'OddsRatio_working_3-way'!R304^2/3</f>
        <v>-0.90547961210421779</v>
      </c>
      <c r="V304" s="11">
        <f>'OddsRatio_working_3-way'!S304*'OddsRatio_working_3-way'!R304/3-2*'OddsRatio_working_3-way'!R304^3/27-'OddsRatio_working_3-way'!T304</f>
        <v>0.20144151548480926</v>
      </c>
      <c r="W304" s="11">
        <f>'OddsRatio_working_3-way'!V304^2+4*'OddsRatio_working_3-way'!U304^3/27</f>
        <v>-6.9406011031285852E-2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0.16581970268344359</v>
      </c>
      <c r="Y304" s="11">
        <f>IF('OddsRatio_working_3-way'!W304&gt;=0,IF('OddsRatio_working_3-way'!V304+SQRT('OddsRatio_working_3-way'!W304)&gt;0,0,PI()),ACOS('OddsRatio_working_3-way'!V304/(2*'OddsRatio_working_3-way'!X304)))</f>
        <v>0.91799857483854286</v>
      </c>
      <c r="Z304" s="11">
        <f>'OddsRatio_working_3-way'!X304^(1/3)*COS('OddsRatio_working_3-way'!Y304/3)</f>
        <v>0.52386635578574459</v>
      </c>
      <c r="AA304" s="11">
        <f>'OddsRatio_working_3-way'!X304^(1/3)*COS(('OddsRatio_working_3-way'!Y304+2*PI())/3)</f>
        <v>-0.40526124207737596</v>
      </c>
      <c r="AB304" s="11">
        <f>'OddsRatio_working_3-way'!X304^(1/3)*COS(('OddsRatio_working_3-way'!Y304+4*PI())/3)</f>
        <v>-0.118605113708369</v>
      </c>
      <c r="AC304" s="11">
        <f>'OddsRatio_working_3-way'!X304^(1/3)*SIN('OddsRatio_working_3-way'!Y304/3)</f>
        <v>0.16550099287870235</v>
      </c>
      <c r="AD304" s="11">
        <f>'OddsRatio_working_3-way'!X304^(1/3)*SIN(('OddsRatio_working_3-way'!Y304+2*PI())/3)</f>
        <v>0.37093107585908069</v>
      </c>
      <c r="AE304" s="11">
        <f>'OddsRatio_working_3-way'!X304^(1/3)*SIN(('OddsRatio_working_3-way'!Y304+4*PI())/3)</f>
        <v>-0.53643206873778293</v>
      </c>
      <c r="AF304" s="11">
        <f>-'OddsRatio_working_3-way'!U304/(3*'OddsRatio_working_3-way'!X304^(1/3))*COS(('OddsRatio_working_3-way'!Y304)/3)</f>
        <v>0.52386635578574459</v>
      </c>
      <c r="AG304" s="11">
        <f>-'OddsRatio_working_3-way'!U304/(3*'OddsRatio_working_3-way'!X304^(1/3))*COS(('OddsRatio_working_3-way'!Y304+2*PI())/3)</f>
        <v>-0.40526124207737596</v>
      </c>
      <c r="AH304" s="11">
        <f>-'OddsRatio_working_3-way'!U304/(3*'OddsRatio_working_3-way'!X304^(1/3))*COS(('OddsRatio_working_3-way'!Y304+4*PI())/3)</f>
        <v>-0.118605113708369</v>
      </c>
      <c r="AI304" s="11">
        <f>'OddsRatio_working_3-way'!U304/(3*'OddsRatio_working_3-way'!X304^(1/3))*SIN(('OddsRatio_working_3-way'!Y304)/3)</f>
        <v>-0.16550099287870235</v>
      </c>
      <c r="AJ304" s="11">
        <f>'OddsRatio_working_3-way'!U304/(3*'OddsRatio_working_3-way'!X304^(1/3))*SIN(('OddsRatio_working_3-way'!Y304+2*PI())/3)</f>
        <v>-0.37093107585908069</v>
      </c>
      <c r="AK304" s="11">
        <f>'OddsRatio_working_3-way'!U304/(3*'OddsRatio_working_3-way'!X304^(1/3))*SIN(('OddsRatio_working_3-way'!Y304+4*PI())/3)</f>
        <v>0.53643206873778293</v>
      </c>
      <c r="AL304" s="11">
        <f>'OddsRatio_working_3-way'!Z304+'OddsRatio_working_3-way'!AF304</f>
        <v>1.0477327115714892</v>
      </c>
      <c r="AM304" s="11">
        <f>'OddsRatio_working_3-way'!AA304+'OddsRatio_working_3-way'!AG304</f>
        <v>-0.81052248415475192</v>
      </c>
      <c r="AN304" s="11">
        <f>'OddsRatio_working_3-way'!AB304+'OddsRatio_working_3-way'!AH304</f>
        <v>-0.237210227416738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1.0477327115714892</v>
      </c>
      <c r="AS304" s="11">
        <f>IF(('OddsRatio_working_3-way'!X304=0),IF(Q304&gt;0,-Q304^(1/3),(-Q304)^(1/3)),'OddsRatio_working_3-way'!AM304-'OddsRatio_working_3-way'!R304/3)</f>
        <v>-0.81052248415475192</v>
      </c>
      <c r="AT304" s="11">
        <f>IF(('OddsRatio_working_3-way'!X304=0),IF(Q304&gt;0,-Q304^(1/3),(-Q304)^(1/3)),'OddsRatio_working_3-way'!AN304-'OddsRatio_working_3-way'!R304/3)</f>
        <v>-0.237210227416738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IF('True_Odds_Calculator_3-way'!A306="","",'True_Odds_Calculator_3-way'!A306)</f>
        <v>3.73</v>
      </c>
      <c r="B305" s="4">
        <f>IF('True_Odds_Calculator_3-way'!B306="","",'True_Odds_Calculator_3-way'!B306)</f>
        <v>4.0199999999999996</v>
      </c>
      <c r="C305" s="4">
        <f>IF('True_Odds_Calculator_3-way'!C306="","",'True_Odds_Calculator_3-way'!C306)</f>
        <v>1.97</v>
      </c>
      <c r="D305" s="9">
        <f t="shared" si="65"/>
        <v>0.26053871407898044</v>
      </c>
      <c r="E305" s="9">
        <f t="shared" si="66"/>
        <v>0.24156368546679785</v>
      </c>
      <c r="F305" s="9">
        <f t="shared" si="67"/>
        <v>0.49789760045422199</v>
      </c>
      <c r="G305" s="9">
        <f t="shared" si="68"/>
        <v>1.0396341321301623</v>
      </c>
      <c r="H305" s="9">
        <f t="shared" si="69"/>
        <v>3.8382011807153433</v>
      </c>
      <c r="I305" s="9">
        <f t="shared" si="70"/>
        <v>4.1396950790330891</v>
      </c>
      <c r="J305" s="9">
        <f t="shared" si="71"/>
        <v>2.0084451081662578</v>
      </c>
      <c r="K305" s="11">
        <f t="shared" si="72"/>
        <v>0.26809651474530832</v>
      </c>
      <c r="L305" s="11">
        <f t="shared" si="73"/>
        <v>0.24875621890547267</v>
      </c>
      <c r="M305" s="11">
        <f t="shared" si="74"/>
        <v>0.50761421319796951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-0.2707323875173745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0.22749306501609612</v>
      </c>
      <c r="Q305" s="11">
        <f>2*'OddsRatio_working_3-way'!K305*'OddsRatio_working_3-way'!L305*'OddsRatio_working_3-way'!M305</f>
        <v>6.7706269350028617E-2</v>
      </c>
      <c r="R305" s="11">
        <f t="shared" si="75"/>
        <v>0</v>
      </c>
      <c r="S305" s="11">
        <f t="shared" si="76"/>
        <v>-0.84028758842713835</v>
      </c>
      <c r="T305" s="11">
        <f t="shared" si="77"/>
        <v>-0.25008559179379125</v>
      </c>
      <c r="U305" s="11">
        <f>'OddsRatio_working_3-way'!S305-'OddsRatio_working_3-way'!R305^2/3</f>
        <v>-0.84028758842713835</v>
      </c>
      <c r="V305" s="11">
        <f>'OddsRatio_working_3-way'!S305*'OddsRatio_working_3-way'!R305/3-2*'OddsRatio_working_3-way'!R305^3/27-'OddsRatio_working_3-way'!T305</f>
        <v>0.25008559179379125</v>
      </c>
      <c r="W305" s="11">
        <f>'OddsRatio_working_3-way'!V305^2+4*'OddsRatio_working_3-way'!U305^3/27</f>
        <v>-2.5355415388742197E-2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0.14823816867763256</v>
      </c>
      <c r="Y305" s="11">
        <f>IF('OddsRatio_working_3-way'!W305&gt;=0,IF('OddsRatio_working_3-way'!V305+SQRT('OddsRatio_working_3-way'!W305)&gt;0,0,PI()),ACOS('OddsRatio_working_3-way'!V305/(2*'OddsRatio_working_3-way'!X305)))</f>
        <v>0.56698094781649333</v>
      </c>
      <c r="Z305" s="11">
        <f>'OddsRatio_working_3-way'!X305^(1/3)*COS('OddsRatio_working_3-way'!Y305/3)</f>
        <v>0.51981706606508116</v>
      </c>
      <c r="AA305" s="11">
        <f>'OddsRatio_working_3-way'!X305^(1/3)*COS(('OddsRatio_working_3-way'!Y305+2*PI())/3)</f>
        <v>-0.3460163751690315</v>
      </c>
      <c r="AB305" s="11">
        <f>'OddsRatio_working_3-way'!X305^(1/3)*COS(('OddsRatio_working_3-way'!Y305+4*PI())/3)</f>
        <v>-0.17380069089604958</v>
      </c>
      <c r="AC305" s="11">
        <f>'OddsRatio_working_3-way'!X305^(1/3)*SIN('OddsRatio_working_3-way'!Y305/3)</f>
        <v>9.9428771673681804E-2</v>
      </c>
      <c r="AD305" s="11">
        <f>'OddsRatio_working_3-way'!X305^(1/3)*SIN(('OddsRatio_working_3-way'!Y305+2*PI())/3)</f>
        <v>0.4004603986962133</v>
      </c>
      <c r="AE305" s="11">
        <f>'OddsRatio_working_3-way'!X305^(1/3)*SIN(('OddsRatio_working_3-way'!Y305+4*PI())/3)</f>
        <v>-0.49988917036989505</v>
      </c>
      <c r="AF305" s="11">
        <f>-'OddsRatio_working_3-way'!U305/(3*'OddsRatio_working_3-way'!X305^(1/3))*COS(('OddsRatio_working_3-way'!Y305)/3)</f>
        <v>0.51981706606508116</v>
      </c>
      <c r="AG305" s="11">
        <f>-'OddsRatio_working_3-way'!U305/(3*'OddsRatio_working_3-way'!X305^(1/3))*COS(('OddsRatio_working_3-way'!Y305+2*PI())/3)</f>
        <v>-0.3460163751690315</v>
      </c>
      <c r="AH305" s="11">
        <f>-'OddsRatio_working_3-way'!U305/(3*'OddsRatio_working_3-way'!X305^(1/3))*COS(('OddsRatio_working_3-way'!Y305+4*PI())/3)</f>
        <v>-0.17380069089604958</v>
      </c>
      <c r="AI305" s="11">
        <f>'OddsRatio_working_3-way'!U305/(3*'OddsRatio_working_3-way'!X305^(1/3))*SIN(('OddsRatio_working_3-way'!Y305)/3)</f>
        <v>-9.9428771673681804E-2</v>
      </c>
      <c r="AJ305" s="11">
        <f>'OddsRatio_working_3-way'!U305/(3*'OddsRatio_working_3-way'!X305^(1/3))*SIN(('OddsRatio_working_3-way'!Y305+2*PI())/3)</f>
        <v>-0.4004603986962133</v>
      </c>
      <c r="AK305" s="11">
        <f>'OddsRatio_working_3-way'!U305/(3*'OddsRatio_working_3-way'!X305^(1/3))*SIN(('OddsRatio_working_3-way'!Y305+4*PI())/3)</f>
        <v>0.49988917036989505</v>
      </c>
      <c r="AL305" s="11">
        <f>'OddsRatio_working_3-way'!Z305+'OddsRatio_working_3-way'!AF305</f>
        <v>1.0396341321301623</v>
      </c>
      <c r="AM305" s="11">
        <f>'OddsRatio_working_3-way'!AA305+'OddsRatio_working_3-way'!AG305</f>
        <v>-0.692032750338063</v>
      </c>
      <c r="AN305" s="11">
        <f>'OddsRatio_working_3-way'!AB305+'OddsRatio_working_3-way'!AH305</f>
        <v>-0.34760138179209915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1.0396341321301623</v>
      </c>
      <c r="AS305" s="11">
        <f>IF(('OddsRatio_working_3-way'!X305=0),IF(Q305&gt;0,-Q305^(1/3),(-Q305)^(1/3)),'OddsRatio_working_3-way'!AM305-'OddsRatio_working_3-way'!R305/3)</f>
        <v>-0.692032750338063</v>
      </c>
      <c r="AT305" s="11">
        <f>IF(('OddsRatio_working_3-way'!X305=0),IF(Q305&gt;0,-Q305^(1/3),(-Q305)^(1/3)),'OddsRatio_working_3-way'!AN305-'OddsRatio_working_3-way'!R305/3)</f>
        <v>-0.34760138179209915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IF('True_Odds_Calculator_3-way'!A307="","",'True_Odds_Calculator_3-way'!A307)</f>
        <v>2.06</v>
      </c>
      <c r="B306" s="4">
        <f>IF('True_Odds_Calculator_3-way'!B307="","",'True_Odds_Calculator_3-way'!B307)</f>
        <v>3.76</v>
      </c>
      <c r="C306" s="4">
        <f>IF('True_Odds_Calculator_3-way'!C307="","",'True_Odds_Calculator_3-way'!C307)</f>
        <v>3.68</v>
      </c>
      <c r="D306" s="9">
        <f t="shared" si="65"/>
        <v>0.47640599841158376</v>
      </c>
      <c r="E306" s="9">
        <f t="shared" si="66"/>
        <v>0.25895483301351596</v>
      </c>
      <c r="F306" s="9">
        <f t="shared" si="67"/>
        <v>0.2646391685749</v>
      </c>
      <c r="G306" s="9">
        <f t="shared" si="68"/>
        <v>1.0368396009265703</v>
      </c>
      <c r="H306" s="9">
        <f t="shared" si="69"/>
        <v>2.0990499769821644</v>
      </c>
      <c r="I306" s="9">
        <f t="shared" si="70"/>
        <v>3.8616772985573347</v>
      </c>
      <c r="J306" s="9">
        <f t="shared" si="71"/>
        <v>3.7787301304832099</v>
      </c>
      <c r="K306" s="11">
        <f t="shared" si="72"/>
        <v>0.4854368932038835</v>
      </c>
      <c r="L306" s="11">
        <f t="shared" si="73"/>
        <v>0.26595744680851063</v>
      </c>
      <c r="M306" s="11">
        <f t="shared" si="74"/>
        <v>0.27173913043478259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-0.27507229911175368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0.22803970613329982</v>
      </c>
      <c r="Q306" s="11">
        <f>2*'OddsRatio_working_3-way'!K306*'OddsRatio_working_3-way'!L306*'OddsRatio_working_3-way'!M306</f>
        <v>7.0166063425630712E-2</v>
      </c>
      <c r="R306" s="11">
        <f t="shared" si="75"/>
        <v>0</v>
      </c>
      <c r="S306" s="11">
        <f t="shared" si="76"/>
        <v>-0.82901734151229123</v>
      </c>
      <c r="T306" s="11">
        <f t="shared" si="77"/>
        <v>-0.25508225892685882</v>
      </c>
      <c r="U306" s="11">
        <f>'OddsRatio_working_3-way'!S306-'OddsRatio_working_3-way'!R306^2/3</f>
        <v>-0.82901734151229123</v>
      </c>
      <c r="V306" s="11">
        <f>'OddsRatio_working_3-way'!S306*'OddsRatio_working_3-way'!R306/3-2*'OddsRatio_working_3-way'!R306^3/27-'OddsRatio_working_3-way'!T306</f>
        <v>0.25508225892685882</v>
      </c>
      <c r="W306" s="11">
        <f>'OddsRatio_working_3-way'!V306^2+4*'OddsRatio_working_3-way'!U306^3/27</f>
        <v>-1.9341714238943028E-2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0.14526585374596129</v>
      </c>
      <c r="Y306" s="11">
        <f>IF('OddsRatio_working_3-way'!W306&gt;=0,IF('OddsRatio_working_3-way'!V306+SQRT('OddsRatio_working_3-way'!W306)&gt;0,0,PI()),ACOS('OddsRatio_working_3-way'!V306/(2*'OddsRatio_working_3-way'!X306)))</f>
        <v>0.49916153491896087</v>
      </c>
      <c r="Z306" s="11">
        <f>'OddsRatio_working_3-way'!X306^(1/3)*COS('OddsRatio_working_3-way'!Y306/3)</f>
        <v>0.51841980046328517</v>
      </c>
      <c r="AA306" s="11">
        <f>'OddsRatio_working_3-way'!X306^(1/3)*COS(('OddsRatio_working_3-way'!Y306+2*PI())/3)</f>
        <v>-0.33460896019778885</v>
      </c>
      <c r="AB306" s="11">
        <f>'OddsRatio_working_3-way'!X306^(1/3)*COS(('OddsRatio_working_3-way'!Y306+4*PI())/3)</f>
        <v>-0.18381084026549599</v>
      </c>
      <c r="AC306" s="11">
        <f>'OddsRatio_working_3-way'!X306^(1/3)*SIN('OddsRatio_working_3-way'!Y306/3)</f>
        <v>8.7063335136198725E-2</v>
      </c>
      <c r="AD306" s="11">
        <f>'OddsRatio_working_3-way'!X306^(1/3)*SIN(('OddsRatio_working_3-way'!Y306+2*PI())/3)</f>
        <v>0.40543304945796538</v>
      </c>
      <c r="AE306" s="11">
        <f>'OddsRatio_working_3-way'!X306^(1/3)*SIN(('OddsRatio_working_3-way'!Y306+4*PI())/3)</f>
        <v>-0.49249638459416406</v>
      </c>
      <c r="AF306" s="11">
        <f>-'OddsRatio_working_3-way'!U306/(3*'OddsRatio_working_3-way'!X306^(1/3))*COS(('OddsRatio_working_3-way'!Y306)/3)</f>
        <v>0.51841980046328506</v>
      </c>
      <c r="AG306" s="11">
        <f>-'OddsRatio_working_3-way'!U306/(3*'OddsRatio_working_3-way'!X306^(1/3))*COS(('OddsRatio_working_3-way'!Y306+2*PI())/3)</f>
        <v>-0.3346089601977888</v>
      </c>
      <c r="AH306" s="11">
        <f>-'OddsRatio_working_3-way'!U306/(3*'OddsRatio_working_3-way'!X306^(1/3))*COS(('OddsRatio_working_3-way'!Y306+4*PI())/3)</f>
        <v>-0.18381084026549596</v>
      </c>
      <c r="AI306" s="11">
        <f>'OddsRatio_working_3-way'!U306/(3*'OddsRatio_working_3-way'!X306^(1/3))*SIN(('OddsRatio_working_3-way'!Y306)/3)</f>
        <v>-8.7063335136198697E-2</v>
      </c>
      <c r="AJ306" s="11">
        <f>'OddsRatio_working_3-way'!U306/(3*'OddsRatio_working_3-way'!X306^(1/3))*SIN(('OddsRatio_working_3-way'!Y306+2*PI())/3)</f>
        <v>-0.40543304945796532</v>
      </c>
      <c r="AK306" s="11">
        <f>'OddsRatio_working_3-way'!U306/(3*'OddsRatio_working_3-way'!X306^(1/3))*SIN(('OddsRatio_working_3-way'!Y306+4*PI())/3)</f>
        <v>0.49249638459416395</v>
      </c>
      <c r="AL306" s="11">
        <f>'OddsRatio_working_3-way'!Z306+'OddsRatio_working_3-way'!AF306</f>
        <v>1.0368396009265703</v>
      </c>
      <c r="AM306" s="11">
        <f>'OddsRatio_working_3-way'!AA306+'OddsRatio_working_3-way'!AG306</f>
        <v>-0.6692179203955777</v>
      </c>
      <c r="AN306" s="11">
        <f>'OddsRatio_working_3-way'!AB306+'OddsRatio_working_3-way'!AH306</f>
        <v>-0.36762168053099198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1.0368396009265703</v>
      </c>
      <c r="AS306" s="11">
        <f>IF(('OddsRatio_working_3-way'!X306=0),IF(Q306&gt;0,-Q306^(1/3),(-Q306)^(1/3)),'OddsRatio_working_3-way'!AM306-'OddsRatio_working_3-way'!R306/3)</f>
        <v>-0.6692179203955777</v>
      </c>
      <c r="AT306" s="11">
        <f>IF(('OddsRatio_working_3-way'!X306=0),IF(Q306&gt;0,-Q306^(1/3),(-Q306)^(1/3)),'OddsRatio_working_3-way'!AN306-'OddsRatio_working_3-way'!R306/3)</f>
        <v>-0.36762168053099198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IF('True_Odds_Calculator_3-way'!A308="","",'True_Odds_Calculator_3-way'!A308)</f>
        <v>1.44</v>
      </c>
      <c r="B307" s="4">
        <f>IF('True_Odds_Calculator_3-way'!B308="","",'True_Odds_Calculator_3-way'!B308)</f>
        <v>5.03</v>
      </c>
      <c r="C307" s="4">
        <f>IF('True_Odds_Calculator_3-way'!C308="","",'True_Odds_Calculator_3-way'!C308)</f>
        <v>7.14</v>
      </c>
      <c r="D307" s="9">
        <f t="shared" si="65"/>
        <v>0.67978747223975655</v>
      </c>
      <c r="E307" s="9">
        <f t="shared" si="66"/>
        <v>0.18816900780518425</v>
      </c>
      <c r="F307" s="9">
        <f t="shared" si="67"/>
        <v>0.13204351995505911</v>
      </c>
      <c r="G307" s="9">
        <f t="shared" si="68"/>
        <v>1.0705636314712337</v>
      </c>
      <c r="H307" s="9">
        <f t="shared" si="69"/>
        <v>1.4710479978473427</v>
      </c>
      <c r="I307" s="9">
        <f t="shared" si="70"/>
        <v>5.3143714348290727</v>
      </c>
      <c r="J307" s="9">
        <f t="shared" si="71"/>
        <v>7.5732606972333745</v>
      </c>
      <c r="K307" s="11">
        <f t="shared" si="72"/>
        <v>0.69444444444444442</v>
      </c>
      <c r="L307" s="11">
        <f t="shared" si="73"/>
        <v>0.19880715705765406</v>
      </c>
      <c r="M307" s="11">
        <f t="shared" si="74"/>
        <v>0.14005602240896359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-0.21052196005417845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0.20515716779311677</v>
      </c>
      <c r="Q307" s="11">
        <f>2*'OddsRatio_working_3-way'!K307*'OddsRatio_working_3-way'!L307*'OddsRatio_working_3-way'!M307</f>
        <v>3.8672416172123809E-2</v>
      </c>
      <c r="R307" s="11">
        <f t="shared" si="75"/>
        <v>0</v>
      </c>
      <c r="S307" s="11">
        <f t="shared" si="76"/>
        <v>-0.97451670951723501</v>
      </c>
      <c r="T307" s="11">
        <f t="shared" si="77"/>
        <v>-0.1836977774773299</v>
      </c>
      <c r="U307" s="11">
        <f>'OddsRatio_working_3-way'!S307-'OddsRatio_working_3-way'!R307^2/3</f>
        <v>-0.97451670951723501</v>
      </c>
      <c r="V307" s="11">
        <f>'OddsRatio_working_3-way'!S307*'OddsRatio_working_3-way'!R307/3-2*'OddsRatio_working_3-way'!R307^3/27-'OddsRatio_working_3-way'!T307</f>
        <v>0.1836977774773299</v>
      </c>
      <c r="W307" s="11">
        <f>'OddsRatio_working_3-way'!V307^2+4*'OddsRatio_working_3-way'!U307^3/27</f>
        <v>-0.10336353751773056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0.18514076466829313</v>
      </c>
      <c r="Y307" s="11">
        <f>IF('OddsRatio_working_3-way'!W307&gt;=0,IF('OddsRatio_working_3-way'!V307+SQRT('OddsRatio_working_3-way'!W307)&gt;0,0,PI()),ACOS('OddsRatio_working_3-way'!V307/(2*'OddsRatio_working_3-way'!X307)))</f>
        <v>1.0516916043224152</v>
      </c>
      <c r="Z307" s="11">
        <f>'OddsRatio_working_3-way'!X307^(1/3)*COS('OddsRatio_working_3-way'!Y307/3)</f>
        <v>0.53528181573561684</v>
      </c>
      <c r="AA307" s="11">
        <f>'OddsRatio_working_3-way'!X307^(1/3)*COS(('OddsRatio_working_3-way'!Y307+2*PI())/3)</f>
        <v>-0.43715259090586517</v>
      </c>
      <c r="AB307" s="11">
        <f>'OddsRatio_working_3-way'!X307^(1/3)*COS(('OddsRatio_working_3-way'!Y307+4*PI())/3)</f>
        <v>-9.812922482975206E-2</v>
      </c>
      <c r="AC307" s="11">
        <f>'OddsRatio_working_3-way'!X307^(1/3)*SIN('OddsRatio_working_3-way'!Y307/3)</f>
        <v>0.19573523166561718</v>
      </c>
      <c r="AD307" s="11">
        <f>'OddsRatio_working_3-way'!X307^(1/3)*SIN(('OddsRatio_working_3-way'!Y307+2*PI())/3)</f>
        <v>0.36570003477809648</v>
      </c>
      <c r="AE307" s="11">
        <f>'OddsRatio_working_3-way'!X307^(1/3)*SIN(('OddsRatio_working_3-way'!Y307+4*PI())/3)</f>
        <v>-0.56143526644371355</v>
      </c>
      <c r="AF307" s="11">
        <f>-'OddsRatio_working_3-way'!U307/(3*'OddsRatio_working_3-way'!X307^(1/3))*COS(('OddsRatio_working_3-way'!Y307)/3)</f>
        <v>0.53528181573561684</v>
      </c>
      <c r="AG307" s="11">
        <f>-'OddsRatio_working_3-way'!U307/(3*'OddsRatio_working_3-way'!X307^(1/3))*COS(('OddsRatio_working_3-way'!Y307+2*PI())/3)</f>
        <v>-0.43715259090586517</v>
      </c>
      <c r="AH307" s="11">
        <f>-'OddsRatio_working_3-way'!U307/(3*'OddsRatio_working_3-way'!X307^(1/3))*COS(('OddsRatio_working_3-way'!Y307+4*PI())/3)</f>
        <v>-9.812922482975206E-2</v>
      </c>
      <c r="AI307" s="11">
        <f>'OddsRatio_working_3-way'!U307/(3*'OddsRatio_working_3-way'!X307^(1/3))*SIN(('OddsRatio_working_3-way'!Y307)/3)</f>
        <v>-0.19573523166561718</v>
      </c>
      <c r="AJ307" s="11">
        <f>'OddsRatio_working_3-way'!U307/(3*'OddsRatio_working_3-way'!X307^(1/3))*SIN(('OddsRatio_working_3-way'!Y307+2*PI())/3)</f>
        <v>-0.36570003477809648</v>
      </c>
      <c r="AK307" s="11">
        <f>'OddsRatio_working_3-way'!U307/(3*'OddsRatio_working_3-way'!X307^(1/3))*SIN(('OddsRatio_working_3-way'!Y307+4*PI())/3)</f>
        <v>0.56143526644371355</v>
      </c>
      <c r="AL307" s="11">
        <f>'OddsRatio_working_3-way'!Z307+'OddsRatio_working_3-way'!AF307</f>
        <v>1.0705636314712337</v>
      </c>
      <c r="AM307" s="11">
        <f>'OddsRatio_working_3-way'!AA307+'OddsRatio_working_3-way'!AG307</f>
        <v>-0.87430518181173034</v>
      </c>
      <c r="AN307" s="11">
        <f>'OddsRatio_working_3-way'!AB307+'OddsRatio_working_3-way'!AH307</f>
        <v>-0.19625844965950412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1.0705636314712337</v>
      </c>
      <c r="AS307" s="11">
        <f>IF(('OddsRatio_working_3-way'!X307=0),IF(Q307&gt;0,-Q307^(1/3),(-Q307)^(1/3)),'OddsRatio_working_3-way'!AM307-'OddsRatio_working_3-way'!R307/3)</f>
        <v>-0.87430518181173034</v>
      </c>
      <c r="AT307" s="11">
        <f>IF(('OddsRatio_working_3-way'!X307=0),IF(Q307&gt;0,-Q307^(1/3),(-Q307)^(1/3)),'OddsRatio_working_3-way'!AN307-'OddsRatio_working_3-way'!R307/3)</f>
        <v>-0.19625844965950412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>
        <f>IF('True_Odds_Calculator_3-way'!A309="","",'True_Odds_Calculator_3-way'!A309)</f>
        <v>2.06</v>
      </c>
      <c r="B308" s="4">
        <f>IF('True_Odds_Calculator_3-way'!B309="","",'True_Odds_Calculator_3-way'!B309)</f>
        <v>3.63</v>
      </c>
      <c r="C308" s="4">
        <f>IF('True_Odds_Calculator_3-way'!C309="","",'True_Odds_Calculator_3-way'!C309)</f>
        <v>3.67</v>
      </c>
      <c r="D308" s="9">
        <f t="shared" si="65"/>
        <v>0.47246840163248227</v>
      </c>
      <c r="E308" s="9">
        <f t="shared" si="66"/>
        <v>0.26523142597943139</v>
      </c>
      <c r="F308" s="9">
        <f t="shared" si="67"/>
        <v>0.26230017238808628</v>
      </c>
      <c r="G308" s="9">
        <f t="shared" si="68"/>
        <v>1.0533430754206536</v>
      </c>
      <c r="H308" s="9">
        <f t="shared" si="69"/>
        <v>2.1165436599458927</v>
      </c>
      <c r="I308" s="9">
        <f t="shared" si="70"/>
        <v>3.7702922883563188</v>
      </c>
      <c r="J308" s="9">
        <f t="shared" si="71"/>
        <v>3.8124260113731445</v>
      </c>
      <c r="K308" s="11">
        <f t="shared" si="72"/>
        <v>0.4854368932038835</v>
      </c>
      <c r="L308" s="11">
        <f t="shared" si="73"/>
        <v>0.27548209366391185</v>
      </c>
      <c r="M308" s="11">
        <f t="shared" si="74"/>
        <v>0.27247956403269757</v>
      </c>
      <c r="N308" s="11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-0.27122702818872468</v>
      </c>
      <c r="O308" s="11">
        <f>0</f>
        <v>0</v>
      </c>
      <c r="P308" s="11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0.23174864629275413</v>
      </c>
      <c r="Q308" s="11">
        <f>2*'OddsRatio_working_3-way'!K308*'OddsRatio_working_3-way'!L308*'OddsRatio_working_3-way'!M308</f>
        <v>7.2876932796463553E-2</v>
      </c>
      <c r="R308" s="11">
        <f t="shared" si="75"/>
        <v>0</v>
      </c>
      <c r="S308" s="11">
        <f t="shared" si="76"/>
        <v>-0.85444525142051553</v>
      </c>
      <c r="T308" s="11">
        <f t="shared" si="77"/>
        <v>-0.2686934752894703</v>
      </c>
      <c r="U308" s="11">
        <f>'OddsRatio_working_3-way'!S308-'OddsRatio_working_3-way'!R308^2/3</f>
        <v>-0.85444525142051553</v>
      </c>
      <c r="V308" s="11">
        <f>'OddsRatio_working_3-way'!S308*'OddsRatio_working_3-way'!R308/3-2*'OddsRatio_working_3-way'!R308^3/27-'OddsRatio_working_3-way'!T308</f>
        <v>0.2686934752894703</v>
      </c>
      <c r="W308" s="11">
        <f>'OddsRatio_working_3-way'!V308^2+4*'OddsRatio_working_3-way'!U308^3/27</f>
        <v>-2.0220195441575051E-2</v>
      </c>
      <c r="X308" s="11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0.1520003117634206</v>
      </c>
      <c r="Y308" s="11">
        <f>IF('OddsRatio_working_3-way'!W308&gt;=0,IF('OddsRatio_working_3-way'!V308+SQRT('OddsRatio_working_3-way'!W308)&gt;0,0,PI()),ACOS('OddsRatio_working_3-way'!V308/(2*'OddsRatio_working_3-way'!X308)))</f>
        <v>0.48674877502989333</v>
      </c>
      <c r="Z308" s="11">
        <f>'OddsRatio_working_3-way'!X308^(1/3)*COS('OddsRatio_working_3-way'!Y308/3)</f>
        <v>0.52667153771032682</v>
      </c>
      <c r="AA308" s="11">
        <f>'OddsRatio_working_3-way'!X308^(1/3)*COS(('OddsRatio_working_3-way'!Y308+2*PI())/3)</f>
        <v>-0.33799587453087732</v>
      </c>
      <c r="AB308" s="11">
        <f>'OddsRatio_working_3-way'!X308^(1/3)*COS(('OddsRatio_working_3-way'!Y308+4*PI())/3)</f>
        <v>-0.18867566317944962</v>
      </c>
      <c r="AC308" s="11">
        <f>'OddsRatio_working_3-way'!X308^(1/3)*SIN('OddsRatio_working_3-way'!Y308/3)</f>
        <v>8.6210064219198634E-2</v>
      </c>
      <c r="AD308" s="11">
        <f>'OddsRatio_working_3-way'!X308^(1/3)*SIN(('OddsRatio_working_3-way'!Y308+2*PI())/3)</f>
        <v>0.41300589899775769</v>
      </c>
      <c r="AE308" s="11">
        <f>'OddsRatio_working_3-way'!X308^(1/3)*SIN(('OddsRatio_working_3-way'!Y308+4*PI())/3)</f>
        <v>-0.49921596321695627</v>
      </c>
      <c r="AF308" s="11">
        <f>-'OddsRatio_working_3-way'!U308/(3*'OddsRatio_working_3-way'!X308^(1/3))*COS(('OddsRatio_working_3-way'!Y308)/3)</f>
        <v>0.52667153771032671</v>
      </c>
      <c r="AG308" s="11">
        <f>-'OddsRatio_working_3-way'!U308/(3*'OddsRatio_working_3-way'!X308^(1/3))*COS(('OddsRatio_working_3-way'!Y308+2*PI())/3)</f>
        <v>-0.33799587453087726</v>
      </c>
      <c r="AH308" s="11">
        <f>-'OddsRatio_working_3-way'!U308/(3*'OddsRatio_working_3-way'!X308^(1/3))*COS(('OddsRatio_working_3-way'!Y308+4*PI())/3)</f>
        <v>-0.18867566317944959</v>
      </c>
      <c r="AI308" s="11">
        <f>'OddsRatio_working_3-way'!U308/(3*'OddsRatio_working_3-way'!X308^(1/3))*SIN(('OddsRatio_working_3-way'!Y308)/3)</f>
        <v>-8.6210064219198621E-2</v>
      </c>
      <c r="AJ308" s="11">
        <f>'OddsRatio_working_3-way'!U308/(3*'OddsRatio_working_3-way'!X308^(1/3))*SIN(('OddsRatio_working_3-way'!Y308+2*PI())/3)</f>
        <v>-0.41300589899775758</v>
      </c>
      <c r="AK308" s="11">
        <f>'OddsRatio_working_3-way'!U308/(3*'OddsRatio_working_3-way'!X308^(1/3))*SIN(('OddsRatio_working_3-way'!Y308+4*PI())/3)</f>
        <v>0.49921596321695616</v>
      </c>
      <c r="AL308" s="11">
        <f>'OddsRatio_working_3-way'!Z308+'OddsRatio_working_3-way'!AF308</f>
        <v>1.0533430754206536</v>
      </c>
      <c r="AM308" s="11">
        <f>'OddsRatio_working_3-way'!AA308+'OddsRatio_working_3-way'!AG308</f>
        <v>-0.67599174906175463</v>
      </c>
      <c r="AN308" s="11">
        <f>'OddsRatio_working_3-way'!AB308+'OddsRatio_working_3-way'!AH308</f>
        <v>-0.37735132635889923</v>
      </c>
      <c r="AO308" s="11">
        <f>'OddsRatio_working_3-way'!AC308+'OddsRatio_working_3-way'!AI308</f>
        <v>0</v>
      </c>
      <c r="AP308" s="11">
        <f>'OddsRatio_working_3-way'!AD308+'OddsRatio_working_3-way'!AJ308</f>
        <v>0</v>
      </c>
      <c r="AQ308" s="11">
        <f>'OddsRatio_working_3-way'!AE308+'OddsRatio_working_3-way'!AK308</f>
        <v>0</v>
      </c>
      <c r="AR308" s="10">
        <f>IF(A308="","",IF(('OddsRatio_working_3-way'!X308=0),IF(Q308&gt;0,-Q308^(1/3),(-Q308)^(1/3)),'OddsRatio_working_3-way'!AL308-'OddsRatio_working_3-way'!R308/3))</f>
        <v>1.0533430754206536</v>
      </c>
      <c r="AS308" s="11">
        <f>IF(('OddsRatio_working_3-way'!X308=0),IF(Q308&gt;0,-Q308^(1/3),(-Q308)^(1/3)),'OddsRatio_working_3-way'!AM308-'OddsRatio_working_3-way'!R308/3)</f>
        <v>-0.67599174906175463</v>
      </c>
      <c r="AT308" s="11">
        <f>IF(('OddsRatio_working_3-way'!X308=0),IF(Q308&gt;0,-Q308^(1/3),(-Q308)^(1/3)),'OddsRatio_working_3-way'!AN308-'OddsRatio_working_3-way'!R308/3)</f>
        <v>-0.37735132635889923</v>
      </c>
      <c r="AU308" s="11">
        <f>IF(('OddsRatio_working_3-way'!X308=0),0,'OddsRatio_working_3-way'!AO308)</f>
        <v>0</v>
      </c>
      <c r="AV308" s="11">
        <f>IF(('OddsRatio_working_3-way'!X308=0),0,'OddsRatio_working_3-way'!AP308)</f>
        <v>0</v>
      </c>
      <c r="AW308" s="11">
        <f>IF(('OddsRatio_working_3-way'!X308=0),0,'OddsRatio_working_3-way'!AQ308)</f>
        <v>0</v>
      </c>
    </row>
    <row r="309" spans="1:49" x14ac:dyDescent="0.2">
      <c r="A309" s="4">
        <f>IF('True_Odds_Calculator_3-way'!A310="","",'True_Odds_Calculator_3-way'!A310)</f>
        <v>2.63</v>
      </c>
      <c r="B309" s="4">
        <f>IF('True_Odds_Calculator_3-way'!B310="","",'True_Odds_Calculator_3-way'!B310)</f>
        <v>3.27</v>
      </c>
      <c r="C309" s="4">
        <f>IF('True_Odds_Calculator_3-way'!C310="","",'True_Odds_Calculator_3-way'!C310)</f>
        <v>2.93</v>
      </c>
      <c r="D309" s="9">
        <f t="shared" si="65"/>
        <v>0.37063883145594201</v>
      </c>
      <c r="E309" s="9">
        <f t="shared" si="66"/>
        <v>0.29719791721188504</v>
      </c>
      <c r="F309" s="9">
        <f t="shared" si="67"/>
        <v>0.33216325133217312</v>
      </c>
      <c r="G309" s="9">
        <f t="shared" si="68"/>
        <v>1.0417449915577592</v>
      </c>
      <c r="H309" s="9">
        <f t="shared" si="69"/>
        <v>2.6980443362391466</v>
      </c>
      <c r="I309" s="9">
        <f t="shared" si="70"/>
        <v>3.3647611308361136</v>
      </c>
      <c r="J309" s="9">
        <f t="shared" si="71"/>
        <v>3.0105678337064754</v>
      </c>
      <c r="K309" s="11">
        <f t="shared" si="72"/>
        <v>0.38022813688212931</v>
      </c>
      <c r="L309" s="11">
        <f t="shared" si="73"/>
        <v>0.3058103975535168</v>
      </c>
      <c r="M309" s="11">
        <f t="shared" si="74"/>
        <v>0.34129692832764502</v>
      </c>
      <c r="N309" s="11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-0.2833998715706656</v>
      </c>
      <c r="O309" s="11">
        <f>0</f>
        <v>0</v>
      </c>
      <c r="P309" s="11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0.23136487856538535</v>
      </c>
      <c r="Q309" s="11">
        <f>2*'OddsRatio_working_3-way'!K309*'OddsRatio_working_3-way'!L309*'OddsRatio_working_3-way'!M309</f>
        <v>7.9370455768571296E-2</v>
      </c>
      <c r="R309" s="11">
        <f t="shared" si="75"/>
        <v>0</v>
      </c>
      <c r="S309" s="11">
        <f t="shared" si="76"/>
        <v>-0.81639020258939898</v>
      </c>
      <c r="T309" s="11">
        <f t="shared" si="77"/>
        <v>-0.28006524960185214</v>
      </c>
      <c r="U309" s="11">
        <f>'OddsRatio_working_3-way'!S309-'OddsRatio_working_3-way'!R309^2/3</f>
        <v>-0.81639020258939898</v>
      </c>
      <c r="V309" s="11">
        <f>'OddsRatio_working_3-way'!S309*'OddsRatio_working_3-way'!R309/3-2*'OddsRatio_working_3-way'!R309^3/27-'OddsRatio_working_3-way'!T309</f>
        <v>0.28006524960185214</v>
      </c>
      <c r="W309" s="11">
        <f>'OddsRatio_working_3-way'!V309^2+4*'OddsRatio_working_3-way'!U309^3/27</f>
        <v>-2.1735781866737136E-3</v>
      </c>
      <c r="X309" s="11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0.14195960888684275</v>
      </c>
      <c r="Y309" s="11">
        <f>IF('OddsRatio_working_3-way'!W309&gt;=0,IF('OddsRatio_working_3-way'!V309+SQRT('OddsRatio_working_3-way'!W309)&gt;0,0,PI()),ACOS('OddsRatio_working_3-way'!V309/(2*'OddsRatio_working_3-way'!X309)))</f>
        <v>0.16495449615379987</v>
      </c>
      <c r="Z309" s="11">
        <f>'OddsRatio_working_3-way'!X309^(1/3)*COS('OddsRatio_working_3-way'!Y309/3)</f>
        <v>0.52087249577887962</v>
      </c>
      <c r="AA309" s="11">
        <f>'OddsRatio_working_3-way'!X309^(1/3)*COS(('OddsRatio_working_3-way'!Y309+2*PI())/3)</f>
        <v>-0.28526431674629082</v>
      </c>
      <c r="AB309" s="11">
        <f>'OddsRatio_working_3-way'!X309^(1/3)*COS(('OddsRatio_working_3-way'!Y309+4*PI())/3)</f>
        <v>-0.23560817903258871</v>
      </c>
      <c r="AC309" s="11">
        <f>'OddsRatio_working_3-way'!X309^(1/3)*SIN('OddsRatio_working_3-way'!Y309/3)</f>
        <v>2.8668984475923073E-2</v>
      </c>
      <c r="AD309" s="11">
        <f>'OddsRatio_working_3-way'!X309^(1/3)*SIN(('OddsRatio_working_3-way'!Y309+2*PI())/3)</f>
        <v>0.43675432123915098</v>
      </c>
      <c r="AE309" s="11">
        <f>'OddsRatio_working_3-way'!X309^(1/3)*SIN(('OddsRatio_working_3-way'!Y309+4*PI())/3)</f>
        <v>-0.46542330571507406</v>
      </c>
      <c r="AF309" s="11">
        <f>-'OddsRatio_working_3-way'!U309/(3*'OddsRatio_working_3-way'!X309^(1/3))*COS(('OddsRatio_working_3-way'!Y309)/3)</f>
        <v>0.52087249577887962</v>
      </c>
      <c r="AG309" s="11">
        <f>-'OddsRatio_working_3-way'!U309/(3*'OddsRatio_working_3-way'!X309^(1/3))*COS(('OddsRatio_working_3-way'!Y309+2*PI())/3)</f>
        <v>-0.28526431674629082</v>
      </c>
      <c r="AH309" s="11">
        <f>-'OddsRatio_working_3-way'!U309/(3*'OddsRatio_working_3-way'!X309^(1/3))*COS(('OddsRatio_working_3-way'!Y309+4*PI())/3)</f>
        <v>-0.23560817903258871</v>
      </c>
      <c r="AI309" s="11">
        <f>'OddsRatio_working_3-way'!U309/(3*'OddsRatio_working_3-way'!X309^(1/3))*SIN(('OddsRatio_working_3-way'!Y309)/3)</f>
        <v>-2.8668984475923073E-2</v>
      </c>
      <c r="AJ309" s="11">
        <f>'OddsRatio_working_3-way'!U309/(3*'OddsRatio_working_3-way'!X309^(1/3))*SIN(('OddsRatio_working_3-way'!Y309+2*PI())/3)</f>
        <v>-0.43675432123915098</v>
      </c>
      <c r="AK309" s="11">
        <f>'OddsRatio_working_3-way'!U309/(3*'OddsRatio_working_3-way'!X309^(1/3))*SIN(('OddsRatio_working_3-way'!Y309+4*PI())/3)</f>
        <v>0.46542330571507406</v>
      </c>
      <c r="AL309" s="11">
        <f>'OddsRatio_working_3-way'!Z309+'OddsRatio_working_3-way'!AF309</f>
        <v>1.0417449915577592</v>
      </c>
      <c r="AM309" s="11">
        <f>'OddsRatio_working_3-way'!AA309+'OddsRatio_working_3-way'!AG309</f>
        <v>-0.57052863349258165</v>
      </c>
      <c r="AN309" s="11">
        <f>'OddsRatio_working_3-way'!AB309+'OddsRatio_working_3-way'!AH309</f>
        <v>-0.47121635806517742</v>
      </c>
      <c r="AO309" s="11">
        <f>'OddsRatio_working_3-way'!AC309+'OddsRatio_working_3-way'!AI309</f>
        <v>0</v>
      </c>
      <c r="AP309" s="11">
        <f>'OddsRatio_working_3-way'!AD309+'OddsRatio_working_3-way'!AJ309</f>
        <v>0</v>
      </c>
      <c r="AQ309" s="11">
        <f>'OddsRatio_working_3-way'!AE309+'OddsRatio_working_3-way'!AK309</f>
        <v>0</v>
      </c>
      <c r="AR309" s="10">
        <f>IF(A309="","",IF(('OddsRatio_working_3-way'!X309=0),IF(Q309&gt;0,-Q309^(1/3),(-Q309)^(1/3)),'OddsRatio_working_3-way'!AL309-'OddsRatio_working_3-way'!R309/3))</f>
        <v>1.0417449915577592</v>
      </c>
      <c r="AS309" s="11">
        <f>IF(('OddsRatio_working_3-way'!X309=0),IF(Q309&gt;0,-Q309^(1/3),(-Q309)^(1/3)),'OddsRatio_working_3-way'!AM309-'OddsRatio_working_3-way'!R309/3)</f>
        <v>-0.57052863349258165</v>
      </c>
      <c r="AT309" s="11">
        <f>IF(('OddsRatio_working_3-way'!X309=0),IF(Q309&gt;0,-Q309^(1/3),(-Q309)^(1/3)),'OddsRatio_working_3-way'!AN309-'OddsRatio_working_3-way'!R309/3)</f>
        <v>-0.47121635806517742</v>
      </c>
      <c r="AU309" s="11">
        <f>IF(('OddsRatio_working_3-way'!X309=0),0,'OddsRatio_working_3-way'!AO309)</f>
        <v>0</v>
      </c>
      <c r="AV309" s="11">
        <f>IF(('OddsRatio_working_3-way'!X309=0),0,'OddsRatio_working_3-way'!AP309)</f>
        <v>0</v>
      </c>
      <c r="AW309" s="11">
        <f>IF(('OddsRatio_working_3-way'!X309=0),0,'OddsRatio_working_3-way'!AQ309)</f>
        <v>0</v>
      </c>
    </row>
    <row r="310" spans="1:49" x14ac:dyDescent="0.2">
      <c r="A310" s="4">
        <f>IF('True_Odds_Calculator_3-way'!A311="","",'True_Odds_Calculator_3-way'!A311)</f>
        <v>6.65</v>
      </c>
      <c r="B310" s="4">
        <f>IF('True_Odds_Calculator_3-way'!B311="","",'True_Odds_Calculator_3-way'!B311)</f>
        <v>4.3</v>
      </c>
      <c r="C310" s="4">
        <f>IF('True_Odds_Calculator_3-way'!C311="","",'True_Odds_Calculator_3-way'!C311)</f>
        <v>1.54</v>
      </c>
      <c r="D310" s="9">
        <f t="shared" si="65"/>
        <v>0.14276264306832173</v>
      </c>
      <c r="E310" s="9">
        <f t="shared" si="66"/>
        <v>0.2218706261696077</v>
      </c>
      <c r="F310" s="9">
        <f t="shared" si="67"/>
        <v>0.63536673076207051</v>
      </c>
      <c r="G310" s="9">
        <f t="shared" si="68"/>
        <v>1.0627670008392651</v>
      </c>
      <c r="H310" s="9">
        <f t="shared" si="69"/>
        <v>7.0046335547418472</v>
      </c>
      <c r="I310" s="9">
        <f t="shared" si="70"/>
        <v>4.5071311027695744</v>
      </c>
      <c r="J310" s="9">
        <f t="shared" si="71"/>
        <v>1.5738941804532032</v>
      </c>
      <c r="K310" s="11">
        <f t="shared" si="72"/>
        <v>0.15037593984962405</v>
      </c>
      <c r="L310" s="11">
        <f t="shared" si="73"/>
        <v>0.23255813953488372</v>
      </c>
      <c r="M310" s="11">
        <f t="shared" si="74"/>
        <v>0.64935064935064934</v>
      </c>
      <c r="N310" s="11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-0.22863637499063272</v>
      </c>
      <c r="O310" s="11">
        <f>0</f>
        <v>0</v>
      </c>
      <c r="P310" s="11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0.21550402735924679</v>
      </c>
      <c r="Q310" s="11">
        <f>2*'OddsRatio_working_3-way'!K310*'OddsRatio_working_3-way'!L310*'OddsRatio_working_3-way'!M310</f>
        <v>4.5417076366543054E-2</v>
      </c>
      <c r="R310" s="11">
        <f t="shared" si="75"/>
        <v>0</v>
      </c>
      <c r="S310" s="11">
        <f t="shared" si="76"/>
        <v>-0.9425622994944528</v>
      </c>
      <c r="T310" s="11">
        <f t="shared" si="77"/>
        <v>-0.19864326648987415</v>
      </c>
      <c r="U310" s="11">
        <f>'OddsRatio_working_3-way'!S310-'OddsRatio_working_3-way'!R310^2/3</f>
        <v>-0.9425622994944528</v>
      </c>
      <c r="V310" s="11">
        <f>'OddsRatio_working_3-way'!S310*'OddsRatio_working_3-way'!R310/3-2*'OddsRatio_working_3-way'!R310^3/27-'OddsRatio_working_3-way'!T310</f>
        <v>0.19864326648987415</v>
      </c>
      <c r="W310" s="11">
        <f>'OddsRatio_working_3-way'!V310^2+4*'OddsRatio_working_3-way'!U310^3/27</f>
        <v>-8.4599323002720828E-2</v>
      </c>
      <c r="X310" s="11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0.17610967486518733</v>
      </c>
      <c r="Y310" s="11">
        <f>IF('OddsRatio_working_3-way'!W310&gt;=0,IF('OddsRatio_working_3-way'!V310+SQRT('OddsRatio_working_3-way'!W310)&gt;0,0,PI()),ACOS('OddsRatio_working_3-way'!V310/(2*'OddsRatio_working_3-way'!X310)))</f>
        <v>0.97160359961484788</v>
      </c>
      <c r="Z310" s="11">
        <f>'OddsRatio_working_3-way'!X310^(1/3)*COS('OddsRatio_working_3-way'!Y310/3)</f>
        <v>0.53138350041963256</v>
      </c>
      <c r="AA310" s="11">
        <f>'OddsRatio_working_3-way'!X310^(1/3)*COS(('OddsRatio_working_3-way'!Y310+2*PI())/3)</f>
        <v>-0.42017235250326612</v>
      </c>
      <c r="AB310" s="11">
        <f>'OddsRatio_working_3-way'!X310^(1/3)*COS(('OddsRatio_working_3-way'!Y310+4*PI())/3)</f>
        <v>-0.11121114791636652</v>
      </c>
      <c r="AC310" s="11">
        <f>'OddsRatio_working_3-way'!X310^(1/3)*SIN('OddsRatio_working_3-way'!Y310/3)</f>
        <v>0.17837883463739762</v>
      </c>
      <c r="AD310" s="11">
        <f>'OddsRatio_working_3-way'!X310^(1/3)*SIN(('OddsRatio_working_3-way'!Y310+2*PI())/3)</f>
        <v>0.37100219319660188</v>
      </c>
      <c r="AE310" s="11">
        <f>'OddsRatio_working_3-way'!X310^(1/3)*SIN(('OddsRatio_working_3-way'!Y310+4*PI())/3)</f>
        <v>-0.54938102783399945</v>
      </c>
      <c r="AF310" s="11">
        <f>-'OddsRatio_working_3-way'!U310/(3*'OddsRatio_working_3-way'!X310^(1/3))*COS(('OddsRatio_working_3-way'!Y310)/3)</f>
        <v>0.53138350041963245</v>
      </c>
      <c r="AG310" s="11">
        <f>-'OddsRatio_working_3-way'!U310/(3*'OddsRatio_working_3-way'!X310^(1/3))*COS(('OddsRatio_working_3-way'!Y310+2*PI())/3)</f>
        <v>-0.42017235250326601</v>
      </c>
      <c r="AH310" s="11">
        <f>-'OddsRatio_working_3-way'!U310/(3*'OddsRatio_working_3-way'!X310^(1/3))*COS(('OddsRatio_working_3-way'!Y310+4*PI())/3)</f>
        <v>-0.11121114791636651</v>
      </c>
      <c r="AI310" s="11">
        <f>'OddsRatio_working_3-way'!U310/(3*'OddsRatio_working_3-way'!X310^(1/3))*SIN(('OddsRatio_working_3-way'!Y310)/3)</f>
        <v>-0.17837883463739759</v>
      </c>
      <c r="AJ310" s="11">
        <f>'OddsRatio_working_3-way'!U310/(3*'OddsRatio_working_3-way'!X310^(1/3))*SIN(('OddsRatio_working_3-way'!Y310+2*PI())/3)</f>
        <v>-0.37100219319660183</v>
      </c>
      <c r="AK310" s="11">
        <f>'OddsRatio_working_3-way'!U310/(3*'OddsRatio_working_3-way'!X310^(1/3))*SIN(('OddsRatio_working_3-way'!Y310+4*PI())/3)</f>
        <v>0.54938102783399934</v>
      </c>
      <c r="AL310" s="11">
        <f>'OddsRatio_working_3-way'!Z310+'OddsRatio_working_3-way'!AF310</f>
        <v>1.0627670008392651</v>
      </c>
      <c r="AM310" s="11">
        <f>'OddsRatio_working_3-way'!AA310+'OddsRatio_working_3-way'!AG310</f>
        <v>-0.84034470500653213</v>
      </c>
      <c r="AN310" s="11">
        <f>'OddsRatio_working_3-way'!AB310+'OddsRatio_working_3-way'!AH310</f>
        <v>-0.22242229583273304</v>
      </c>
      <c r="AO310" s="11">
        <f>'OddsRatio_working_3-way'!AC310+'OddsRatio_working_3-way'!AI310</f>
        <v>0</v>
      </c>
      <c r="AP310" s="11">
        <f>'OddsRatio_working_3-way'!AD310+'OddsRatio_working_3-way'!AJ310</f>
        <v>0</v>
      </c>
      <c r="AQ310" s="11">
        <f>'OddsRatio_working_3-way'!AE310+'OddsRatio_working_3-way'!AK310</f>
        <v>0</v>
      </c>
      <c r="AR310" s="10">
        <f>IF(A310="","",IF(('OddsRatio_working_3-way'!X310=0),IF(Q310&gt;0,-Q310^(1/3),(-Q310)^(1/3)),'OddsRatio_working_3-way'!AL310-'OddsRatio_working_3-way'!R310/3))</f>
        <v>1.0627670008392651</v>
      </c>
      <c r="AS310" s="11">
        <f>IF(('OddsRatio_working_3-way'!X310=0),IF(Q310&gt;0,-Q310^(1/3),(-Q310)^(1/3)),'OddsRatio_working_3-way'!AM310-'OddsRatio_working_3-way'!R310/3)</f>
        <v>-0.84034470500653213</v>
      </c>
      <c r="AT310" s="11">
        <f>IF(('OddsRatio_working_3-way'!X310=0),IF(Q310&gt;0,-Q310^(1/3),(-Q310)^(1/3)),'OddsRatio_working_3-way'!AN310-'OddsRatio_working_3-way'!R310/3)</f>
        <v>-0.22242229583273304</v>
      </c>
      <c r="AU310" s="11">
        <f>IF(('OddsRatio_working_3-way'!X310=0),0,'OddsRatio_working_3-way'!AO310)</f>
        <v>0</v>
      </c>
      <c r="AV310" s="11">
        <f>IF(('OddsRatio_working_3-way'!X310=0),0,'OddsRatio_working_3-way'!AP310)</f>
        <v>0</v>
      </c>
      <c r="AW310" s="11">
        <f>IF(('OddsRatio_working_3-way'!X310=0),0,'OddsRatio_working_3-way'!AQ310)</f>
        <v>0</v>
      </c>
    </row>
    <row r="311" spans="1:49" x14ac:dyDescent="0.2">
      <c r="A311" s="4">
        <f>IF('True_Odds_Calculator_3-way'!A312="","",'True_Odds_Calculator_3-way'!A312)</f>
        <v>1.35</v>
      </c>
      <c r="B311" s="4">
        <f>IF('True_Odds_Calculator_3-way'!B312="","",'True_Odds_Calculator_3-way'!B312)</f>
        <v>5.28</v>
      </c>
      <c r="C311" s="4">
        <f>IF('True_Odds_Calculator_3-way'!C312="","",'True_Odds_Calculator_3-way'!C312)</f>
        <v>9.69</v>
      </c>
      <c r="D311" s="9">
        <f t="shared" si="65"/>
        <v>0.72576294738695635</v>
      </c>
      <c r="E311" s="9">
        <f t="shared" si="66"/>
        <v>0.17791402131991876</v>
      </c>
      <c r="F311" s="9">
        <f t="shared" si="67"/>
        <v>9.6323031293124708E-2</v>
      </c>
      <c r="G311" s="9">
        <f t="shared" si="68"/>
        <v>1.0796010444709414</v>
      </c>
      <c r="H311" s="9">
        <f t="shared" si="69"/>
        <v>1.3778603655648298</v>
      </c>
      <c r="I311" s="9">
        <f t="shared" si="70"/>
        <v>5.6206924703356291</v>
      </c>
      <c r="J311" s="9">
        <f t="shared" si="71"/>
        <v>10.381733076452479</v>
      </c>
      <c r="K311" s="11">
        <f t="shared" si="72"/>
        <v>0.7407407407407407</v>
      </c>
      <c r="L311" s="11">
        <f t="shared" si="73"/>
        <v>0.18939393939393939</v>
      </c>
      <c r="M311" s="11">
        <f t="shared" si="74"/>
        <v>0.10319917440660475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-0.18846908483991387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0.19284694207294825</v>
      </c>
      <c r="Q311" s="11">
        <f>2*'OddsRatio_working_3-way'!K311*'OddsRatio_working_3-way'!L311*'OddsRatio_working_3-way'!M311</f>
        <v>2.8955997308250492E-2</v>
      </c>
      <c r="R311" s="11">
        <f t="shared" si="75"/>
        <v>0</v>
      </c>
      <c r="S311" s="11">
        <f t="shared" si="76"/>
        <v>-1.0232285164261976</v>
      </c>
      <c r="T311" s="11">
        <f t="shared" si="77"/>
        <v>-0.15363791537930899</v>
      </c>
      <c r="U311" s="11">
        <f>'OddsRatio_working_3-way'!S311-'OddsRatio_working_3-way'!R311^2/3</f>
        <v>-1.0232285164261976</v>
      </c>
      <c r="V311" s="11">
        <f>'OddsRatio_working_3-way'!S311*'OddsRatio_working_3-way'!R311/3-2*'OddsRatio_working_3-way'!R311^3/27-'OddsRatio_working_3-way'!T311</f>
        <v>0.15363791537930899</v>
      </c>
      <c r="W311" s="11">
        <f>'OddsRatio_working_3-way'!V311^2+4*'OddsRatio_working_3-way'!U311^3/27</f>
        <v>-0.13510898717646974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0.19919437505773691</v>
      </c>
      <c r="Y311" s="11">
        <f>IF('OddsRatio_working_3-way'!W311&gt;=0,IF('OddsRatio_working_3-way'!V311+SQRT('OddsRatio_working_3-way'!W311)&gt;0,0,PI()),ACOS('OddsRatio_working_3-way'!V311/(2*'OddsRatio_working_3-way'!X311)))</f>
        <v>1.1748860326759161</v>
      </c>
      <c r="Z311" s="11">
        <f>'OddsRatio_working_3-way'!X311^(1/3)*COS('OddsRatio_working_3-way'!Y311/3)</f>
        <v>0.5398005222354707</v>
      </c>
      <c r="AA311" s="11">
        <f>'OddsRatio_working_3-way'!X311^(1/3)*COS(('OddsRatio_working_3-way'!Y311+2*PI())/3)</f>
        <v>-0.46295122913469267</v>
      </c>
      <c r="AB311" s="11">
        <f>'OddsRatio_working_3-way'!X311^(1/3)*COS(('OddsRatio_working_3-way'!Y311+4*PI())/3)</f>
        <v>-7.6849293100777927E-2</v>
      </c>
      <c r="AC311" s="11">
        <f>'OddsRatio_working_3-way'!X311^(1/3)*SIN('OddsRatio_working_3-way'!Y311/3)</f>
        <v>0.22291605670381631</v>
      </c>
      <c r="AD311" s="11">
        <f>'OddsRatio_working_3-way'!X311^(1/3)*SIN(('OddsRatio_working_3-way'!Y311+2*PI())/3)</f>
        <v>0.35602293688011627</v>
      </c>
      <c r="AE311" s="11">
        <f>'OddsRatio_working_3-way'!X311^(1/3)*SIN(('OddsRatio_working_3-way'!Y311+4*PI())/3)</f>
        <v>-0.57893899358393253</v>
      </c>
      <c r="AF311" s="11">
        <f>-'OddsRatio_working_3-way'!U311/(3*'OddsRatio_working_3-way'!X311^(1/3))*COS(('OddsRatio_working_3-way'!Y311)/3)</f>
        <v>0.53980052223547059</v>
      </c>
      <c r="AG311" s="11">
        <f>-'OddsRatio_working_3-way'!U311/(3*'OddsRatio_working_3-way'!X311^(1/3))*COS(('OddsRatio_working_3-way'!Y311+2*PI())/3)</f>
        <v>-0.46295122913469255</v>
      </c>
      <c r="AH311" s="11">
        <f>-'OddsRatio_working_3-way'!U311/(3*'OddsRatio_working_3-way'!X311^(1/3))*COS(('OddsRatio_working_3-way'!Y311+4*PI())/3)</f>
        <v>-7.6849293100777913E-2</v>
      </c>
      <c r="AI311" s="11">
        <f>'OddsRatio_working_3-way'!U311/(3*'OddsRatio_working_3-way'!X311^(1/3))*SIN(('OddsRatio_working_3-way'!Y311)/3)</f>
        <v>-0.22291605670381626</v>
      </c>
      <c r="AJ311" s="11">
        <f>'OddsRatio_working_3-way'!U311/(3*'OddsRatio_working_3-way'!X311^(1/3))*SIN(('OddsRatio_working_3-way'!Y311+2*PI())/3)</f>
        <v>-0.35602293688011621</v>
      </c>
      <c r="AK311" s="11">
        <f>'OddsRatio_working_3-way'!U311/(3*'OddsRatio_working_3-way'!X311^(1/3))*SIN(('OddsRatio_working_3-way'!Y311+4*PI())/3)</f>
        <v>0.57893899358393242</v>
      </c>
      <c r="AL311" s="11">
        <f>'OddsRatio_working_3-way'!Z311+'OddsRatio_working_3-way'!AF311</f>
        <v>1.0796010444709414</v>
      </c>
      <c r="AM311" s="11">
        <f>'OddsRatio_working_3-way'!AA311+'OddsRatio_working_3-way'!AG311</f>
        <v>-0.92590245826938522</v>
      </c>
      <c r="AN311" s="11">
        <f>'OddsRatio_working_3-way'!AB311+'OddsRatio_working_3-way'!AH311</f>
        <v>-0.15369858620155585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1.0796010444709414</v>
      </c>
      <c r="AS311" s="11">
        <f>IF(('OddsRatio_working_3-way'!X311=0),IF(Q311&gt;0,-Q311^(1/3),(-Q311)^(1/3)),'OddsRatio_working_3-way'!AM311-'OddsRatio_working_3-way'!R311/3)</f>
        <v>-0.92590245826938522</v>
      </c>
      <c r="AT311" s="11">
        <f>IF(('OddsRatio_working_3-way'!X311=0),IF(Q311&gt;0,-Q311^(1/3),(-Q311)^(1/3)),'OddsRatio_working_3-way'!AN311-'OddsRatio_working_3-way'!R311/3)</f>
        <v>-0.15369858620155585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IF('True_Odds_Calculator_3-way'!A313="","",'True_Odds_Calculator_3-way'!A313)</f>
        <v>1.41</v>
      </c>
      <c r="B312" s="4">
        <f>IF('True_Odds_Calculator_3-way'!B313="","",'True_Odds_Calculator_3-way'!B313)</f>
        <v>4.8099999999999996</v>
      </c>
      <c r="C312" s="4">
        <f>IF('True_Odds_Calculator_3-way'!C313="","",'True_Odds_Calculator_3-way'!C313)</f>
        <v>9.1199999999999992</v>
      </c>
      <c r="D312" s="9">
        <f t="shared" si="65"/>
        <v>0.69723384673490463</v>
      </c>
      <c r="E312" s="9">
        <f t="shared" si="66"/>
        <v>0.19860004156619654</v>
      </c>
      <c r="F312" s="9">
        <f t="shared" si="67"/>
        <v>0.10416611169889896</v>
      </c>
      <c r="G312" s="9">
        <f t="shared" si="68"/>
        <v>1.0591195992736409</v>
      </c>
      <c r="H312" s="9">
        <f t="shared" si="69"/>
        <v>1.4342390357021926</v>
      </c>
      <c r="I312" s="9">
        <f t="shared" si="70"/>
        <v>5.0352456732325717</v>
      </c>
      <c r="J312" s="9">
        <f t="shared" si="71"/>
        <v>9.6000511461019631</v>
      </c>
      <c r="K312" s="11">
        <f t="shared" si="72"/>
        <v>0.70921985815602839</v>
      </c>
      <c r="L312" s="11">
        <f t="shared" si="73"/>
        <v>0.20790020790020791</v>
      </c>
      <c r="M312" s="11">
        <f t="shared" si="74"/>
        <v>0.10964912280701755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-0.20507174846480558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0.19950607856542912</v>
      </c>
      <c r="Q312" s="11">
        <f>2*'OddsRatio_working_3-way'!K312*'OddsRatio_working_3-way'!L312*'OddsRatio_working_3-way'!M312</f>
        <v>3.2334858762630328E-2</v>
      </c>
      <c r="R312" s="11">
        <f t="shared" si="75"/>
        <v>0</v>
      </c>
      <c r="S312" s="11">
        <f t="shared" si="76"/>
        <v>-0.97285988957015379</v>
      </c>
      <c r="T312" s="11">
        <f t="shared" si="77"/>
        <v>-0.15767583299354196</v>
      </c>
      <c r="U312" s="11">
        <f>'OddsRatio_working_3-way'!S312-'OddsRatio_working_3-way'!R312^2/3</f>
        <v>-0.97285988957015379</v>
      </c>
      <c r="V312" s="11">
        <f>'OddsRatio_working_3-way'!S312*'OddsRatio_working_3-way'!R312/3-2*'OddsRatio_working_3-way'!R312^3/27-'OddsRatio_working_3-way'!T312</f>
        <v>0.15767583299354196</v>
      </c>
      <c r="W312" s="11">
        <f>'OddsRatio_working_3-way'!V312^2+4*'OddsRatio_working_3-way'!U312^3/27</f>
        <v>-0.11154861827920423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0.18466881612051583</v>
      </c>
      <c r="Y312" s="11">
        <f>IF('OddsRatio_working_3-way'!W312&gt;=0,IF('OddsRatio_working_3-way'!V312+SQRT('OddsRatio_working_3-way'!W312)&gt;0,0,PI()),ACOS('OddsRatio_working_3-way'!V312/(2*'OddsRatio_working_3-way'!X312)))</f>
        <v>1.1297176449210675</v>
      </c>
      <c r="Z312" s="11">
        <f>'OddsRatio_working_3-way'!X312^(1/3)*COS('OddsRatio_working_3-way'!Y312/3)</f>
        <v>0.52955979963682054</v>
      </c>
      <c r="AA312" s="11">
        <f>'OddsRatio_working_3-way'!X312^(1/3)*COS(('OddsRatio_working_3-way'!Y312+2*PI())/3)</f>
        <v>-0.44613531426472963</v>
      </c>
      <c r="AB312" s="11">
        <f>'OddsRatio_working_3-way'!X312^(1/3)*COS(('OddsRatio_working_3-way'!Y312+4*PI())/3)</f>
        <v>-8.3424485372091184E-2</v>
      </c>
      <c r="AC312" s="11">
        <f>'OddsRatio_working_3-way'!X312^(1/3)*SIN('OddsRatio_working_3-way'!Y312/3)</f>
        <v>0.20941119469915737</v>
      </c>
      <c r="AD312" s="11">
        <f>'OddsRatio_working_3-way'!X312^(1/3)*SIN(('OddsRatio_working_3-way'!Y312+2*PI())/3)</f>
        <v>0.35390664195890542</v>
      </c>
      <c r="AE312" s="11">
        <f>'OddsRatio_working_3-way'!X312^(1/3)*SIN(('OddsRatio_working_3-way'!Y312+4*PI())/3)</f>
        <v>-0.56331783665806257</v>
      </c>
      <c r="AF312" s="11">
        <f>-'OddsRatio_working_3-way'!U312/(3*'OddsRatio_working_3-way'!X312^(1/3))*COS(('OddsRatio_working_3-way'!Y312)/3)</f>
        <v>0.52955979963682043</v>
      </c>
      <c r="AG312" s="11">
        <f>-'OddsRatio_working_3-way'!U312/(3*'OddsRatio_working_3-way'!X312^(1/3))*COS(('OddsRatio_working_3-way'!Y312+2*PI())/3)</f>
        <v>-0.44613531426472958</v>
      </c>
      <c r="AH312" s="11">
        <f>-'OddsRatio_working_3-way'!U312/(3*'OddsRatio_working_3-way'!X312^(1/3))*COS(('OddsRatio_working_3-way'!Y312+4*PI())/3)</f>
        <v>-8.342448537209117E-2</v>
      </c>
      <c r="AI312" s="11">
        <f>'OddsRatio_working_3-way'!U312/(3*'OddsRatio_working_3-way'!X312^(1/3))*SIN(('OddsRatio_working_3-way'!Y312)/3)</f>
        <v>-0.20941119469915734</v>
      </c>
      <c r="AJ312" s="11">
        <f>'OddsRatio_working_3-way'!U312/(3*'OddsRatio_working_3-way'!X312^(1/3))*SIN(('OddsRatio_working_3-way'!Y312+2*PI())/3)</f>
        <v>-0.35390664195890537</v>
      </c>
      <c r="AK312" s="11">
        <f>'OddsRatio_working_3-way'!U312/(3*'OddsRatio_working_3-way'!X312^(1/3))*SIN(('OddsRatio_working_3-way'!Y312+4*PI())/3)</f>
        <v>0.56331783665806245</v>
      </c>
      <c r="AL312" s="11">
        <f>'OddsRatio_working_3-way'!Z312+'OddsRatio_working_3-way'!AF312</f>
        <v>1.0591195992736409</v>
      </c>
      <c r="AM312" s="11">
        <f>'OddsRatio_working_3-way'!AA312+'OddsRatio_working_3-way'!AG312</f>
        <v>-0.89227062852945926</v>
      </c>
      <c r="AN312" s="11">
        <f>'OddsRatio_working_3-way'!AB312+'OddsRatio_working_3-way'!AH312</f>
        <v>-0.16684897074418237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1.0591195992736409</v>
      </c>
      <c r="AS312" s="11">
        <f>IF(('OddsRatio_working_3-way'!X312=0),IF(Q312&gt;0,-Q312^(1/3),(-Q312)^(1/3)),'OddsRatio_working_3-way'!AM312-'OddsRatio_working_3-way'!R312/3)</f>
        <v>-0.89227062852945926</v>
      </c>
      <c r="AT312" s="11">
        <f>IF(('OddsRatio_working_3-way'!X312=0),IF(Q312&gt;0,-Q312^(1/3),(-Q312)^(1/3)),'OddsRatio_working_3-way'!AN312-'OddsRatio_working_3-way'!R312/3)</f>
        <v>-0.16684897074418237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>
        <f>IF('True_Odds_Calculator_3-way'!A314="","",'True_Odds_Calculator_3-way'!A314)</f>
        <v>2.46</v>
      </c>
      <c r="B313" s="4">
        <f>IF('True_Odds_Calculator_3-way'!B314="","",'True_Odds_Calculator_3-way'!B314)</f>
        <v>3.16</v>
      </c>
      <c r="C313" s="4">
        <f>IF('True_Odds_Calculator_3-way'!C314="","",'True_Odds_Calculator_3-way'!C314)</f>
        <v>3.36</v>
      </c>
      <c r="D313" s="9">
        <f t="shared" si="65"/>
        <v>0.39904165374119183</v>
      </c>
      <c r="E313" s="9">
        <f t="shared" si="66"/>
        <v>0.3097835098695389</v>
      </c>
      <c r="F313" s="9">
        <f t="shared" si="67"/>
        <v>0.29117483638926922</v>
      </c>
      <c r="G313" s="9">
        <f t="shared" si="68"/>
        <v>1.0315096226111802</v>
      </c>
      <c r="H313" s="9">
        <f t="shared" si="69"/>
        <v>2.5060040490123225</v>
      </c>
      <c r="I313" s="9">
        <f t="shared" si="70"/>
        <v>3.2280607848401499</v>
      </c>
      <c r="J313" s="9">
        <f t="shared" si="71"/>
        <v>3.4343627093623859</v>
      </c>
      <c r="K313" s="11">
        <f t="shared" si="72"/>
        <v>0.4065040650406504</v>
      </c>
      <c r="L313" s="11">
        <f t="shared" si="73"/>
        <v>0.31645569620253161</v>
      </c>
      <c r="M313" s="11">
        <f t="shared" si="74"/>
        <v>0.29761904761904762</v>
      </c>
      <c r="N313" s="11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-0.28494244255281609</v>
      </c>
      <c r="O313" s="11">
        <f>0</f>
        <v>0</v>
      </c>
      <c r="P313" s="11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0.22894950920576113</v>
      </c>
      <c r="Q313" s="11">
        <f>2*'OddsRatio_working_3-way'!K313*'OddsRatio_working_3-way'!L313*'OddsRatio_working_3-way'!M313</f>
        <v>7.6571742209284657E-2</v>
      </c>
      <c r="R313" s="11">
        <f t="shared" si="75"/>
        <v>0</v>
      </c>
      <c r="S313" s="11">
        <f t="shared" si="76"/>
        <v>-0.80349388162250945</v>
      </c>
      <c r="T313" s="11">
        <f t="shared" si="77"/>
        <v>-0.26872705070986941</v>
      </c>
      <c r="U313" s="11">
        <f>'OddsRatio_working_3-way'!S313-'OddsRatio_working_3-way'!R313^2/3</f>
        <v>-0.80349388162250945</v>
      </c>
      <c r="V313" s="11">
        <f>'OddsRatio_working_3-way'!S313*'OddsRatio_working_3-way'!R313/3-2*'OddsRatio_working_3-way'!R313^3/27-'OddsRatio_working_3-way'!T313</f>
        <v>0.26872705070986941</v>
      </c>
      <c r="W313" s="11">
        <f>'OddsRatio_working_3-way'!V313^2+4*'OddsRatio_working_3-way'!U313^3/27</f>
        <v>-4.6357859451992278E-3</v>
      </c>
      <c r="X313" s="11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0.13860917513680682</v>
      </c>
      <c r="Y313" s="11">
        <f>IF('OddsRatio_working_3-way'!W313&gt;=0,IF('OddsRatio_working_3-way'!V313+SQRT('OddsRatio_working_3-way'!W313)&gt;0,0,PI()),ACOS('OddsRatio_working_3-way'!V313/(2*'OddsRatio_working_3-way'!X313)))</f>
        <v>0.24814522346842627</v>
      </c>
      <c r="Z313" s="11">
        <f>'OddsRatio_working_3-way'!X313^(1/3)*COS('OddsRatio_working_3-way'!Y313/3)</f>
        <v>0.51575481130559009</v>
      </c>
      <c r="AA313" s="11">
        <f>'OddsRatio_working_3-way'!X313^(1/3)*COS(('OddsRatio_working_3-way'!Y313+2*PI())/3)</f>
        <v>-0.29490714190595679</v>
      </c>
      <c r="AB313" s="11">
        <f>'OddsRatio_working_3-way'!X313^(1/3)*COS(('OddsRatio_working_3-way'!Y313+4*PI())/3)</f>
        <v>-0.22084766939963293</v>
      </c>
      <c r="AC313" s="11">
        <f>'OddsRatio_working_3-way'!X313^(1/3)*SIN('OddsRatio_working_3-way'!Y313/3)</f>
        <v>4.2758256387567757E-2</v>
      </c>
      <c r="AD313" s="11">
        <f>'OddsRatio_working_3-way'!X313^(1/3)*SIN(('OddsRatio_working_3-way'!Y313+2*PI())/3)</f>
        <v>0.42527764052090683</v>
      </c>
      <c r="AE313" s="11">
        <f>'OddsRatio_working_3-way'!X313^(1/3)*SIN(('OddsRatio_working_3-way'!Y313+4*PI())/3)</f>
        <v>-0.46803589690847452</v>
      </c>
      <c r="AF313" s="11">
        <f>-'OddsRatio_working_3-way'!U313/(3*'OddsRatio_working_3-way'!X313^(1/3))*COS(('OddsRatio_working_3-way'!Y313)/3)</f>
        <v>0.5157548113055902</v>
      </c>
      <c r="AG313" s="11">
        <f>-'OddsRatio_working_3-way'!U313/(3*'OddsRatio_working_3-way'!X313^(1/3))*COS(('OddsRatio_working_3-way'!Y313+2*PI())/3)</f>
        <v>-0.2949071419059569</v>
      </c>
      <c r="AH313" s="11">
        <f>-'OddsRatio_working_3-way'!U313/(3*'OddsRatio_working_3-way'!X313^(1/3))*COS(('OddsRatio_working_3-way'!Y313+4*PI())/3)</f>
        <v>-0.22084766939963299</v>
      </c>
      <c r="AI313" s="11">
        <f>'OddsRatio_working_3-way'!U313/(3*'OddsRatio_working_3-way'!X313^(1/3))*SIN(('OddsRatio_working_3-way'!Y313)/3)</f>
        <v>-4.2758256387567764E-2</v>
      </c>
      <c r="AJ313" s="11">
        <f>'OddsRatio_working_3-way'!U313/(3*'OddsRatio_working_3-way'!X313^(1/3))*SIN(('OddsRatio_working_3-way'!Y313+2*PI())/3)</f>
        <v>-0.42527764052090694</v>
      </c>
      <c r="AK313" s="11">
        <f>'OddsRatio_working_3-way'!U313/(3*'OddsRatio_working_3-way'!X313^(1/3))*SIN(('OddsRatio_working_3-way'!Y313+4*PI())/3)</f>
        <v>0.46803589690847464</v>
      </c>
      <c r="AL313" s="11">
        <f>'OddsRatio_working_3-way'!Z313+'OddsRatio_working_3-way'!AF313</f>
        <v>1.0315096226111802</v>
      </c>
      <c r="AM313" s="11">
        <f>'OddsRatio_working_3-way'!AA313+'OddsRatio_working_3-way'!AG313</f>
        <v>-0.5898142838119137</v>
      </c>
      <c r="AN313" s="11">
        <f>'OddsRatio_working_3-way'!AB313+'OddsRatio_working_3-way'!AH313</f>
        <v>-0.44169533879926592</v>
      </c>
      <c r="AO313" s="11">
        <f>'OddsRatio_working_3-way'!AC313+'OddsRatio_working_3-way'!AI313</f>
        <v>0</v>
      </c>
      <c r="AP313" s="11">
        <f>'OddsRatio_working_3-way'!AD313+'OddsRatio_working_3-way'!AJ313</f>
        <v>0</v>
      </c>
      <c r="AQ313" s="11">
        <f>'OddsRatio_working_3-way'!AE313+'OddsRatio_working_3-way'!AK313</f>
        <v>0</v>
      </c>
      <c r="AR313" s="10">
        <f>IF(A313="","",IF(('OddsRatio_working_3-way'!X313=0),IF(Q313&gt;0,-Q313^(1/3),(-Q313)^(1/3)),'OddsRatio_working_3-way'!AL313-'OddsRatio_working_3-way'!R313/3))</f>
        <v>1.0315096226111802</v>
      </c>
      <c r="AS313" s="11">
        <f>IF(('OddsRatio_working_3-way'!X313=0),IF(Q313&gt;0,-Q313^(1/3),(-Q313)^(1/3)),'OddsRatio_working_3-way'!AM313-'OddsRatio_working_3-way'!R313/3)</f>
        <v>-0.5898142838119137</v>
      </c>
      <c r="AT313" s="11">
        <f>IF(('OddsRatio_working_3-way'!X313=0),IF(Q313&gt;0,-Q313^(1/3),(-Q313)^(1/3)),'OddsRatio_working_3-way'!AN313-'OddsRatio_working_3-way'!R313/3)</f>
        <v>-0.44169533879926592</v>
      </c>
      <c r="AU313" s="11">
        <f>IF(('OddsRatio_working_3-way'!X313=0),0,'OddsRatio_working_3-way'!AO313)</f>
        <v>0</v>
      </c>
      <c r="AV313" s="11">
        <f>IF(('OddsRatio_working_3-way'!X313=0),0,'OddsRatio_working_3-way'!AP313)</f>
        <v>0</v>
      </c>
      <c r="AW313" s="11">
        <f>IF(('OddsRatio_working_3-way'!X313=0),0,'OddsRatio_working_3-way'!AQ313)</f>
        <v>0</v>
      </c>
    </row>
    <row r="314" spans="1:49" x14ac:dyDescent="0.2">
      <c r="A314" s="4">
        <f>IF('True_Odds_Calculator_3-way'!A315="","",'True_Odds_Calculator_3-way'!A315)</f>
        <v>1.91</v>
      </c>
      <c r="B314" s="4">
        <f>IF('True_Odds_Calculator_3-way'!B315="","",'True_Odds_Calculator_3-way'!B315)</f>
        <v>3.67</v>
      </c>
      <c r="C314" s="4">
        <f>IF('True_Odds_Calculator_3-way'!C315="","",'True_Odds_Calculator_3-way'!C315)</f>
        <v>4.38</v>
      </c>
      <c r="D314" s="9">
        <f t="shared" si="65"/>
        <v>0.51376190126407362</v>
      </c>
      <c r="E314" s="9">
        <f t="shared" si="66"/>
        <v>0.26476887306525893</v>
      </c>
      <c r="F314" s="9">
        <f t="shared" si="67"/>
        <v>0.2214692256706676</v>
      </c>
      <c r="G314" s="9">
        <f t="shared" si="68"/>
        <v>1.0400295929180747</v>
      </c>
      <c r="H314" s="9">
        <f t="shared" si="69"/>
        <v>1.9464269295554479</v>
      </c>
      <c r="I314" s="9">
        <f t="shared" si="70"/>
        <v>3.7768790130912593</v>
      </c>
      <c r="J314" s="9">
        <f t="shared" si="71"/>
        <v>4.5153000240630927</v>
      </c>
      <c r="K314" s="11">
        <f t="shared" si="72"/>
        <v>0.52356020942408377</v>
      </c>
      <c r="L314" s="11">
        <f t="shared" si="73"/>
        <v>0.27247956403269757</v>
      </c>
      <c r="M314" s="11">
        <f t="shared" si="74"/>
        <v>0.22831050228310504</v>
      </c>
      <c r="N314" s="11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-0.26748276996201559</v>
      </c>
      <c r="O314" s="11">
        <f>0</f>
        <v>0</v>
      </c>
      <c r="P314" s="11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0.22669174085772734</v>
      </c>
      <c r="Q314" s="11">
        <f>2*'OddsRatio_working_3-way'!K314*'OddsRatio_working_3-way'!L314*'OddsRatio_working_3-way'!M314</f>
        <v>6.5141304844174519E-2</v>
      </c>
      <c r="R314" s="11">
        <f t="shared" si="75"/>
        <v>0</v>
      </c>
      <c r="S314" s="11">
        <f t="shared" si="76"/>
        <v>-0.84750034886328995</v>
      </c>
      <c r="T314" s="11">
        <f t="shared" si="77"/>
        <v>-0.24353458300669251</v>
      </c>
      <c r="U314" s="11">
        <f>'OddsRatio_working_3-way'!S314-'OddsRatio_working_3-way'!R314^2/3</f>
        <v>-0.84750034886328995</v>
      </c>
      <c r="V314" s="11">
        <f>'OddsRatio_working_3-way'!S314*'OddsRatio_working_3-way'!R314/3-2*'OddsRatio_working_3-way'!R314^3/27-'OddsRatio_working_3-way'!T314</f>
        <v>0.24353458300669251</v>
      </c>
      <c r="W314" s="11">
        <f>'OddsRatio_working_3-way'!V314^2+4*'OddsRatio_working_3-way'!U314^3/27</f>
        <v>-3.0872080745685981E-2</v>
      </c>
      <c r="X314" s="11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0.15015090231657749</v>
      </c>
      <c r="Y314" s="11">
        <f>IF('OddsRatio_working_3-way'!W314&gt;=0,IF('OddsRatio_working_3-way'!V314+SQRT('OddsRatio_working_3-way'!W314)&gt;0,0,PI()),ACOS('OddsRatio_working_3-way'!V314/(2*'OddsRatio_working_3-way'!X314)))</f>
        <v>0.62499490778523847</v>
      </c>
      <c r="Z314" s="11">
        <f>'OddsRatio_working_3-way'!X314^(1/3)*COS('OddsRatio_working_3-way'!Y314/3)</f>
        <v>0.52001479645903737</v>
      </c>
      <c r="AA314" s="11">
        <f>'OddsRatio_working_3-way'!X314^(1/3)*COS(('OddsRatio_working_3-way'!Y314+2*PI())/3)</f>
        <v>-0.35521005477633938</v>
      </c>
      <c r="AB314" s="11">
        <f>'OddsRatio_working_3-way'!X314^(1/3)*COS(('OddsRatio_working_3-way'!Y314+4*PI())/3)</f>
        <v>-0.1648047416826979</v>
      </c>
      <c r="AC314" s="11">
        <f>'OddsRatio_working_3-way'!X314^(1/3)*SIN('OddsRatio_working_3-way'!Y314/3)</f>
        <v>0.10993055876974893</v>
      </c>
      <c r="AD314" s="11">
        <f>'OddsRatio_working_3-way'!X314^(1/3)*SIN(('OddsRatio_working_3-way'!Y314+2*PI())/3)</f>
        <v>0.39538074469244616</v>
      </c>
      <c r="AE314" s="11">
        <f>'OddsRatio_working_3-way'!X314^(1/3)*SIN(('OddsRatio_working_3-way'!Y314+4*PI())/3)</f>
        <v>-0.50531130346219499</v>
      </c>
      <c r="AF314" s="11">
        <f>-'OddsRatio_working_3-way'!U314/(3*'OddsRatio_working_3-way'!X314^(1/3))*COS(('OddsRatio_working_3-way'!Y314)/3)</f>
        <v>0.52001479645903737</v>
      </c>
      <c r="AG314" s="11">
        <f>-'OddsRatio_working_3-way'!U314/(3*'OddsRatio_working_3-way'!X314^(1/3))*COS(('OddsRatio_working_3-way'!Y314+2*PI())/3)</f>
        <v>-0.35521005477633938</v>
      </c>
      <c r="AH314" s="11">
        <f>-'OddsRatio_working_3-way'!U314/(3*'OddsRatio_working_3-way'!X314^(1/3))*COS(('OddsRatio_working_3-way'!Y314+4*PI())/3)</f>
        <v>-0.1648047416826979</v>
      </c>
      <c r="AI314" s="11">
        <f>'OddsRatio_working_3-way'!U314/(3*'OddsRatio_working_3-way'!X314^(1/3))*SIN(('OddsRatio_working_3-way'!Y314)/3)</f>
        <v>-0.10993055876974893</v>
      </c>
      <c r="AJ314" s="11">
        <f>'OddsRatio_working_3-way'!U314/(3*'OddsRatio_working_3-way'!X314^(1/3))*SIN(('OddsRatio_working_3-way'!Y314+2*PI())/3)</f>
        <v>-0.39538074469244616</v>
      </c>
      <c r="AK314" s="11">
        <f>'OddsRatio_working_3-way'!U314/(3*'OddsRatio_working_3-way'!X314^(1/3))*SIN(('OddsRatio_working_3-way'!Y314+4*PI())/3)</f>
        <v>0.50531130346219499</v>
      </c>
      <c r="AL314" s="11">
        <f>'OddsRatio_working_3-way'!Z314+'OddsRatio_working_3-way'!AF314</f>
        <v>1.0400295929180747</v>
      </c>
      <c r="AM314" s="11">
        <f>'OddsRatio_working_3-way'!AA314+'OddsRatio_working_3-way'!AG314</f>
        <v>-0.71042010955267876</v>
      </c>
      <c r="AN314" s="11">
        <f>'OddsRatio_working_3-way'!AB314+'OddsRatio_working_3-way'!AH314</f>
        <v>-0.32960948336539581</v>
      </c>
      <c r="AO314" s="11">
        <f>'OddsRatio_working_3-way'!AC314+'OddsRatio_working_3-way'!AI314</f>
        <v>0</v>
      </c>
      <c r="AP314" s="11">
        <f>'OddsRatio_working_3-way'!AD314+'OddsRatio_working_3-way'!AJ314</f>
        <v>0</v>
      </c>
      <c r="AQ314" s="11">
        <f>'OddsRatio_working_3-way'!AE314+'OddsRatio_working_3-way'!AK314</f>
        <v>0</v>
      </c>
      <c r="AR314" s="10">
        <f>IF(A314="","",IF(('OddsRatio_working_3-way'!X314=0),IF(Q314&gt;0,-Q314^(1/3),(-Q314)^(1/3)),'OddsRatio_working_3-way'!AL314-'OddsRatio_working_3-way'!R314/3))</f>
        <v>1.0400295929180747</v>
      </c>
      <c r="AS314" s="11">
        <f>IF(('OddsRatio_working_3-way'!X314=0),IF(Q314&gt;0,-Q314^(1/3),(-Q314)^(1/3)),'OddsRatio_working_3-way'!AM314-'OddsRatio_working_3-way'!R314/3)</f>
        <v>-0.71042010955267876</v>
      </c>
      <c r="AT314" s="11">
        <f>IF(('OddsRatio_working_3-way'!X314=0),IF(Q314&gt;0,-Q314^(1/3),(-Q314)^(1/3)),'OddsRatio_working_3-way'!AN314-'OddsRatio_working_3-way'!R314/3)</f>
        <v>-0.32960948336539581</v>
      </c>
      <c r="AU314" s="11">
        <f>IF(('OddsRatio_working_3-way'!X314=0),0,'OddsRatio_working_3-way'!AO314)</f>
        <v>0</v>
      </c>
      <c r="AV314" s="11">
        <f>IF(('OddsRatio_working_3-way'!X314=0),0,'OddsRatio_working_3-way'!AP314)</f>
        <v>0</v>
      </c>
      <c r="AW314" s="11">
        <f>IF(('OddsRatio_working_3-way'!X314=0),0,'OddsRatio_working_3-way'!AQ314)</f>
        <v>0</v>
      </c>
    </row>
    <row r="315" spans="1:49" x14ac:dyDescent="0.2">
      <c r="A315" s="4">
        <f>IF('True_Odds_Calculator_3-way'!A316="","",'True_Odds_Calculator_3-way'!A316)</f>
        <v>1.23</v>
      </c>
      <c r="B315" s="4">
        <f>IF('True_Odds_Calculator_3-way'!B316="","",'True_Odds_Calculator_3-way'!B316)</f>
        <v>6.53</v>
      </c>
      <c r="C315" s="4">
        <f>IF('True_Odds_Calculator_3-way'!C316="","",'True_Odds_Calculator_3-way'!C316)</f>
        <v>15.15</v>
      </c>
      <c r="D315" s="9">
        <f t="shared" si="65"/>
        <v>0.79825751877561879</v>
      </c>
      <c r="E315" s="9">
        <f t="shared" si="66"/>
        <v>0.14131331749241782</v>
      </c>
      <c r="F315" s="9">
        <f t="shared" si="67"/>
        <v>6.0429163731963179E-2</v>
      </c>
      <c r="G315" s="9">
        <f t="shared" si="68"/>
        <v>1.0988198696331413</v>
      </c>
      <c r="H315" s="9">
        <f t="shared" si="69"/>
        <v>1.2527285700156228</v>
      </c>
      <c r="I315" s="9">
        <f t="shared" si="70"/>
        <v>7.0764738790712709</v>
      </c>
      <c r="J315" s="9">
        <f t="shared" si="71"/>
        <v>16.548301155308952</v>
      </c>
      <c r="K315" s="11">
        <f t="shared" si="72"/>
        <v>0.81300813008130079</v>
      </c>
      <c r="L315" s="11">
        <f t="shared" si="73"/>
        <v>0.15313935681470137</v>
      </c>
      <c r="M315" s="11">
        <f t="shared" si="74"/>
        <v>6.6006600660066E-2</v>
      </c>
      <c r="N315" s="11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-0.14790351033011628</v>
      </c>
      <c r="O315" s="11">
        <f>0</f>
        <v>0</v>
      </c>
      <c r="P315" s="11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0.16362148671446536</v>
      </c>
      <c r="Q315" s="11">
        <f>2*'OddsRatio_working_3-way'!K315*'OddsRatio_working_3-way'!L315*'OddsRatio_working_3-way'!M315</f>
        <v>1.6436111171719267E-2</v>
      </c>
      <c r="R315" s="11">
        <f t="shared" si="75"/>
        <v>0</v>
      </c>
      <c r="S315" s="11">
        <f t="shared" si="76"/>
        <v>-1.1062718278238766</v>
      </c>
      <c r="T315" s="11">
        <f t="shared" si="77"/>
        <v>-0.11112725543183087</v>
      </c>
      <c r="U315" s="11">
        <f>'OddsRatio_working_3-way'!S315-'OddsRatio_working_3-way'!R315^2/3</f>
        <v>-1.1062718278238766</v>
      </c>
      <c r="V315" s="11">
        <f>'OddsRatio_working_3-way'!S315*'OddsRatio_working_3-way'!R315/3-2*'OddsRatio_working_3-way'!R315^3/27-'OddsRatio_working_3-way'!T315</f>
        <v>0.11112725543183087</v>
      </c>
      <c r="W315" s="11">
        <f>'OddsRatio_working_3-way'!V315^2+4*'OddsRatio_working_3-way'!U315^3/27</f>
        <v>-0.18822803531177701</v>
      </c>
      <c r="X315" s="11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0.22392928694768155</v>
      </c>
      <c r="Y315" s="11">
        <f>IF('OddsRatio_working_3-way'!W315&gt;=0,IF('OddsRatio_working_3-way'!V315+SQRT('OddsRatio_working_3-way'!W315)&gt;0,0,PI()),ACOS('OddsRatio_working_3-way'!V315/(2*'OddsRatio_working_3-way'!X315)))</f>
        <v>1.3200466714833574</v>
      </c>
      <c r="Z315" s="11">
        <f>'OddsRatio_working_3-way'!X315^(1/3)*COS('OddsRatio_working_3-way'!Y315/3)</f>
        <v>0.54940993481657074</v>
      </c>
      <c r="AA315" s="11">
        <f>'OddsRatio_working_3-way'!X315^(1/3)*COS(('OddsRatio_working_3-way'!Y315+2*PI())/3)</f>
        <v>-0.49871277887834942</v>
      </c>
      <c r="AB315" s="11">
        <f>'OddsRatio_working_3-way'!X315^(1/3)*COS(('OddsRatio_working_3-way'!Y315+4*PI())/3)</f>
        <v>-5.0697155938221224E-2</v>
      </c>
      <c r="AC315" s="11">
        <f>'OddsRatio_working_3-way'!X315^(1/3)*SIN('OddsRatio_working_3-way'!Y315/3)</f>
        <v>0.25866194050564084</v>
      </c>
      <c r="AD315" s="11">
        <f>'OddsRatio_working_3-way'!X315^(1/3)*SIN(('OddsRatio_working_3-way'!Y315+2*PI())/3)</f>
        <v>0.34647199038988241</v>
      </c>
      <c r="AE315" s="11">
        <f>'OddsRatio_working_3-way'!X315^(1/3)*SIN(('OddsRatio_working_3-way'!Y315+4*PI())/3)</f>
        <v>-0.60513393089552325</v>
      </c>
      <c r="AF315" s="11">
        <f>-'OddsRatio_working_3-way'!U315/(3*'OddsRatio_working_3-way'!X315^(1/3))*COS(('OddsRatio_working_3-way'!Y315)/3)</f>
        <v>0.54940993481657063</v>
      </c>
      <c r="AG315" s="11">
        <f>-'OddsRatio_working_3-way'!U315/(3*'OddsRatio_working_3-way'!X315^(1/3))*COS(('OddsRatio_working_3-way'!Y315+2*PI())/3)</f>
        <v>-0.49871277887834931</v>
      </c>
      <c r="AH315" s="11">
        <f>-'OddsRatio_working_3-way'!U315/(3*'OddsRatio_working_3-way'!X315^(1/3))*COS(('OddsRatio_working_3-way'!Y315+4*PI())/3)</f>
        <v>-5.0697155938221217E-2</v>
      </c>
      <c r="AI315" s="11">
        <f>'OddsRatio_working_3-way'!U315/(3*'OddsRatio_working_3-way'!X315^(1/3))*SIN(('OddsRatio_working_3-way'!Y315)/3)</f>
        <v>-0.25866194050564079</v>
      </c>
      <c r="AJ315" s="11">
        <f>'OddsRatio_working_3-way'!U315/(3*'OddsRatio_working_3-way'!X315^(1/3))*SIN(('OddsRatio_working_3-way'!Y315+2*PI())/3)</f>
        <v>-0.34647199038988236</v>
      </c>
      <c r="AK315" s="11">
        <f>'OddsRatio_working_3-way'!U315/(3*'OddsRatio_working_3-way'!X315^(1/3))*SIN(('OddsRatio_working_3-way'!Y315+4*PI())/3)</f>
        <v>0.60513393089552314</v>
      </c>
      <c r="AL315" s="11">
        <f>'OddsRatio_working_3-way'!Z315+'OddsRatio_working_3-way'!AF315</f>
        <v>1.0988198696331413</v>
      </c>
      <c r="AM315" s="11">
        <f>'OddsRatio_working_3-way'!AA315+'OddsRatio_working_3-way'!AG315</f>
        <v>-0.99742555775669872</v>
      </c>
      <c r="AN315" s="11">
        <f>'OddsRatio_working_3-way'!AB315+'OddsRatio_working_3-way'!AH315</f>
        <v>-0.10139431187644243</v>
      </c>
      <c r="AO315" s="11">
        <f>'OddsRatio_working_3-way'!AC315+'OddsRatio_working_3-way'!AI315</f>
        <v>0</v>
      </c>
      <c r="AP315" s="11">
        <f>'OddsRatio_working_3-way'!AD315+'OddsRatio_working_3-way'!AJ315</f>
        <v>0</v>
      </c>
      <c r="AQ315" s="11">
        <f>'OddsRatio_working_3-way'!AE315+'OddsRatio_working_3-way'!AK315</f>
        <v>0</v>
      </c>
      <c r="AR315" s="10">
        <f>IF(A315="","",IF(('OddsRatio_working_3-way'!X315=0),IF(Q315&gt;0,-Q315^(1/3),(-Q315)^(1/3)),'OddsRatio_working_3-way'!AL315-'OddsRatio_working_3-way'!R315/3))</f>
        <v>1.0988198696331413</v>
      </c>
      <c r="AS315" s="11">
        <f>IF(('OddsRatio_working_3-way'!X315=0),IF(Q315&gt;0,-Q315^(1/3),(-Q315)^(1/3)),'OddsRatio_working_3-way'!AM315-'OddsRatio_working_3-way'!R315/3)</f>
        <v>-0.99742555775669872</v>
      </c>
      <c r="AT315" s="11">
        <f>IF(('OddsRatio_working_3-way'!X315=0),IF(Q315&gt;0,-Q315^(1/3),(-Q315)^(1/3)),'OddsRatio_working_3-way'!AN315-'OddsRatio_working_3-way'!R315/3)</f>
        <v>-0.10139431187644243</v>
      </c>
      <c r="AU315" s="11">
        <f>IF(('OddsRatio_working_3-way'!X315=0),0,'OddsRatio_working_3-way'!AO315)</f>
        <v>0</v>
      </c>
      <c r="AV315" s="11">
        <f>IF(('OddsRatio_working_3-way'!X315=0),0,'OddsRatio_working_3-way'!AP315)</f>
        <v>0</v>
      </c>
      <c r="AW315" s="11">
        <f>IF(('OddsRatio_working_3-way'!X315=0),0,'OddsRatio_working_3-way'!AQ315)</f>
        <v>0</v>
      </c>
    </row>
    <row r="316" spans="1:49" x14ac:dyDescent="0.2">
      <c r="A316" s="4">
        <f>IF('True_Odds_Calculator_3-way'!A317="","",'True_Odds_Calculator_3-way'!A317)</f>
        <v>1.73</v>
      </c>
      <c r="B316" s="4">
        <f>IF('True_Odds_Calculator_3-way'!B317="","",'True_Odds_Calculator_3-way'!B317)</f>
        <v>3.91</v>
      </c>
      <c r="C316" s="4">
        <f>IF('True_Odds_Calculator_3-way'!C317="","",'True_Odds_Calculator_3-way'!C317)</f>
        <v>4.95</v>
      </c>
      <c r="D316" s="9">
        <f t="shared" si="65"/>
        <v>0.56318531463002319</v>
      </c>
      <c r="E316" s="9">
        <f t="shared" si="66"/>
        <v>0.24438924648354812</v>
      </c>
      <c r="F316" s="9">
        <f t="shared" si="67"/>
        <v>0.19242543888642891</v>
      </c>
      <c r="G316" s="9">
        <f t="shared" si="68"/>
        <v>1.0624855900616494</v>
      </c>
      <c r="H316" s="9">
        <f t="shared" si="69"/>
        <v>1.7756144807450034</v>
      </c>
      <c r="I316" s="9">
        <f t="shared" si="70"/>
        <v>4.0918330670793992</v>
      </c>
      <c r="J316" s="9">
        <f t="shared" si="71"/>
        <v>5.1968180807435154</v>
      </c>
      <c r="K316" s="11">
        <f t="shared" si="72"/>
        <v>0.5780346820809249</v>
      </c>
      <c r="L316" s="11">
        <f t="shared" si="73"/>
        <v>0.25575447570332482</v>
      </c>
      <c r="M316" s="11">
        <f t="shared" si="74"/>
        <v>0.20202020202020202</v>
      </c>
      <c r="N316" s="11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-0.25060220345763562</v>
      </c>
      <c r="O316" s="11">
        <f>0</f>
        <v>0</v>
      </c>
      <c r="P316" s="11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0.22668026748271564</v>
      </c>
      <c r="Q316" s="11">
        <f>2*'OddsRatio_working_3-way'!K316*'OddsRatio_working_3-way'!L316*'OddsRatio_working_3-way'!M316</f>
        <v>5.9731295779371717E-2</v>
      </c>
      <c r="R316" s="11">
        <f t="shared" si="75"/>
        <v>0</v>
      </c>
      <c r="S316" s="11">
        <f t="shared" si="76"/>
        <v>-0.90454219617839871</v>
      </c>
      <c r="T316" s="11">
        <f t="shared" si="77"/>
        <v>-0.23835103983620523</v>
      </c>
      <c r="U316" s="11">
        <f>'OddsRatio_working_3-way'!S316-'OddsRatio_working_3-way'!R316^2/3</f>
        <v>-0.90454219617839871</v>
      </c>
      <c r="V316" s="11">
        <f>'OddsRatio_working_3-way'!S316*'OddsRatio_working_3-way'!R316/3-2*'OddsRatio_working_3-way'!R316^3/27-'OddsRatio_working_3-way'!T316</f>
        <v>0.23835103983620523</v>
      </c>
      <c r="W316" s="11">
        <f>'OddsRatio_working_3-way'!V316^2+4*'OddsRatio_working_3-way'!U316^3/27</f>
        <v>-5.2832238935010239E-2</v>
      </c>
      <c r="X316" s="11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0.16556226708251681</v>
      </c>
      <c r="Y316" s="11">
        <f>IF('OddsRatio_working_3-way'!W316&gt;=0,IF('OddsRatio_working_3-way'!V316+SQRT('OddsRatio_working_3-way'!W316)&gt;0,0,PI()),ACOS('OddsRatio_working_3-way'!V316/(2*'OddsRatio_working_3-way'!X316)))</f>
        <v>0.7672490952795803</v>
      </c>
      <c r="Z316" s="11">
        <f>'OddsRatio_working_3-way'!X316^(1/3)*COS('OddsRatio_working_3-way'!Y316/3)</f>
        <v>0.53124279503082483</v>
      </c>
      <c r="AA316" s="11">
        <f>'OddsRatio_working_3-way'!X316^(1/3)*COS(('OddsRatio_working_3-way'!Y316+2*PI())/3)</f>
        <v>-0.38591839910097797</v>
      </c>
      <c r="AB316" s="11">
        <f>'OddsRatio_working_3-way'!X316^(1/3)*COS(('OddsRatio_working_3-way'!Y316+4*PI())/3)</f>
        <v>-0.14532439592984697</v>
      </c>
      <c r="AC316" s="11">
        <f>'OddsRatio_working_3-way'!X316^(1/3)*SIN('OddsRatio_working_3-way'!Y316/3)</f>
        <v>0.13890701249626219</v>
      </c>
      <c r="AD316" s="11">
        <f>'OddsRatio_working_3-way'!X316^(1/3)*SIN(('OddsRatio_working_3-way'!Y316+2*PI())/3)</f>
        <v>0.39061624982601273</v>
      </c>
      <c r="AE316" s="11">
        <f>'OddsRatio_working_3-way'!X316^(1/3)*SIN(('OddsRatio_working_3-way'!Y316+4*PI())/3)</f>
        <v>-0.52952326232227487</v>
      </c>
      <c r="AF316" s="11">
        <f>-'OddsRatio_working_3-way'!U316/(3*'OddsRatio_working_3-way'!X316^(1/3))*COS(('OddsRatio_working_3-way'!Y316)/3)</f>
        <v>0.53124279503082472</v>
      </c>
      <c r="AG316" s="11">
        <f>-'OddsRatio_working_3-way'!U316/(3*'OddsRatio_working_3-way'!X316^(1/3))*COS(('OddsRatio_working_3-way'!Y316+2*PI())/3)</f>
        <v>-0.38591839910097786</v>
      </c>
      <c r="AH316" s="11">
        <f>-'OddsRatio_working_3-way'!U316/(3*'OddsRatio_working_3-way'!X316^(1/3))*COS(('OddsRatio_working_3-way'!Y316+4*PI())/3)</f>
        <v>-0.14532439592984694</v>
      </c>
      <c r="AI316" s="11">
        <f>'OddsRatio_working_3-way'!U316/(3*'OddsRatio_working_3-way'!X316^(1/3))*SIN(('OddsRatio_working_3-way'!Y316)/3)</f>
        <v>-0.13890701249626217</v>
      </c>
      <c r="AJ316" s="11">
        <f>'OddsRatio_working_3-way'!U316/(3*'OddsRatio_working_3-way'!X316^(1/3))*SIN(('OddsRatio_working_3-way'!Y316+2*PI())/3)</f>
        <v>-0.39061624982601267</v>
      </c>
      <c r="AK316" s="11">
        <f>'OddsRatio_working_3-way'!U316/(3*'OddsRatio_working_3-way'!X316^(1/3))*SIN(('OddsRatio_working_3-way'!Y316+4*PI())/3)</f>
        <v>0.52952326232227476</v>
      </c>
      <c r="AL316" s="11">
        <f>'OddsRatio_working_3-way'!Z316+'OddsRatio_working_3-way'!AF316</f>
        <v>1.0624855900616494</v>
      </c>
      <c r="AM316" s="11">
        <f>'OddsRatio_working_3-way'!AA316+'OddsRatio_working_3-way'!AG316</f>
        <v>-0.77183679820195583</v>
      </c>
      <c r="AN316" s="11">
        <f>'OddsRatio_working_3-way'!AB316+'OddsRatio_working_3-way'!AH316</f>
        <v>-0.29064879185969394</v>
      </c>
      <c r="AO316" s="11">
        <f>'OddsRatio_working_3-way'!AC316+'OddsRatio_working_3-way'!AI316</f>
        <v>0</v>
      </c>
      <c r="AP316" s="11">
        <f>'OddsRatio_working_3-way'!AD316+'OddsRatio_working_3-way'!AJ316</f>
        <v>0</v>
      </c>
      <c r="AQ316" s="11">
        <f>'OddsRatio_working_3-way'!AE316+'OddsRatio_working_3-way'!AK316</f>
        <v>0</v>
      </c>
      <c r="AR316" s="10">
        <f>IF(A316="","",IF(('OddsRatio_working_3-way'!X316=0),IF(Q316&gt;0,-Q316^(1/3),(-Q316)^(1/3)),'OddsRatio_working_3-way'!AL316-'OddsRatio_working_3-way'!R316/3))</f>
        <v>1.0624855900616494</v>
      </c>
      <c r="AS316" s="11">
        <f>IF(('OddsRatio_working_3-way'!X316=0),IF(Q316&gt;0,-Q316^(1/3),(-Q316)^(1/3)),'OddsRatio_working_3-way'!AM316-'OddsRatio_working_3-way'!R316/3)</f>
        <v>-0.77183679820195583</v>
      </c>
      <c r="AT316" s="11">
        <f>IF(('OddsRatio_working_3-way'!X316=0),IF(Q316&gt;0,-Q316^(1/3),(-Q316)^(1/3)),'OddsRatio_working_3-way'!AN316-'OddsRatio_working_3-way'!R316/3)</f>
        <v>-0.29064879185969394</v>
      </c>
      <c r="AU316" s="11">
        <f>IF(('OddsRatio_working_3-way'!X316=0),0,'OddsRatio_working_3-way'!AO316)</f>
        <v>0</v>
      </c>
      <c r="AV316" s="11">
        <f>IF(('OddsRatio_working_3-way'!X316=0),0,'OddsRatio_working_3-way'!AP316)</f>
        <v>0</v>
      </c>
      <c r="AW316" s="11">
        <f>IF(('OddsRatio_working_3-way'!X316=0),0,'OddsRatio_working_3-way'!AQ316)</f>
        <v>0</v>
      </c>
    </row>
    <row r="317" spans="1:49" x14ac:dyDescent="0.2">
      <c r="A317" s="4">
        <f>IF('True_Odds_Calculator_3-way'!A318="","",'True_Odds_Calculator_3-way'!A318)</f>
        <v>2.76</v>
      </c>
      <c r="B317" s="4">
        <f>IF('True_Odds_Calculator_3-way'!B318="","",'True_Odds_Calculator_3-way'!B318)</f>
        <v>3.41</v>
      </c>
      <c r="C317" s="4">
        <f>IF('True_Odds_Calculator_3-way'!C318="","",'True_Odds_Calculator_3-way'!C318)</f>
        <v>2.69</v>
      </c>
      <c r="D317" s="9">
        <f t="shared" si="65"/>
        <v>0.35291645031875796</v>
      </c>
      <c r="E317" s="9">
        <f t="shared" si="66"/>
        <v>0.28484441238774882</v>
      </c>
      <c r="F317" s="9">
        <f t="shared" si="67"/>
        <v>0.36223913729349316</v>
      </c>
      <c r="G317" s="9">
        <f t="shared" si="68"/>
        <v>1.0417794564162639</v>
      </c>
      <c r="H317" s="9">
        <f t="shared" si="69"/>
        <v>2.833531843292624</v>
      </c>
      <c r="I317" s="9">
        <f t="shared" si="70"/>
        <v>3.5106884899631967</v>
      </c>
      <c r="J317" s="9">
        <f t="shared" si="71"/>
        <v>2.7606072813434861</v>
      </c>
      <c r="K317" s="11">
        <f t="shared" si="72"/>
        <v>0.3623188405797102</v>
      </c>
      <c r="L317" s="11">
        <f t="shared" si="73"/>
        <v>0.29325513196480935</v>
      </c>
      <c r="M317" s="11">
        <f t="shared" si="74"/>
        <v>0.37174721189591081</v>
      </c>
      <c r="N317" s="11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-0.28313963895855165</v>
      </c>
      <c r="O317" s="11">
        <f>0</f>
        <v>0</v>
      </c>
      <c r="P317" s="11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0.23146315841196369</v>
      </c>
      <c r="Q317" s="11">
        <f>2*'OddsRatio_working_3-way'!K317*'OddsRatio_working_3-way'!L317*'OddsRatio_working_3-way'!M317</f>
        <v>7.8997664987018323E-2</v>
      </c>
      <c r="R317" s="11">
        <f t="shared" si="75"/>
        <v>0</v>
      </c>
      <c r="S317" s="11">
        <f t="shared" si="76"/>
        <v>-0.81748765119336464</v>
      </c>
      <c r="T317" s="11">
        <f t="shared" si="77"/>
        <v>-0.27900602429807669</v>
      </c>
      <c r="U317" s="11">
        <f>'OddsRatio_working_3-way'!S317-'OddsRatio_working_3-way'!R317^2/3</f>
        <v>-0.81748765119336464</v>
      </c>
      <c r="V317" s="11">
        <f>'OddsRatio_working_3-way'!S317*'OddsRatio_working_3-way'!R317/3-2*'OddsRatio_working_3-way'!R317^3/27-'OddsRatio_working_3-way'!T317</f>
        <v>0.27900602429807669</v>
      </c>
      <c r="W317" s="11">
        <f>'OddsRatio_working_3-way'!V317^2+4*'OddsRatio_working_3-way'!U317^3/27</f>
        <v>-3.0912830564956834E-3</v>
      </c>
      <c r="X317" s="11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0.14224595306292079</v>
      </c>
      <c r="Y317" s="11">
        <f>IF('OddsRatio_working_3-way'!W317&gt;=0,IF('OddsRatio_working_3-way'!V317+SQRT('OddsRatio_working_3-way'!W317)&gt;0,0,PI()),ACOS('OddsRatio_working_3-way'!V317/(2*'OddsRatio_working_3-way'!X317)))</f>
        <v>0.19669966617363843</v>
      </c>
      <c r="Z317" s="11">
        <f>'OddsRatio_working_3-way'!X317^(1/3)*COS('OddsRatio_working_3-way'!Y317/3)</f>
        <v>0.52088972820813195</v>
      </c>
      <c r="AA317" s="11">
        <f>'OddsRatio_working_3-way'!X317^(1/3)*COS(('OddsRatio_working_3-way'!Y317+2*PI())/3)</f>
        <v>-0.29006463931902965</v>
      </c>
      <c r="AB317" s="11">
        <f>'OddsRatio_working_3-way'!X317^(1/3)*COS(('OddsRatio_working_3-way'!Y317+4*PI())/3)</f>
        <v>-0.23082508888910264</v>
      </c>
      <c r="AC317" s="11">
        <f>'OddsRatio_working_3-way'!X317^(1/3)*SIN('OddsRatio_working_3-way'!Y317/3)</f>
        <v>3.4201970387390944E-2</v>
      </c>
      <c r="AD317" s="11">
        <f>'OddsRatio_working_3-way'!X317^(1/3)*SIN(('OddsRatio_working_3-way'!Y317+2*PI())/3)</f>
        <v>0.4340027520049185</v>
      </c>
      <c r="AE317" s="11">
        <f>'OddsRatio_working_3-way'!X317^(1/3)*SIN(('OddsRatio_working_3-way'!Y317+4*PI())/3)</f>
        <v>-0.46820472239230926</v>
      </c>
      <c r="AF317" s="11">
        <f>-'OddsRatio_working_3-way'!U317/(3*'OddsRatio_working_3-way'!X317^(1/3))*COS(('OddsRatio_working_3-way'!Y317)/3)</f>
        <v>0.52088972820813195</v>
      </c>
      <c r="AG317" s="11">
        <f>-'OddsRatio_working_3-way'!U317/(3*'OddsRatio_working_3-way'!X317^(1/3))*COS(('OddsRatio_working_3-way'!Y317+2*PI())/3)</f>
        <v>-0.29006463931902965</v>
      </c>
      <c r="AH317" s="11">
        <f>-'OddsRatio_working_3-way'!U317/(3*'OddsRatio_working_3-way'!X317^(1/3))*COS(('OddsRatio_working_3-way'!Y317+4*PI())/3)</f>
        <v>-0.23082508888910264</v>
      </c>
      <c r="AI317" s="11">
        <f>'OddsRatio_working_3-way'!U317/(3*'OddsRatio_working_3-way'!X317^(1/3))*SIN(('OddsRatio_working_3-way'!Y317)/3)</f>
        <v>-3.4201970387390944E-2</v>
      </c>
      <c r="AJ317" s="11">
        <f>'OddsRatio_working_3-way'!U317/(3*'OddsRatio_working_3-way'!X317^(1/3))*SIN(('OddsRatio_working_3-way'!Y317+2*PI())/3)</f>
        <v>-0.4340027520049185</v>
      </c>
      <c r="AK317" s="11">
        <f>'OddsRatio_working_3-way'!U317/(3*'OddsRatio_working_3-way'!X317^(1/3))*SIN(('OddsRatio_working_3-way'!Y317+4*PI())/3)</f>
        <v>0.46820472239230926</v>
      </c>
      <c r="AL317" s="11">
        <f>'OddsRatio_working_3-way'!Z317+'OddsRatio_working_3-way'!AF317</f>
        <v>1.0417794564162639</v>
      </c>
      <c r="AM317" s="11">
        <f>'OddsRatio_working_3-way'!AA317+'OddsRatio_working_3-way'!AG317</f>
        <v>-0.5801292786380593</v>
      </c>
      <c r="AN317" s="11">
        <f>'OddsRatio_working_3-way'!AB317+'OddsRatio_working_3-way'!AH317</f>
        <v>-0.46165017777820527</v>
      </c>
      <c r="AO317" s="11">
        <f>'OddsRatio_working_3-way'!AC317+'OddsRatio_working_3-way'!AI317</f>
        <v>0</v>
      </c>
      <c r="AP317" s="11">
        <f>'OddsRatio_working_3-way'!AD317+'OddsRatio_working_3-way'!AJ317</f>
        <v>0</v>
      </c>
      <c r="AQ317" s="11">
        <f>'OddsRatio_working_3-way'!AE317+'OddsRatio_working_3-way'!AK317</f>
        <v>0</v>
      </c>
      <c r="AR317" s="10">
        <f>IF(A317="","",IF(('OddsRatio_working_3-way'!X317=0),IF(Q317&gt;0,-Q317^(1/3),(-Q317)^(1/3)),'OddsRatio_working_3-way'!AL317-'OddsRatio_working_3-way'!R317/3))</f>
        <v>1.0417794564162639</v>
      </c>
      <c r="AS317" s="11">
        <f>IF(('OddsRatio_working_3-way'!X317=0),IF(Q317&gt;0,-Q317^(1/3),(-Q317)^(1/3)),'OddsRatio_working_3-way'!AM317-'OddsRatio_working_3-way'!R317/3)</f>
        <v>-0.5801292786380593</v>
      </c>
      <c r="AT317" s="11">
        <f>IF(('OddsRatio_working_3-way'!X317=0),IF(Q317&gt;0,-Q317^(1/3),(-Q317)^(1/3)),'OddsRatio_working_3-way'!AN317-'OddsRatio_working_3-way'!R317/3)</f>
        <v>-0.46165017777820527</v>
      </c>
      <c r="AU317" s="11">
        <f>IF(('OddsRatio_working_3-way'!X317=0),0,'OddsRatio_working_3-way'!AO317)</f>
        <v>0</v>
      </c>
      <c r="AV317" s="11">
        <f>IF(('OddsRatio_working_3-way'!X317=0),0,'OddsRatio_working_3-way'!AP317)</f>
        <v>0</v>
      </c>
      <c r="AW317" s="11">
        <f>IF(('OddsRatio_working_3-way'!X317=0),0,'OddsRatio_working_3-way'!AQ317)</f>
        <v>0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>
        <f>IF('True_Odds_Calculator_2-way'!A4="","",'True_Odds_Calculator_2-way'!A4)</f>
        <v>1.65</v>
      </c>
      <c r="B3" s="4">
        <f>IF('True_Odds_Calculator_2-way'!B4="","",'True_Odds_Calculator_2-way'!B4)</f>
        <v>2.31</v>
      </c>
      <c r="C3" s="4">
        <f t="shared" si="0"/>
        <v>3.8961038961038863E-2</v>
      </c>
      <c r="D3" s="4">
        <f t="shared" ref="D3:D66" si="2">IF(A3="","",(2*A3)/(2-($C3*A3)))</f>
        <v>1.7047970479704795</v>
      </c>
      <c r="E3" s="4">
        <f t="shared" ref="E3:E66" si="3">IF(B3="","",(2*B3)/(2-($C3*B3)))</f>
        <v>2.418848167539267</v>
      </c>
      <c r="G3" s="4">
        <f t="shared" si="1"/>
        <v>1.0389610389610389</v>
      </c>
    </row>
    <row r="4" spans="1:7" x14ac:dyDescent="0.2">
      <c r="A4" s="4">
        <f>IF('True_Odds_Calculator_2-way'!A5="","",'True_Odds_Calculator_2-way'!A5)</f>
        <v>2.02</v>
      </c>
      <c r="B4" s="4">
        <f>IF('True_Odds_Calculator_2-way'!B5="","",'True_Odds_Calculator_2-way'!B5)</f>
        <v>1.88</v>
      </c>
      <c r="C4" s="4">
        <f t="shared" si="0"/>
        <v>2.6964398567516312E-2</v>
      </c>
      <c r="D4" s="4">
        <f t="shared" si="2"/>
        <v>2.0765529308836395</v>
      </c>
      <c r="E4" s="4">
        <f t="shared" si="3"/>
        <v>1.9288906948394962</v>
      </c>
      <c r="G4" s="4">
        <f t="shared" si="1"/>
        <v>1.0269643985675163</v>
      </c>
    </row>
    <row r="5" spans="1:7" x14ac:dyDescent="0.2">
      <c r="A5" s="4">
        <f>IF('True_Odds_Calculator_2-way'!A6="","",'True_Odds_Calculator_2-way'!A6)</f>
        <v>1.75</v>
      </c>
      <c r="B5" s="4">
        <f>IF('True_Odds_Calculator_2-way'!B6="","",'True_Odds_Calculator_2-way'!B6)</f>
        <v>2.08</v>
      </c>
      <c r="C5" s="4">
        <f t="shared" si="0"/>
        <v>5.2197802197802012E-2</v>
      </c>
      <c r="D5" s="4">
        <f t="shared" si="2"/>
        <v>1.8337531486146093</v>
      </c>
      <c r="E5" s="4">
        <f t="shared" si="3"/>
        <v>2.1993957703927487</v>
      </c>
      <c r="G5" s="4">
        <f t="shared" si="1"/>
        <v>1.052197802197802</v>
      </c>
    </row>
    <row r="6" spans="1:7" x14ac:dyDescent="0.2">
      <c r="A6" s="4">
        <f>IF('True_Odds_Calculator_2-way'!A7="","",'True_Odds_Calculator_2-way'!A7)</f>
        <v>1.85</v>
      </c>
      <c r="B6" s="4">
        <f>IF('True_Odds_Calculator_2-way'!B7="","",'True_Odds_Calculator_2-way'!B7)</f>
        <v>2.0299999999999998</v>
      </c>
      <c r="C6" s="4">
        <f t="shared" si="0"/>
        <v>3.315137797896428E-2</v>
      </c>
      <c r="D6" s="4">
        <f t="shared" si="2"/>
        <v>1.9085249650616189</v>
      </c>
      <c r="E6" s="4">
        <f t="shared" si="3"/>
        <v>2.1006852188505105</v>
      </c>
      <c r="G6" s="4">
        <f t="shared" si="1"/>
        <v>1.0331513779789643</v>
      </c>
    </row>
    <row r="7" spans="1:7" x14ac:dyDescent="0.2">
      <c r="A7" s="4">
        <f>IF('True_Odds_Calculator_2-way'!A8="","",'True_Odds_Calculator_2-way'!A8)</f>
        <v>2.65</v>
      </c>
      <c r="B7" s="4">
        <f>IF('True_Odds_Calculator_2-way'!B8="","",'True_Odds_Calculator_2-way'!B8)</f>
        <v>1.51</v>
      </c>
      <c r="C7" s="4">
        <f t="shared" si="0"/>
        <v>3.9610146195176998E-2</v>
      </c>
      <c r="D7" s="4">
        <f t="shared" si="2"/>
        <v>2.7967849030228904</v>
      </c>
      <c r="E7" s="4">
        <f t="shared" si="3"/>
        <v>1.5565496450452205</v>
      </c>
      <c r="G7" s="4">
        <f t="shared" si="1"/>
        <v>1.039610146195177</v>
      </c>
    </row>
    <row r="8" spans="1:7" x14ac:dyDescent="0.2">
      <c r="A8" s="4">
        <f>IF('True_Odds_Calculator_2-way'!A9="","",'True_Odds_Calculator_2-way'!A9)</f>
        <v>1.86</v>
      </c>
      <c r="B8" s="4">
        <f>IF('True_Odds_Calculator_2-way'!B9="","",'True_Odds_Calculator_2-way'!B9)</f>
        <v>2.0499999999999998</v>
      </c>
      <c r="C8" s="4">
        <f t="shared" si="0"/>
        <v>2.5439286650930981E-2</v>
      </c>
      <c r="D8" s="4">
        <f t="shared" si="2"/>
        <v>1.905071196602548</v>
      </c>
      <c r="E8" s="4">
        <f t="shared" si="3"/>
        <v>2.1048854540436102</v>
      </c>
      <c r="G8" s="4">
        <f t="shared" si="1"/>
        <v>1.025439286650931</v>
      </c>
    </row>
    <row r="9" spans="1:7" x14ac:dyDescent="0.2">
      <c r="A9" s="4">
        <f>IF('True_Odds_Calculator_2-way'!A10="","",'True_Odds_Calculator_2-way'!A10)</f>
        <v>2.86</v>
      </c>
      <c r="B9" s="4">
        <f>IF('True_Odds_Calculator_2-way'!B10="","",'True_Odds_Calculator_2-way'!B10)</f>
        <v>1.45</v>
      </c>
      <c r="C9" s="4">
        <f t="shared" si="0"/>
        <v>3.9305522064142728E-2</v>
      </c>
      <c r="D9" s="4">
        <f t="shared" si="2"/>
        <v>3.0303251735476797</v>
      </c>
      <c r="E9" s="4">
        <f t="shared" si="3"/>
        <v>1.4925319416951592</v>
      </c>
      <c r="G9" s="4">
        <f t="shared" si="1"/>
        <v>1.0393055220641427</v>
      </c>
    </row>
    <row r="10" spans="1:7" x14ac:dyDescent="0.2">
      <c r="A10" s="4">
        <f>IF('True_Odds_Calculator_2-way'!A11="","",'True_Odds_Calculator_2-way'!A11)</f>
        <v>1.74</v>
      </c>
      <c r="B10" s="4">
        <f>IF('True_Odds_Calculator_2-way'!B11="","",'True_Odds_Calculator_2-way'!B11)</f>
        <v>2.17</v>
      </c>
      <c r="C10" s="4">
        <f t="shared" si="0"/>
        <v>3.5542136765718491E-2</v>
      </c>
      <c r="D10" s="4">
        <f t="shared" si="2"/>
        <v>1.7955204717295163</v>
      </c>
      <c r="E10" s="4">
        <f t="shared" si="3"/>
        <v>2.2570386753541753</v>
      </c>
      <c r="G10" s="4">
        <f t="shared" si="1"/>
        <v>1.0355421367657185</v>
      </c>
    </row>
    <row r="11" spans="1:7" x14ac:dyDescent="0.2">
      <c r="A11" s="4">
        <f>IF('True_Odds_Calculator_2-way'!A12="","",'True_Odds_Calculator_2-way'!A12)</f>
        <v>1.99</v>
      </c>
      <c r="B11" s="4">
        <f>IF('True_Odds_Calculator_2-way'!B12="","",'True_Odds_Calculator_2-way'!B12)</f>
        <v>1.92</v>
      </c>
      <c r="C11" s="4">
        <f t="shared" si="0"/>
        <v>2.3345896147403788E-2</v>
      </c>
      <c r="D11" s="4">
        <f t="shared" si="2"/>
        <v>2.0373253705876082</v>
      </c>
      <c r="E11" s="4">
        <f t="shared" si="3"/>
        <v>1.9640176827387685</v>
      </c>
      <c r="G11" s="4">
        <f t="shared" si="1"/>
        <v>1.0233458961474038</v>
      </c>
    </row>
    <row r="12" spans="1:7" x14ac:dyDescent="0.2">
      <c r="A12" s="4">
        <f>IF('True_Odds_Calculator_2-way'!A13="","",'True_Odds_Calculator_2-way'!A13)</f>
        <v>1.65</v>
      </c>
      <c r="B12" s="4">
        <f>IF('True_Odds_Calculator_2-way'!B13="","",'True_Odds_Calculator_2-way'!B13)</f>
        <v>2.35</v>
      </c>
      <c r="C12" s="4">
        <f t="shared" si="0"/>
        <v>3.1592520954223158E-2</v>
      </c>
      <c r="D12" s="4">
        <f t="shared" si="2"/>
        <v>1.6941561987984708</v>
      </c>
      <c r="E12" s="4">
        <f t="shared" si="3"/>
        <v>2.4405979543666407</v>
      </c>
      <c r="G12" s="4">
        <f t="shared" si="1"/>
        <v>1.0315925209542232</v>
      </c>
    </row>
    <row r="13" spans="1:7" x14ac:dyDescent="0.2">
      <c r="A13" s="4">
        <f>IF('True_Odds_Calculator_2-way'!A14="","",'True_Odds_Calculator_2-way'!A14)</f>
        <v>1.85</v>
      </c>
      <c r="B13" s="4">
        <f>IF('True_Odds_Calculator_2-way'!B14="","",'True_Odds_Calculator_2-way'!B14)</f>
        <v>2.0499999999999998</v>
      </c>
      <c r="C13" s="4">
        <f t="shared" si="0"/>
        <v>2.8345418589321048E-2</v>
      </c>
      <c r="D13" s="4">
        <f t="shared" si="2"/>
        <v>1.8998121477770822</v>
      </c>
      <c r="E13" s="4">
        <f t="shared" si="3"/>
        <v>2.1113430758524703</v>
      </c>
      <c r="G13" s="4">
        <f t="shared" si="1"/>
        <v>1.028345418589321</v>
      </c>
    </row>
    <row r="14" spans="1:7" x14ac:dyDescent="0.2">
      <c r="A14" s="4">
        <f>IF('True_Odds_Calculator_2-way'!A15="","",'True_Odds_Calculator_2-way'!A15)</f>
        <v>2.8</v>
      </c>
      <c r="B14" s="4">
        <f>IF('True_Odds_Calculator_2-way'!B15="","",'True_Odds_Calculator_2-way'!B15)</f>
        <v>1.48</v>
      </c>
      <c r="C14" s="4">
        <f t="shared" si="0"/>
        <v>3.2818532818532864E-2</v>
      </c>
      <c r="D14" s="4">
        <f t="shared" si="2"/>
        <v>2.9348441926345612</v>
      </c>
      <c r="E14" s="4">
        <f t="shared" si="3"/>
        <v>1.5168374816983896</v>
      </c>
      <c r="G14" s="4">
        <f t="shared" si="1"/>
        <v>1.0328185328185329</v>
      </c>
    </row>
    <row r="15" spans="1:7" x14ac:dyDescent="0.2">
      <c r="A15" s="4">
        <f>IF('True_Odds_Calculator_2-way'!A16="","",'True_Odds_Calculator_2-way'!A16)</f>
        <v>2.21</v>
      </c>
      <c r="B15" s="4">
        <f>IF('True_Odds_Calculator_2-way'!B16="","",'True_Odds_Calculator_2-way'!B16)</f>
        <v>1.74</v>
      </c>
      <c r="C15" s="4">
        <f t="shared" si="0"/>
        <v>2.720133146096626E-2</v>
      </c>
      <c r="D15" s="4">
        <f t="shared" si="2"/>
        <v>2.2784855128281092</v>
      </c>
      <c r="E15" s="4">
        <f t="shared" si="3"/>
        <v>1.7821754646150993</v>
      </c>
      <c r="G15" s="4">
        <f t="shared" si="1"/>
        <v>1.0272013314609663</v>
      </c>
    </row>
    <row r="16" spans="1:7" x14ac:dyDescent="0.2">
      <c r="A16" s="4">
        <f>IF('True_Odds_Calculator_2-way'!A17="","",'True_Odds_Calculator_2-way'!A17)</f>
        <v>2.34</v>
      </c>
      <c r="B16" s="4">
        <f>IF('True_Odds_Calculator_2-way'!B17="","",'True_Odds_Calculator_2-way'!B17)</f>
        <v>1.65</v>
      </c>
      <c r="C16" s="4">
        <f t="shared" si="0"/>
        <v>3.3411033411033575E-2</v>
      </c>
      <c r="D16" s="4">
        <f t="shared" si="2"/>
        <v>2.4351939451277205</v>
      </c>
      <c r="E16" s="4">
        <f t="shared" si="3"/>
        <v>1.6967699406723797</v>
      </c>
      <c r="G16" s="4">
        <f t="shared" si="1"/>
        <v>1.0334110334110336</v>
      </c>
    </row>
    <row r="17" spans="1:7" x14ac:dyDescent="0.2">
      <c r="A17" s="4">
        <f>IF('True_Odds_Calculator_2-way'!A18="","",'True_Odds_Calculator_2-way'!A18)</f>
        <v>1.98</v>
      </c>
      <c r="B17" s="4">
        <f>IF('True_Odds_Calculator_2-way'!B18="","",'True_Odds_Calculator_2-way'!B18)</f>
        <v>1.91</v>
      </c>
      <c r="C17" s="4">
        <f t="shared" si="0"/>
        <v>2.861071447458885E-2</v>
      </c>
      <c r="D17" s="4">
        <f t="shared" si="2"/>
        <v>2.0377175494369308</v>
      </c>
      <c r="E17" s="4">
        <f t="shared" si="3"/>
        <v>1.9636533568721115</v>
      </c>
      <c r="G17" s="4">
        <f t="shared" si="1"/>
        <v>1.0286107144745888</v>
      </c>
    </row>
    <row r="18" spans="1:7" x14ac:dyDescent="0.2">
      <c r="A18" s="4">
        <f>IF('True_Odds_Calculator_2-way'!A19="","",'True_Odds_Calculator_2-way'!A19)</f>
        <v>1.86</v>
      </c>
      <c r="B18" s="4">
        <f>IF('True_Odds_Calculator_2-way'!B19="","",'True_Odds_Calculator_2-way'!B19)</f>
        <v>2.0299999999999998</v>
      </c>
      <c r="C18" s="4">
        <f t="shared" si="0"/>
        <v>3.0245246040574214E-2</v>
      </c>
      <c r="D18" s="4">
        <f t="shared" si="2"/>
        <v>1.9138324294186226</v>
      </c>
      <c r="E18" s="4">
        <f t="shared" si="3"/>
        <v>2.0942925287037548</v>
      </c>
      <c r="G18" s="4">
        <f t="shared" si="1"/>
        <v>1.0302452460405742</v>
      </c>
    </row>
    <row r="19" spans="1:7" x14ac:dyDescent="0.2">
      <c r="A19" s="4">
        <f>IF('True_Odds_Calculator_2-way'!A20="","",'True_Odds_Calculator_2-way'!A20)</f>
        <v>2.2999999999999998</v>
      </c>
      <c r="B19" s="4">
        <f>IF('True_Odds_Calculator_2-way'!B20="","",'True_Odds_Calculator_2-way'!B20)</f>
        <v>1.67</v>
      </c>
      <c r="C19" s="4">
        <f t="shared" si="0"/>
        <v>3.3585003905233002E-2</v>
      </c>
      <c r="D19" s="4">
        <f t="shared" si="2"/>
        <v>2.3924011211460603</v>
      </c>
      <c r="E19" s="4">
        <f t="shared" si="3"/>
        <v>1.7181838514873629</v>
      </c>
      <c r="G19" s="4">
        <f t="shared" si="1"/>
        <v>1.033585003905233</v>
      </c>
    </row>
    <row r="20" spans="1:7" x14ac:dyDescent="0.2">
      <c r="A20" s="4">
        <f>IF('True_Odds_Calculator_2-way'!A21="","",'True_Odds_Calculator_2-way'!A21)</f>
        <v>1.65</v>
      </c>
      <c r="B20" s="4">
        <f>IF('True_Odds_Calculator_2-way'!B21="","",'True_Odds_Calculator_2-way'!B21)</f>
        <v>2.31</v>
      </c>
      <c r="C20" s="4">
        <f t="shared" si="0"/>
        <v>3.8961038961038863E-2</v>
      </c>
      <c r="D20" s="4">
        <f t="shared" si="2"/>
        <v>1.7047970479704795</v>
      </c>
      <c r="E20" s="4">
        <f t="shared" si="3"/>
        <v>2.418848167539267</v>
      </c>
      <c r="G20" s="4">
        <f t="shared" si="1"/>
        <v>1.0389610389610389</v>
      </c>
    </row>
    <row r="21" spans="1:7" x14ac:dyDescent="0.2">
      <c r="A21" s="4">
        <f>IF('True_Odds_Calculator_2-way'!A22="","",'True_Odds_Calculator_2-way'!A22)</f>
        <v>2.1</v>
      </c>
      <c r="B21" s="4">
        <f>IF('True_Odds_Calculator_2-way'!B22="","",'True_Odds_Calculator_2-way'!B22)</f>
        <v>1.81</v>
      </c>
      <c r="C21" s="4">
        <f t="shared" si="0"/>
        <v>2.8676664035780064E-2</v>
      </c>
      <c r="D21" s="4">
        <f t="shared" si="2"/>
        <v>2.1651951011107946</v>
      </c>
      <c r="E21" s="4">
        <f t="shared" si="3"/>
        <v>1.858225372769494</v>
      </c>
      <c r="G21" s="4">
        <f t="shared" si="1"/>
        <v>1.0286766640357801</v>
      </c>
    </row>
    <row r="22" spans="1:7" x14ac:dyDescent="0.2">
      <c r="A22" s="4">
        <f>IF('True_Odds_Calculator_2-way'!A23="","",'True_Odds_Calculator_2-way'!A23)</f>
        <v>2.5</v>
      </c>
      <c r="B22" s="4">
        <f>IF('True_Odds_Calculator_2-way'!B23="","",'True_Odds_Calculator_2-way'!B23)</f>
        <v>1.58</v>
      </c>
      <c r="C22" s="4">
        <f t="shared" si="0"/>
        <v>3.2911392405063244E-2</v>
      </c>
      <c r="D22" s="4">
        <f t="shared" si="2"/>
        <v>2.6072607260726071</v>
      </c>
      <c r="E22" s="4">
        <f t="shared" si="3"/>
        <v>1.62217659137577</v>
      </c>
      <c r="G22" s="4">
        <f t="shared" si="1"/>
        <v>1.0329113924050632</v>
      </c>
    </row>
    <row r="23" spans="1:7" x14ac:dyDescent="0.2">
      <c r="A23" s="4">
        <f>IF('True_Odds_Calculator_2-way'!A24="","",'True_Odds_Calculator_2-way'!A24)</f>
        <v>2.71</v>
      </c>
      <c r="B23" s="4">
        <f>IF('True_Odds_Calculator_2-way'!B24="","",'True_Odds_Calculator_2-way'!B24)</f>
        <v>1.5</v>
      </c>
      <c r="C23" s="4">
        <f t="shared" si="0"/>
        <v>3.5670356703566997E-2</v>
      </c>
      <c r="D23" s="4">
        <f t="shared" si="2"/>
        <v>2.847635726795096</v>
      </c>
      <c r="E23" s="4">
        <f t="shared" si="3"/>
        <v>1.5412322274881518</v>
      </c>
      <c r="G23" s="4">
        <f t="shared" si="1"/>
        <v>1.035670356703567</v>
      </c>
    </row>
    <row r="24" spans="1:7" x14ac:dyDescent="0.2">
      <c r="A24" s="4">
        <f>IF('True_Odds_Calculator_2-way'!A25="","",'True_Odds_Calculator_2-way'!A25)</f>
        <v>2.1</v>
      </c>
      <c r="B24" s="4">
        <f>IF('True_Odds_Calculator_2-way'!B25="","",'True_Odds_Calculator_2-way'!B25)</f>
        <v>1.78</v>
      </c>
      <c r="C24" s="4">
        <f t="shared" si="0"/>
        <v>3.7988228999465079E-2</v>
      </c>
      <c r="D24" s="4">
        <f t="shared" si="2"/>
        <v>2.1872440023405506</v>
      </c>
      <c r="E24" s="4">
        <f t="shared" si="3"/>
        <v>1.8422868408082802</v>
      </c>
      <c r="G24" s="4">
        <f t="shared" si="1"/>
        <v>1.0379882289994651</v>
      </c>
    </row>
    <row r="25" spans="1:7" x14ac:dyDescent="0.2">
      <c r="A25" s="4">
        <f>IF('True_Odds_Calculator_2-way'!A26="","",'True_Odds_Calculator_2-way'!A26)</f>
        <v>2.41</v>
      </c>
      <c r="B25" s="4">
        <f>IF('True_Odds_Calculator_2-way'!B26="","",'True_Odds_Calculator_2-way'!B26)</f>
        <v>1.6</v>
      </c>
      <c r="C25" s="4">
        <f t="shared" si="0"/>
        <v>3.9937759336099443E-2</v>
      </c>
      <c r="D25" s="4">
        <f t="shared" si="2"/>
        <v>2.5318450426789227</v>
      </c>
      <c r="E25" s="4">
        <f t="shared" si="3"/>
        <v>1.6528075439348477</v>
      </c>
      <c r="G25" s="4">
        <f t="shared" si="1"/>
        <v>1.0399377593360994</v>
      </c>
    </row>
    <row r="26" spans="1:7" x14ac:dyDescent="0.2">
      <c r="A26" s="4">
        <f>IF('True_Odds_Calculator_2-way'!A27="","",'True_Odds_Calculator_2-way'!A27)</f>
        <v>1.52</v>
      </c>
      <c r="B26" s="4">
        <f>IF('True_Odds_Calculator_2-way'!B27="","",'True_Odds_Calculator_2-way'!B27)</f>
        <v>2.62</v>
      </c>
      <c r="C26" s="4">
        <f t="shared" si="0"/>
        <v>3.9574126155082379E-2</v>
      </c>
      <c r="D26" s="4">
        <f t="shared" si="2"/>
        <v>1.5671336376515033</v>
      </c>
      <c r="E26" s="4">
        <f t="shared" si="3"/>
        <v>2.7632528448515128</v>
      </c>
      <c r="G26" s="4">
        <f t="shared" si="1"/>
        <v>1.0395741261550824</v>
      </c>
    </row>
    <row r="27" spans="1:7" x14ac:dyDescent="0.2">
      <c r="A27" s="4">
        <f>IF('True_Odds_Calculator_2-way'!A28="","",'True_Odds_Calculator_2-way'!A28)</f>
        <v>1.76</v>
      </c>
      <c r="B27" s="4">
        <f>IF('True_Odds_Calculator_2-way'!B28="","",'True_Odds_Calculator_2-way'!B28)</f>
        <v>2.1</v>
      </c>
      <c r="C27" s="4">
        <f t="shared" si="0"/>
        <v>4.4372294372294396E-2</v>
      </c>
      <c r="D27" s="4">
        <f t="shared" si="2"/>
        <v>1.8315163528245788</v>
      </c>
      <c r="E27" s="4">
        <f t="shared" si="3"/>
        <v>2.2026221692491061</v>
      </c>
      <c r="G27" s="4">
        <f t="shared" si="1"/>
        <v>1.0443722943722944</v>
      </c>
    </row>
    <row r="28" spans="1:7" x14ac:dyDescent="0.2">
      <c r="A28" s="4">
        <f>IF('True_Odds_Calculator_2-way'!A29="","",'True_Odds_Calculator_2-way'!A29)</f>
        <v>1.79</v>
      </c>
      <c r="B28" s="4">
        <f>IF('True_Odds_Calculator_2-way'!B29="","",'True_Odds_Calculator_2-way'!B29)</f>
        <v>2.06</v>
      </c>
      <c r="C28" s="4">
        <f t="shared" si="0"/>
        <v>4.4096111080978329E-2</v>
      </c>
      <c r="D28" s="4">
        <f t="shared" si="2"/>
        <v>1.8635467731338755</v>
      </c>
      <c r="E28" s="4">
        <f t="shared" si="3"/>
        <v>2.1580148651021243</v>
      </c>
      <c r="G28" s="4">
        <f t="shared" si="1"/>
        <v>1.0440961110809783</v>
      </c>
    </row>
    <row r="29" spans="1:7" x14ac:dyDescent="0.2">
      <c r="A29" s="4">
        <f>IF('True_Odds_Calculator_2-way'!A30="","",'True_Odds_Calculator_2-way'!A30)</f>
        <v>1.65</v>
      </c>
      <c r="B29" s="4">
        <f>IF('True_Odds_Calculator_2-way'!B30="","",'True_Odds_Calculator_2-way'!B30)</f>
        <v>2.2999999999999998</v>
      </c>
      <c r="C29" s="4">
        <f t="shared" si="0"/>
        <v>4.0843214756258295E-2</v>
      </c>
      <c r="D29" s="4">
        <f t="shared" si="2"/>
        <v>1.7075365579302588</v>
      </c>
      <c r="E29" s="4">
        <f t="shared" si="3"/>
        <v>2.4133545310015898</v>
      </c>
      <c r="G29" s="4">
        <f t="shared" si="1"/>
        <v>1.0408432147562583</v>
      </c>
    </row>
    <row r="30" spans="1:7" x14ac:dyDescent="0.2">
      <c r="A30" s="4">
        <f>IF('True_Odds_Calculator_2-way'!A31="","",'True_Odds_Calculator_2-way'!A31)</f>
        <v>1.3</v>
      </c>
      <c r="B30" s="4">
        <f>IF('True_Odds_Calculator_2-way'!B31="","",'True_Odds_Calculator_2-way'!B31)</f>
        <v>3.62</v>
      </c>
      <c r="C30" s="4">
        <f t="shared" si="0"/>
        <v>4.5473863153421057E-2</v>
      </c>
      <c r="D30" s="4">
        <f t="shared" si="2"/>
        <v>1.3395957870765727</v>
      </c>
      <c r="E30" s="4">
        <f t="shared" si="3"/>
        <v>3.944677284157585</v>
      </c>
      <c r="G30" s="4">
        <f t="shared" si="1"/>
        <v>1.0454738631534211</v>
      </c>
    </row>
    <row r="31" spans="1:7" x14ac:dyDescent="0.2">
      <c r="A31" s="4">
        <f>IF('True_Odds_Calculator_2-way'!A32="","",'True_Odds_Calculator_2-way'!A32)</f>
        <v>1.43</v>
      </c>
      <c r="B31" s="4">
        <f>IF('True_Odds_Calculator_2-way'!B32="","",'True_Odds_Calculator_2-way'!B32)</f>
        <v>2.89</v>
      </c>
      <c r="C31" s="4">
        <f t="shared" si="0"/>
        <v>4.5321460546374093E-2</v>
      </c>
      <c r="D31" s="4">
        <f t="shared" si="2"/>
        <v>1.4778908219643463</v>
      </c>
      <c r="E31" s="4">
        <f t="shared" si="3"/>
        <v>3.0925281550492016</v>
      </c>
      <c r="G31" s="4">
        <f t="shared" si="1"/>
        <v>1.0453214605463741</v>
      </c>
    </row>
    <row r="32" spans="1:7" x14ac:dyDescent="0.2">
      <c r="A32" s="4">
        <f>IF('True_Odds_Calculator_2-way'!A33="","",'True_Odds_Calculator_2-way'!A33)</f>
        <v>1.6</v>
      </c>
      <c r="B32" s="4">
        <f>IF('True_Odds_Calculator_2-way'!B33="","",'True_Odds_Calculator_2-way'!B33)</f>
        <v>2.48</v>
      </c>
      <c r="C32" s="4">
        <f t="shared" si="0"/>
        <v>2.8225806451612989E-2</v>
      </c>
      <c r="D32" s="4">
        <f t="shared" si="2"/>
        <v>1.6369636963696372</v>
      </c>
      <c r="E32" s="4">
        <f t="shared" si="3"/>
        <v>2.5699481865284977</v>
      </c>
      <c r="G32" s="4">
        <f t="shared" si="1"/>
        <v>1.028225806451613</v>
      </c>
    </row>
    <row r="33" spans="1:7" x14ac:dyDescent="0.2">
      <c r="A33" s="4">
        <f>IF('True_Odds_Calculator_2-way'!A34="","",'True_Odds_Calculator_2-way'!A34)</f>
        <v>1.82</v>
      </c>
      <c r="B33" s="4">
        <f>IF('True_Odds_Calculator_2-way'!B34="","",'True_Odds_Calculator_2-way'!B34)</f>
        <v>2.08</v>
      </c>
      <c r="C33" s="4">
        <f t="shared" si="0"/>
        <v>3.0219780219780112E-2</v>
      </c>
      <c r="D33" s="4">
        <f t="shared" si="2"/>
        <v>1.8714652956298199</v>
      </c>
      <c r="E33" s="4">
        <f t="shared" si="3"/>
        <v>2.1474926253687316</v>
      </c>
      <c r="G33" s="4">
        <f t="shared" si="1"/>
        <v>1.0302197802197801</v>
      </c>
    </row>
    <row r="34" spans="1:7" x14ac:dyDescent="0.2">
      <c r="A34" s="4">
        <f>IF('True_Odds_Calculator_2-way'!A35="","",'True_Odds_Calculator_2-way'!A35)</f>
        <v>1.71</v>
      </c>
      <c r="B34" s="4">
        <f>IF('True_Odds_Calculator_2-way'!B35="","",'True_Odds_Calculator_2-way'!B35)</f>
        <v>2.25</v>
      </c>
      <c r="C34" s="4">
        <f t="shared" si="0"/>
        <v>2.9239766081871288E-2</v>
      </c>
      <c r="D34" s="4">
        <f t="shared" si="2"/>
        <v>1.7538461538461536</v>
      </c>
      <c r="E34" s="4">
        <f t="shared" si="3"/>
        <v>2.3265306122448979</v>
      </c>
      <c r="G34" s="4">
        <f t="shared" si="1"/>
        <v>1.0292397660818713</v>
      </c>
    </row>
    <row r="35" spans="1:7" x14ac:dyDescent="0.2">
      <c r="A35" s="4">
        <f>IF('True_Odds_Calculator_2-way'!A36="","",'True_Odds_Calculator_2-way'!A36)</f>
        <v>1.7</v>
      </c>
      <c r="B35" s="4">
        <f>IF('True_Odds_Calculator_2-way'!B36="","",'True_Odds_Calculator_2-way'!B36)</f>
        <v>2.2400000000000002</v>
      </c>
      <c r="C35" s="4">
        <f t="shared" si="0"/>
        <v>3.4663865546218364E-2</v>
      </c>
      <c r="D35" s="4">
        <f t="shared" si="2"/>
        <v>1.7516099356025756</v>
      </c>
      <c r="E35" s="4">
        <f t="shared" si="3"/>
        <v>2.3304773561811505</v>
      </c>
      <c r="G35" s="4">
        <f t="shared" si="1"/>
        <v>1.0346638655462184</v>
      </c>
    </row>
    <row r="36" spans="1:7" x14ac:dyDescent="0.2">
      <c r="A36" s="4">
        <f>IF('True_Odds_Calculator_2-way'!A37="","",'True_Odds_Calculator_2-way'!A37)</f>
        <v>1.72</v>
      </c>
      <c r="B36" s="4">
        <f>IF('True_Odds_Calculator_2-way'!B37="","",'True_Odds_Calculator_2-way'!B37)</f>
        <v>2.2000000000000002</v>
      </c>
      <c r="C36" s="4">
        <f t="shared" si="0"/>
        <v>3.5940803382663811E-2</v>
      </c>
      <c r="D36" s="4">
        <f t="shared" si="2"/>
        <v>1.7748592870544089</v>
      </c>
      <c r="E36" s="4">
        <f t="shared" si="3"/>
        <v>2.2905569007263922</v>
      </c>
      <c r="G36" s="4">
        <f t="shared" si="1"/>
        <v>1.0359408033826638</v>
      </c>
    </row>
    <row r="37" spans="1:7" x14ac:dyDescent="0.2">
      <c r="A37" s="4">
        <f>IF('True_Odds_Calculator_2-way'!A38="","",'True_Odds_Calculator_2-way'!A38)</f>
        <v>1.74</v>
      </c>
      <c r="B37" s="4">
        <f>IF('True_Odds_Calculator_2-way'!B38="","",'True_Odds_Calculator_2-way'!B38)</f>
        <v>2.17</v>
      </c>
      <c r="C37" s="4">
        <f t="shared" si="0"/>
        <v>3.5542136765718491E-2</v>
      </c>
      <c r="D37" s="4">
        <f t="shared" si="2"/>
        <v>1.7955204717295163</v>
      </c>
      <c r="E37" s="4">
        <f t="shared" si="3"/>
        <v>2.2570386753541753</v>
      </c>
      <c r="G37" s="4">
        <f t="shared" si="1"/>
        <v>1.0355421367657185</v>
      </c>
    </row>
    <row r="38" spans="1:7" x14ac:dyDescent="0.2">
      <c r="A38" s="4">
        <f>IF('True_Odds_Calculator_2-way'!A39="","",'True_Odds_Calculator_2-way'!A39)</f>
        <v>1.55</v>
      </c>
      <c r="B38" s="4">
        <f>IF('True_Odds_Calculator_2-way'!B39="","",'True_Odds_Calculator_2-way'!B39)</f>
        <v>2.57</v>
      </c>
      <c r="C38" s="4">
        <f t="shared" si="0"/>
        <v>3.4266348688339443E-2</v>
      </c>
      <c r="D38" s="4">
        <f t="shared" si="2"/>
        <v>1.5922854002198461</v>
      </c>
      <c r="E38" s="4">
        <f t="shared" si="3"/>
        <v>2.6883752319892018</v>
      </c>
      <c r="G38" s="4">
        <f t="shared" si="1"/>
        <v>1.0342663486883394</v>
      </c>
    </row>
    <row r="39" spans="1:7" x14ac:dyDescent="0.2">
      <c r="A39" s="4">
        <f>IF('True_Odds_Calculator_2-way'!A40="","",'True_Odds_Calculator_2-way'!A40)</f>
        <v>2.2000000000000002</v>
      </c>
      <c r="B39" s="4">
        <f>IF('True_Odds_Calculator_2-way'!B40="","",'True_Odds_Calculator_2-way'!B40)</f>
        <v>1.74</v>
      </c>
      <c r="C39" s="4">
        <f t="shared" si="0"/>
        <v>2.925809822361547E-2</v>
      </c>
      <c r="D39" s="4">
        <f t="shared" si="2"/>
        <v>2.2731591448931119</v>
      </c>
      <c r="E39" s="4">
        <f t="shared" si="3"/>
        <v>1.78544776119403</v>
      </c>
      <c r="G39" s="4">
        <f t="shared" si="1"/>
        <v>1.0292580982236155</v>
      </c>
    </row>
    <row r="40" spans="1:7" x14ac:dyDescent="0.2">
      <c r="A40" s="4">
        <f>IF('True_Odds_Calculator_2-way'!A41="","",'True_Odds_Calculator_2-way'!A41)</f>
        <v>1.63</v>
      </c>
      <c r="B40" s="4">
        <f>IF('True_Odds_Calculator_2-way'!B41="","",'True_Odds_Calculator_2-way'!B41)</f>
        <v>2.4</v>
      </c>
      <c r="C40" s="4">
        <f t="shared" si="0"/>
        <v>3.0163599182004175E-2</v>
      </c>
      <c r="D40" s="4">
        <f t="shared" si="2"/>
        <v>1.6710807347287484</v>
      </c>
      <c r="E40" s="4">
        <f t="shared" si="3"/>
        <v>2.49013367281986</v>
      </c>
      <c r="G40" s="4">
        <f t="shared" si="1"/>
        <v>1.0301635991820042</v>
      </c>
    </row>
    <row r="41" spans="1:7" x14ac:dyDescent="0.2">
      <c r="A41" s="4">
        <f>IF('True_Odds_Calculator_2-way'!A42="","",'True_Odds_Calculator_2-way'!A42)</f>
        <v>2.44</v>
      </c>
      <c r="B41" s="4">
        <f>IF('True_Odds_Calculator_2-way'!B42="","",'True_Odds_Calculator_2-way'!B42)</f>
        <v>1.61</v>
      </c>
      <c r="C41" s="4">
        <f t="shared" si="0"/>
        <v>3.0954077996130813E-2</v>
      </c>
      <c r="D41" s="4">
        <f t="shared" si="2"/>
        <v>2.5357603924606251</v>
      </c>
      <c r="E41" s="4">
        <f t="shared" si="3"/>
        <v>1.6511432414256895</v>
      </c>
      <c r="G41" s="4">
        <f t="shared" si="1"/>
        <v>1.0309540779961308</v>
      </c>
    </row>
    <row r="42" spans="1:7" x14ac:dyDescent="0.2">
      <c r="A42" s="4">
        <f>IF('True_Odds_Calculator_2-way'!A43="","",'True_Odds_Calculator_2-way'!A43)</f>
        <v>2.13</v>
      </c>
      <c r="B42" s="4">
        <f>IF('True_Odds_Calculator_2-way'!B43="","",'True_Odds_Calculator_2-way'!B43)</f>
        <v>1.77</v>
      </c>
      <c r="C42" s="4">
        <f t="shared" si="0"/>
        <v>3.4455319487546765E-2</v>
      </c>
      <c r="D42" s="4">
        <f t="shared" si="2"/>
        <v>2.2111375032990233</v>
      </c>
      <c r="E42" s="4">
        <f t="shared" si="3"/>
        <v>1.8256700806275876</v>
      </c>
      <c r="G42" s="4">
        <f t="shared" si="1"/>
        <v>1.0344553194875468</v>
      </c>
    </row>
    <row r="43" spans="1:7" x14ac:dyDescent="0.2">
      <c r="A43" s="4">
        <f>IF('True_Odds_Calculator_2-way'!A44="","",'True_Odds_Calculator_2-way'!A44)</f>
        <v>2.42</v>
      </c>
      <c r="B43" s="4">
        <f>IF('True_Odds_Calculator_2-way'!B44="","",'True_Odds_Calculator_2-way'!B44)</f>
        <v>1.61</v>
      </c>
      <c r="C43" s="4">
        <f t="shared" si="0"/>
        <v>3.4341152918228035E-2</v>
      </c>
      <c r="D43" s="4">
        <f t="shared" si="2"/>
        <v>2.5249173741170372</v>
      </c>
      <c r="E43" s="4">
        <f t="shared" si="3"/>
        <v>1.655773235306617</v>
      </c>
      <c r="G43" s="4">
        <f t="shared" si="1"/>
        <v>1.034341152918228</v>
      </c>
    </row>
    <row r="44" spans="1:7" x14ac:dyDescent="0.2">
      <c r="A44" s="4">
        <f>IF('True_Odds_Calculator_2-way'!A45="","",'True_Odds_Calculator_2-way'!A45)</f>
        <v>2.27</v>
      </c>
      <c r="B44" s="4">
        <f>IF('True_Odds_Calculator_2-way'!B45="","",'True_Odds_Calculator_2-way'!B45)</f>
        <v>1.68</v>
      </c>
      <c r="C44" s="4">
        <f t="shared" si="0"/>
        <v>3.5766729599328695E-2</v>
      </c>
      <c r="D44" s="4">
        <f t="shared" si="2"/>
        <v>2.3660503784588656</v>
      </c>
      <c r="E44" s="4">
        <f t="shared" si="3"/>
        <v>1.7320374239258789</v>
      </c>
      <c r="G44" s="4">
        <f t="shared" si="1"/>
        <v>1.0357667295993287</v>
      </c>
    </row>
    <row r="45" spans="1:7" x14ac:dyDescent="0.2">
      <c r="A45" s="4">
        <f>IF('True_Odds_Calculator_2-way'!A46="","",'True_Odds_Calculator_2-way'!A46)</f>
        <v>2.12</v>
      </c>
      <c r="B45" s="4">
        <f>IF('True_Odds_Calculator_2-way'!B46="","",'True_Odds_Calculator_2-way'!B46)</f>
        <v>1.78</v>
      </c>
      <c r="C45" s="4">
        <f t="shared" si="0"/>
        <v>3.3495866016535869E-2</v>
      </c>
      <c r="D45" s="4">
        <f t="shared" si="2"/>
        <v>2.1980428704566637</v>
      </c>
      <c r="E45" s="4">
        <f t="shared" si="3"/>
        <v>1.8346946713341112</v>
      </c>
      <c r="G45" s="4">
        <f t="shared" si="1"/>
        <v>1.0334958660165359</v>
      </c>
    </row>
    <row r="46" spans="1:7" x14ac:dyDescent="0.2">
      <c r="A46" s="4">
        <f>IF('True_Odds_Calculator_2-way'!A47="","",'True_Odds_Calculator_2-way'!A47)</f>
        <v>2.21</v>
      </c>
      <c r="B46" s="4">
        <f>IF('True_Odds_Calculator_2-way'!B47="","",'True_Odds_Calculator_2-way'!B47)</f>
        <v>1.72</v>
      </c>
      <c r="C46" s="4">
        <f t="shared" si="0"/>
        <v>3.3884036620014824E-2</v>
      </c>
      <c r="D46" s="4">
        <f t="shared" si="2"/>
        <v>2.2959652089876781</v>
      </c>
      <c r="E46" s="4">
        <f t="shared" si="3"/>
        <v>1.7716256524981358</v>
      </c>
      <c r="G46" s="4">
        <f t="shared" si="1"/>
        <v>1.0338840366200148</v>
      </c>
    </row>
    <row r="47" spans="1:7" x14ac:dyDescent="0.2">
      <c r="A47" s="4">
        <f>IF('True_Odds_Calculator_2-way'!A48="","",'True_Odds_Calculator_2-way'!A48)</f>
        <v>2.46</v>
      </c>
      <c r="B47" s="4">
        <f>IF('True_Odds_Calculator_2-way'!B48="","",'True_Odds_Calculator_2-way'!B48)</f>
        <v>1.59</v>
      </c>
      <c r="C47" s="4">
        <f t="shared" si="0"/>
        <v>3.5434882650713373E-2</v>
      </c>
      <c r="D47" s="4">
        <f t="shared" si="2"/>
        <v>2.5721049516669958</v>
      </c>
      <c r="E47" s="4">
        <f t="shared" si="3"/>
        <v>1.6360898481616264</v>
      </c>
      <c r="G47" s="4">
        <f t="shared" si="1"/>
        <v>1.0354348826507134</v>
      </c>
    </row>
    <row r="48" spans="1:7" x14ac:dyDescent="0.2">
      <c r="A48" s="4">
        <f>IF('True_Odds_Calculator_2-way'!A49="","",'True_Odds_Calculator_2-way'!A49)</f>
        <v>2.35</v>
      </c>
      <c r="B48" s="4">
        <f>IF('True_Odds_Calculator_2-way'!B49="","",'True_Odds_Calculator_2-way'!B49)</f>
        <v>1.65</v>
      </c>
      <c r="C48" s="4">
        <f t="shared" si="0"/>
        <v>3.1592520954223158E-2</v>
      </c>
      <c r="D48" s="4">
        <f t="shared" si="2"/>
        <v>2.4405979543666407</v>
      </c>
      <c r="E48" s="4">
        <f t="shared" si="3"/>
        <v>1.6941561987984708</v>
      </c>
      <c r="G48" s="4">
        <f t="shared" si="1"/>
        <v>1.0315925209542232</v>
      </c>
    </row>
    <row r="49" spans="1:7" x14ac:dyDescent="0.2">
      <c r="A49" s="4">
        <f>IF('True_Odds_Calculator_2-way'!A50="","",'True_Odds_Calculator_2-way'!A50)</f>
        <v>2.13</v>
      </c>
      <c r="B49" s="4">
        <f>IF('True_Odds_Calculator_2-way'!B50="","",'True_Odds_Calculator_2-way'!B50)</f>
        <v>1.77</v>
      </c>
      <c r="C49" s="4">
        <f t="shared" si="0"/>
        <v>3.4455319487546765E-2</v>
      </c>
      <c r="D49" s="4">
        <f t="shared" si="2"/>
        <v>2.2111375032990233</v>
      </c>
      <c r="E49" s="4">
        <f t="shared" si="3"/>
        <v>1.8256700806275876</v>
      </c>
      <c r="G49" s="4">
        <f t="shared" si="1"/>
        <v>1.0344553194875468</v>
      </c>
    </row>
    <row r="50" spans="1:7" x14ac:dyDescent="0.2">
      <c r="A50" s="4">
        <f>IF('True_Odds_Calculator_2-way'!A51="","",'True_Odds_Calculator_2-way'!A51)</f>
        <v>2.25</v>
      </c>
      <c r="B50" s="4">
        <f>IF('True_Odds_Calculator_2-way'!B51="","",'True_Odds_Calculator_2-way'!B51)</f>
        <v>1.7</v>
      </c>
      <c r="C50" s="4">
        <f t="shared" si="0"/>
        <v>3.2679738562091387E-2</v>
      </c>
      <c r="D50" s="4">
        <f t="shared" si="2"/>
        <v>2.3358778625954195</v>
      </c>
      <c r="E50" s="4">
        <f t="shared" si="3"/>
        <v>1.7485714285714284</v>
      </c>
      <c r="G50" s="4">
        <f t="shared" si="1"/>
        <v>1.0326797385620914</v>
      </c>
    </row>
    <row r="51" spans="1:7" x14ac:dyDescent="0.2">
      <c r="A51" s="4">
        <f>IF('True_Odds_Calculator_2-way'!A52="","",'True_Odds_Calculator_2-way'!A52)</f>
        <v>2.23</v>
      </c>
      <c r="B51" s="4">
        <f>IF('True_Odds_Calculator_2-way'!B52="","",'True_Odds_Calculator_2-way'!B52)</f>
        <v>1.7</v>
      </c>
      <c r="C51" s="4">
        <f t="shared" si="0"/>
        <v>3.6665787391189752E-2</v>
      </c>
      <c r="D51" s="4">
        <f t="shared" si="2"/>
        <v>2.3250536645200861</v>
      </c>
      <c r="E51" s="4">
        <f t="shared" si="3"/>
        <v>1.754686415181671</v>
      </c>
      <c r="G51" s="4">
        <f t="shared" si="1"/>
        <v>1.0366657873911898</v>
      </c>
    </row>
    <row r="52" spans="1:7" x14ac:dyDescent="0.2">
      <c r="A52" s="4">
        <f>IF('True_Odds_Calculator_2-way'!A53="","",'True_Odds_Calculator_2-way'!A53)</f>
        <v>1.95</v>
      </c>
      <c r="B52" s="4">
        <f>IF('True_Odds_Calculator_2-way'!B53="","",'True_Odds_Calculator_2-way'!B53)</f>
        <v>1.9</v>
      </c>
      <c r="C52" s="4">
        <f t="shared" si="0"/>
        <v>3.9136302294197067E-2</v>
      </c>
      <c r="D52" s="4">
        <f t="shared" si="2"/>
        <v>2.027359781121751</v>
      </c>
      <c r="E52" s="4">
        <f t="shared" si="3"/>
        <v>1.9733688415446073</v>
      </c>
      <c r="G52" s="4">
        <f t="shared" si="1"/>
        <v>1.0391363022941971</v>
      </c>
    </row>
    <row r="53" spans="1:7" x14ac:dyDescent="0.2">
      <c r="A53" s="4">
        <f>IF('True_Odds_Calculator_2-way'!A54="","",'True_Odds_Calculator_2-way'!A54)</f>
        <v>2.2000000000000002</v>
      </c>
      <c r="B53" s="4">
        <f>IF('True_Odds_Calculator_2-way'!B54="","",'True_Odds_Calculator_2-way'!B54)</f>
        <v>1.7</v>
      </c>
      <c r="C53" s="4">
        <f t="shared" si="0"/>
        <v>4.2780748663101553E-2</v>
      </c>
      <c r="D53" s="4">
        <f t="shared" si="2"/>
        <v>2.308641975308642</v>
      </c>
      <c r="E53" s="4">
        <f t="shared" si="3"/>
        <v>1.7641509433962264</v>
      </c>
      <c r="G53" s="4">
        <f t="shared" si="1"/>
        <v>1.0427807486631016</v>
      </c>
    </row>
    <row r="54" spans="1:7" x14ac:dyDescent="0.2">
      <c r="A54" s="4">
        <f>IF('True_Odds_Calculator_2-way'!A55="","",'True_Odds_Calculator_2-way'!A55)</f>
        <v>2.09</v>
      </c>
      <c r="B54" s="4">
        <f>IF('True_Odds_Calculator_2-way'!B55="","",'True_Odds_Calculator_2-way'!B55)</f>
        <v>1.77</v>
      </c>
      <c r="C54" s="4">
        <f t="shared" si="0"/>
        <v>4.3440650933960434E-2</v>
      </c>
      <c r="D54" s="4">
        <f t="shared" si="2"/>
        <v>2.1893883348622492</v>
      </c>
      <c r="E54" s="4">
        <f t="shared" si="3"/>
        <v>1.8407682929863407</v>
      </c>
      <c r="G54" s="4">
        <f t="shared" si="1"/>
        <v>1.0434406509339604</v>
      </c>
    </row>
    <row r="55" spans="1:7" x14ac:dyDescent="0.2">
      <c r="A55" s="4">
        <f>IF('True_Odds_Calculator_2-way'!A56="","",'True_Odds_Calculator_2-way'!A56)</f>
        <v>2.02</v>
      </c>
      <c r="B55" s="4">
        <f>IF('True_Odds_Calculator_2-way'!B56="","",'True_Odds_Calculator_2-way'!B56)</f>
        <v>1.84</v>
      </c>
      <c r="C55" s="4">
        <f t="shared" si="0"/>
        <v>3.8527765820060234E-2</v>
      </c>
      <c r="D55" s="4">
        <f t="shared" si="2"/>
        <v>2.1017869260348339</v>
      </c>
      <c r="E55" s="4">
        <f t="shared" si="3"/>
        <v>1.9076165058509547</v>
      </c>
      <c r="G55" s="4">
        <f t="shared" si="1"/>
        <v>1.0385277658200602</v>
      </c>
    </row>
    <row r="56" spans="1:7" x14ac:dyDescent="0.2">
      <c r="A56" s="4">
        <f>IF('True_Odds_Calculator_2-way'!A57="","",'True_Odds_Calculator_2-way'!A57)</f>
        <v>2.31</v>
      </c>
      <c r="B56" s="4">
        <f>IF('True_Odds_Calculator_2-way'!B57="","",'True_Odds_Calculator_2-way'!B57)</f>
        <v>1.64</v>
      </c>
      <c r="C56" s="4">
        <f t="shared" si="0"/>
        <v>4.2656530461408604E-2</v>
      </c>
      <c r="D56" s="4">
        <f t="shared" si="2"/>
        <v>2.4297075423294001</v>
      </c>
      <c r="E56" s="4">
        <f t="shared" si="3"/>
        <v>1.6994437466355645</v>
      </c>
      <c r="G56" s="4">
        <f t="shared" si="1"/>
        <v>1.0426565304614086</v>
      </c>
    </row>
    <row r="57" spans="1:7" x14ac:dyDescent="0.2">
      <c r="A57" s="4">
        <f>IF('True_Odds_Calculator_2-way'!A58="","",'True_Odds_Calculator_2-way'!A58)</f>
        <v>2.1800000000000002</v>
      </c>
      <c r="B57" s="4">
        <f>IF('True_Odds_Calculator_2-way'!B58="","",'True_Odds_Calculator_2-way'!B58)</f>
        <v>1.71</v>
      </c>
      <c r="C57" s="4">
        <f t="shared" si="0"/>
        <v>4.3510917967702012E-2</v>
      </c>
      <c r="D57" s="4">
        <f t="shared" si="2"/>
        <v>2.2885382773650926</v>
      </c>
      <c r="E57" s="4">
        <f t="shared" si="3"/>
        <v>1.7760731811901471</v>
      </c>
      <c r="G57" s="4">
        <f t="shared" si="1"/>
        <v>1.043510917967702</v>
      </c>
    </row>
    <row r="58" spans="1:7" x14ac:dyDescent="0.2">
      <c r="A58" s="4">
        <f>IF('True_Odds_Calculator_2-way'!A59="","",'True_Odds_Calculator_2-way'!A59)</f>
        <v>1.93</v>
      </c>
      <c r="B58" s="4">
        <f>IF('True_Odds_Calculator_2-way'!B59="","",'True_Odds_Calculator_2-way'!B59)</f>
        <v>1.92</v>
      </c>
      <c r="C58" s="4">
        <f t="shared" si="0"/>
        <v>3.8968048359240282E-2</v>
      </c>
      <c r="D58" s="4">
        <f t="shared" si="2"/>
        <v>2.0054118411083453</v>
      </c>
      <c r="E58" s="4">
        <f t="shared" si="3"/>
        <v>1.9946172892668752</v>
      </c>
      <c r="G58" s="4">
        <f t="shared" si="1"/>
        <v>1.0389680483592403</v>
      </c>
    </row>
    <row r="59" spans="1:7" x14ac:dyDescent="0.2">
      <c r="A59" s="4">
        <f>IF('True_Odds_Calculator_2-way'!A60="","",'True_Odds_Calculator_2-way'!A60)</f>
        <v>1.76</v>
      </c>
      <c r="B59" s="4">
        <f>IF('True_Odds_Calculator_2-way'!B60="","",'True_Odds_Calculator_2-way'!B60)</f>
        <v>2.11</v>
      </c>
      <c r="C59" s="4">
        <f t="shared" si="0"/>
        <v>4.2115467470917878E-2</v>
      </c>
      <c r="D59" s="4">
        <f t="shared" si="2"/>
        <v>1.8277389506841228</v>
      </c>
      <c r="E59" s="4">
        <f t="shared" si="3"/>
        <v>2.208110357949816</v>
      </c>
      <c r="G59" s="4">
        <f t="shared" si="1"/>
        <v>1.0421154674709179</v>
      </c>
    </row>
    <row r="60" spans="1:7" x14ac:dyDescent="0.2">
      <c r="A60" s="4">
        <f>IF('True_Odds_Calculator_2-way'!A61="","",'True_Odds_Calculator_2-way'!A61)</f>
        <v>2.0099999999999998</v>
      </c>
      <c r="B60" s="4">
        <f>IF('True_Odds_Calculator_2-way'!B61="","",'True_Odds_Calculator_2-way'!B61)</f>
        <v>1.85</v>
      </c>
      <c r="C60" s="4">
        <f t="shared" si="0"/>
        <v>3.80529783514858E-2</v>
      </c>
      <c r="D60" s="4">
        <f t="shared" si="2"/>
        <v>2.0899255304201207</v>
      </c>
      <c r="E60" s="4">
        <f t="shared" si="3"/>
        <v>1.9174938764986464</v>
      </c>
      <c r="G60" s="4">
        <f t="shared" si="1"/>
        <v>1.0380529783514858</v>
      </c>
    </row>
    <row r="61" spans="1:7" x14ac:dyDescent="0.2">
      <c r="A61" s="4">
        <f>IF('True_Odds_Calculator_2-way'!A62="","",'True_Odds_Calculator_2-way'!A62)</f>
        <v>2.06</v>
      </c>
      <c r="B61" s="4">
        <f>IF('True_Odds_Calculator_2-way'!B62="","",'True_Odds_Calculator_2-way'!B62)</f>
        <v>1.79</v>
      </c>
      <c r="C61" s="4">
        <f t="shared" si="0"/>
        <v>4.4096111080978329E-2</v>
      </c>
      <c r="D61" s="4">
        <f t="shared" si="2"/>
        <v>2.1580148651021243</v>
      </c>
      <c r="E61" s="4">
        <f t="shared" si="3"/>
        <v>1.8635467731338755</v>
      </c>
      <c r="G61" s="4">
        <f t="shared" si="1"/>
        <v>1.0440961110809783</v>
      </c>
    </row>
    <row r="62" spans="1:7" x14ac:dyDescent="0.2">
      <c r="A62" s="4">
        <f>IF('True_Odds_Calculator_2-way'!A63="","",'True_Odds_Calculator_2-way'!A63)</f>
        <v>1.84</v>
      </c>
      <c r="B62" s="4">
        <f>IF('True_Odds_Calculator_2-way'!B63="","",'True_Odds_Calculator_2-way'!B63)</f>
        <v>2.02</v>
      </c>
      <c r="C62" s="4">
        <f t="shared" si="0"/>
        <v>3.8527765820060234E-2</v>
      </c>
      <c r="D62" s="4">
        <f t="shared" si="2"/>
        <v>1.9076165058509547</v>
      </c>
      <c r="E62" s="4">
        <f t="shared" si="3"/>
        <v>2.1017869260348339</v>
      </c>
      <c r="G62" s="4">
        <f t="shared" si="1"/>
        <v>1.0385277658200602</v>
      </c>
    </row>
    <row r="63" spans="1:7" x14ac:dyDescent="0.2">
      <c r="A63" s="4">
        <f>IF('True_Odds_Calculator_2-way'!A64="","",'True_Odds_Calculator_2-way'!A64)</f>
        <v>2.08</v>
      </c>
      <c r="B63" s="4">
        <f>IF('True_Odds_Calculator_2-way'!B64="","",'True_Odds_Calculator_2-way'!B64)</f>
        <v>1.78</v>
      </c>
      <c r="C63" s="4">
        <f t="shared" si="0"/>
        <v>4.2566983578219642E-2</v>
      </c>
      <c r="D63" s="4">
        <f t="shared" si="2"/>
        <v>2.1763461086292031</v>
      </c>
      <c r="E63" s="4">
        <f t="shared" si="3"/>
        <v>1.8500899460323807</v>
      </c>
      <c r="G63" s="4">
        <f t="shared" si="1"/>
        <v>1.0425669835782196</v>
      </c>
    </row>
    <row r="64" spans="1:7" x14ac:dyDescent="0.2">
      <c r="A64" s="4">
        <f>IF('True_Odds_Calculator_2-way'!A65="","",'True_Odds_Calculator_2-way'!A65)</f>
        <v>1.86</v>
      </c>
      <c r="B64" s="4">
        <f>IF('True_Odds_Calculator_2-way'!B65="","",'True_Odds_Calculator_2-way'!B65)</f>
        <v>1.99</v>
      </c>
      <c r="C64" s="4">
        <f t="shared" si="0"/>
        <v>4.0146971416220811E-2</v>
      </c>
      <c r="D64" s="4">
        <f t="shared" si="2"/>
        <v>1.9321396878425641</v>
      </c>
      <c r="E64" s="4">
        <f t="shared" si="3"/>
        <v>2.0728005824046591</v>
      </c>
      <c r="G64" s="4">
        <f t="shared" si="1"/>
        <v>1.0401469714162208</v>
      </c>
    </row>
    <row r="65" spans="1:7" x14ac:dyDescent="0.2">
      <c r="A65" s="4">
        <f>IF('True_Odds_Calculator_2-way'!A66="","",'True_Odds_Calculator_2-way'!A66)</f>
        <v>2.08</v>
      </c>
      <c r="B65" s="4">
        <f>IF('True_Odds_Calculator_2-way'!B66="","",'True_Odds_Calculator_2-way'!B66)</f>
        <v>1.78</v>
      </c>
      <c r="C65" s="4">
        <f t="shared" si="0"/>
        <v>4.2566983578219642E-2</v>
      </c>
      <c r="D65" s="4">
        <f t="shared" si="2"/>
        <v>2.1763461086292031</v>
      </c>
      <c r="E65" s="4">
        <f t="shared" si="3"/>
        <v>1.8500899460323807</v>
      </c>
      <c r="G65" s="4">
        <f t="shared" si="1"/>
        <v>1.0425669835782196</v>
      </c>
    </row>
    <row r="66" spans="1:7" x14ac:dyDescent="0.2">
      <c r="A66" s="4">
        <f>IF('True_Odds_Calculator_2-way'!A67="","",'True_Odds_Calculator_2-way'!A67)</f>
        <v>1.76</v>
      </c>
      <c r="B66" s="4">
        <f>IF('True_Odds_Calculator_2-way'!B67="","",'True_Odds_Calculator_2-way'!B67)</f>
        <v>2.11</v>
      </c>
      <c r="C66" s="4">
        <f t="shared" ref="C66:C129" si="4">IF(A66="","",((1/A66)+(1/B66))-1)</f>
        <v>4.2115467470917878E-2</v>
      </c>
      <c r="D66" s="4">
        <f t="shared" si="2"/>
        <v>1.8277389506841228</v>
      </c>
      <c r="E66" s="4">
        <f t="shared" si="3"/>
        <v>2.208110357949816</v>
      </c>
      <c r="G66" s="4">
        <f t="shared" ref="G66:G129" si="5">IF(A66="","",C66+1)</f>
        <v>1.0421154674709179</v>
      </c>
    </row>
    <row r="67" spans="1:7" x14ac:dyDescent="0.2">
      <c r="A67" s="4">
        <f>IF('True_Odds_Calculator_2-way'!A68="","",'True_Odds_Calculator_2-way'!A68)</f>
        <v>2.08</v>
      </c>
      <c r="B67" s="4">
        <f>IF('True_Odds_Calculator_2-way'!B68="","",'True_Odds_Calculator_2-way'!B68)</f>
        <v>1.78</v>
      </c>
      <c r="C67" s="4">
        <f t="shared" si="4"/>
        <v>4.2566983578219642E-2</v>
      </c>
      <c r="D67" s="4">
        <f t="shared" ref="D67:D130" si="6">IF(A67="","",(2*A67)/(2-($C67*A67)))</f>
        <v>2.1763461086292031</v>
      </c>
      <c r="E67" s="4">
        <f t="shared" ref="E67:E130" si="7">IF(B67="","",(2*B67)/(2-($C67*B67)))</f>
        <v>1.8500899460323807</v>
      </c>
      <c r="G67" s="4">
        <f t="shared" si="5"/>
        <v>1.0425669835782196</v>
      </c>
    </row>
    <row r="68" spans="1:7" x14ac:dyDescent="0.2">
      <c r="A68" s="4">
        <f>IF('True_Odds_Calculator_2-way'!A69="","",'True_Odds_Calculator_2-way'!A69)</f>
        <v>2.21</v>
      </c>
      <c r="B68" s="4">
        <f>IF('True_Odds_Calculator_2-way'!B69="","",'True_Odds_Calculator_2-way'!B69)</f>
        <v>1.69</v>
      </c>
      <c r="C68" s="4">
        <f t="shared" si="4"/>
        <v>4.4204664114166459E-2</v>
      </c>
      <c r="D68" s="4">
        <f t="shared" si="6"/>
        <v>2.3234937323089366</v>
      </c>
      <c r="E68" s="4">
        <f t="shared" si="7"/>
        <v>1.7555759242285367</v>
      </c>
      <c r="G68" s="4">
        <f t="shared" si="5"/>
        <v>1.0442046641141665</v>
      </c>
    </row>
    <row r="69" spans="1:7" x14ac:dyDescent="0.2">
      <c r="A69" s="4">
        <f>IF('True_Odds_Calculator_2-way'!A70="","",'True_Odds_Calculator_2-way'!A70)</f>
        <v>1.95</v>
      </c>
      <c r="B69" s="4">
        <f>IF('True_Odds_Calculator_2-way'!B70="","",'True_Odds_Calculator_2-way'!B70)</f>
        <v>1.9</v>
      </c>
      <c r="C69" s="4">
        <f t="shared" si="4"/>
        <v>3.9136302294197067E-2</v>
      </c>
      <c r="D69" s="4">
        <f t="shared" si="6"/>
        <v>2.027359781121751</v>
      </c>
      <c r="E69" s="4">
        <f t="shared" si="7"/>
        <v>1.9733688415446073</v>
      </c>
      <c r="G69" s="4">
        <f t="shared" si="5"/>
        <v>1.0391363022941971</v>
      </c>
    </row>
    <row r="70" spans="1:7" x14ac:dyDescent="0.2">
      <c r="A70" s="4">
        <f>IF('True_Odds_Calculator_2-way'!A71="","",'True_Odds_Calculator_2-way'!A71)</f>
        <v>2.46</v>
      </c>
      <c r="B70" s="4">
        <f>IF('True_Odds_Calculator_2-way'!B71="","",'True_Odds_Calculator_2-way'!B71)</f>
        <v>1.57</v>
      </c>
      <c r="C70" s="4">
        <f t="shared" si="4"/>
        <v>4.3446740199886147E-2</v>
      </c>
      <c r="D70" s="4">
        <f t="shared" si="6"/>
        <v>2.5988829823026718</v>
      </c>
      <c r="E70" s="4">
        <f t="shared" si="7"/>
        <v>1.6254366398720594</v>
      </c>
      <c r="G70" s="4">
        <f t="shared" si="5"/>
        <v>1.0434467401998861</v>
      </c>
    </row>
    <row r="71" spans="1:7" x14ac:dyDescent="0.2">
      <c r="A71" s="4">
        <f>IF('True_Odds_Calculator_2-way'!A72="","",'True_Odds_Calculator_2-way'!A72)</f>
        <v>2.06</v>
      </c>
      <c r="B71" s="4">
        <f>IF('True_Odds_Calculator_2-way'!B72="","",'True_Odds_Calculator_2-way'!B72)</f>
        <v>1.79</v>
      </c>
      <c r="C71" s="4">
        <f t="shared" si="4"/>
        <v>4.4096111080978329E-2</v>
      </c>
      <c r="D71" s="4">
        <f t="shared" si="6"/>
        <v>2.1580148651021243</v>
      </c>
      <c r="E71" s="4">
        <f t="shared" si="7"/>
        <v>1.8635467731338755</v>
      </c>
      <c r="G71" s="4">
        <f t="shared" si="5"/>
        <v>1.0440961110809783</v>
      </c>
    </row>
    <row r="72" spans="1:7" x14ac:dyDescent="0.2">
      <c r="A72" s="4">
        <f>IF('True_Odds_Calculator_2-way'!A73="","",'True_Odds_Calculator_2-way'!A73)</f>
        <v>2.4</v>
      </c>
      <c r="B72" s="4">
        <f>IF('True_Odds_Calculator_2-way'!B73="","",'True_Odds_Calculator_2-way'!B73)</f>
        <v>1.6</v>
      </c>
      <c r="C72" s="4">
        <f t="shared" si="4"/>
        <v>4.1666666666666741E-2</v>
      </c>
      <c r="D72" s="4">
        <f t="shared" si="6"/>
        <v>2.5263157894736841</v>
      </c>
      <c r="E72" s="4">
        <f t="shared" si="7"/>
        <v>1.6551724137931036</v>
      </c>
      <c r="G72" s="4">
        <f t="shared" si="5"/>
        <v>1.0416666666666667</v>
      </c>
    </row>
    <row r="73" spans="1:7" x14ac:dyDescent="0.2">
      <c r="A73" s="4">
        <f>IF('True_Odds_Calculator_2-way'!A74="","",'True_Odds_Calculator_2-way'!A74)</f>
        <v>2.27</v>
      </c>
      <c r="B73" s="4">
        <f>IF('True_Odds_Calculator_2-way'!B74="","",'True_Odds_Calculator_2-way'!B74)</f>
        <v>1.66</v>
      </c>
      <c r="C73" s="4">
        <f t="shared" si="4"/>
        <v>4.2938272915450382E-2</v>
      </c>
      <c r="D73" s="4">
        <f t="shared" si="6"/>
        <v>2.3862959913874993</v>
      </c>
      <c r="E73" s="4">
        <f t="shared" si="7"/>
        <v>1.7213466721483714</v>
      </c>
      <c r="G73" s="4">
        <f t="shared" si="5"/>
        <v>1.0429382729154504</v>
      </c>
    </row>
    <row r="74" spans="1:7" x14ac:dyDescent="0.2">
      <c r="A74" s="4">
        <f>IF('True_Odds_Calculator_2-way'!A75="","",'True_Odds_Calculator_2-way'!A75)</f>
        <v>2.13</v>
      </c>
      <c r="B74" s="4">
        <f>IF('True_Odds_Calculator_2-way'!B75="","",'True_Odds_Calculator_2-way'!B75)</f>
        <v>1.74</v>
      </c>
      <c r="C74" s="4">
        <f t="shared" si="4"/>
        <v>4.4196211753278369E-2</v>
      </c>
      <c r="D74" s="4">
        <f t="shared" si="6"/>
        <v>2.2352089741270129</v>
      </c>
      <c r="E74" s="4">
        <f t="shared" si="7"/>
        <v>1.8095796103705875</v>
      </c>
      <c r="G74" s="4">
        <f t="shared" si="5"/>
        <v>1.0441962117532784</v>
      </c>
    </row>
    <row r="75" spans="1:7" x14ac:dyDescent="0.2">
      <c r="A75" s="4">
        <f>IF('True_Odds_Calculator_2-way'!A76="","",'True_Odds_Calculator_2-way'!A76)</f>
        <v>2.0699999999999998</v>
      </c>
      <c r="B75" s="4">
        <f>IF('True_Odds_Calculator_2-way'!B76="","",'True_Odds_Calculator_2-way'!B76)</f>
        <v>1.79</v>
      </c>
      <c r="C75" s="4">
        <f t="shared" si="4"/>
        <v>4.17510053167085E-2</v>
      </c>
      <c r="D75" s="4">
        <f t="shared" si="6"/>
        <v>2.1634893294018038</v>
      </c>
      <c r="E75" s="4">
        <f t="shared" si="7"/>
        <v>1.8594836022382255</v>
      </c>
      <c r="G75" s="4">
        <f t="shared" si="5"/>
        <v>1.0417510053167085</v>
      </c>
    </row>
    <row r="76" spans="1:7" x14ac:dyDescent="0.2">
      <c r="A76" s="4">
        <f>IF('True_Odds_Calculator_2-way'!A77="","",'True_Odds_Calculator_2-way'!A77)</f>
        <v>2.38</v>
      </c>
      <c r="B76" s="4">
        <f>IF('True_Odds_Calculator_2-way'!B77="","",'True_Odds_Calculator_2-way'!B77)</f>
        <v>1.58</v>
      </c>
      <c r="C76" s="4">
        <f t="shared" si="4"/>
        <v>5.3079459631953929E-2</v>
      </c>
      <c r="D76" s="4">
        <f t="shared" si="6"/>
        <v>2.5404675043912981</v>
      </c>
      <c r="E76" s="4">
        <f t="shared" si="7"/>
        <v>1.6491535830190334</v>
      </c>
      <c r="G76" s="4">
        <f t="shared" si="5"/>
        <v>1.0530794596319539</v>
      </c>
    </row>
    <row r="77" spans="1:7" x14ac:dyDescent="0.2">
      <c r="A77" s="4">
        <f>IF('True_Odds_Calculator_2-way'!A78="","",'True_Odds_Calculator_2-way'!A78)</f>
        <v>1.81</v>
      </c>
      <c r="B77" s="4">
        <f>IF('True_Odds_Calculator_2-way'!B78="","",'True_Odds_Calculator_2-way'!B78)</f>
        <v>2.0299999999999998</v>
      </c>
      <c r="C77" s="4">
        <f t="shared" si="4"/>
        <v>4.5097025283727721E-2</v>
      </c>
      <c r="D77" s="4">
        <f t="shared" si="6"/>
        <v>1.8870143543127138</v>
      </c>
      <c r="E77" s="4">
        <f t="shared" si="7"/>
        <v>2.1273774715571898</v>
      </c>
      <c r="G77" s="4">
        <f t="shared" si="5"/>
        <v>1.0450970252837277</v>
      </c>
    </row>
    <row r="78" spans="1:7" x14ac:dyDescent="0.2">
      <c r="A78" s="4">
        <f>IF('True_Odds_Calculator_2-way'!A79="","",'True_Odds_Calculator_2-way'!A79)</f>
        <v>1.92</v>
      </c>
      <c r="B78" s="4">
        <f>IF('True_Odds_Calculator_2-way'!B79="","",'True_Odds_Calculator_2-way'!B79)</f>
        <v>1.87</v>
      </c>
      <c r="C78" s="4">
        <f t="shared" si="4"/>
        <v>5.5592691622103452E-2</v>
      </c>
      <c r="D78" s="4">
        <f t="shared" si="6"/>
        <v>2.0282453960004521</v>
      </c>
      <c r="E78" s="4">
        <f t="shared" si="7"/>
        <v>1.9725304911548183</v>
      </c>
      <c r="G78" s="4">
        <f t="shared" si="5"/>
        <v>1.0555926916221035</v>
      </c>
    </row>
    <row r="79" spans="1:7" x14ac:dyDescent="0.2">
      <c r="A79" s="4">
        <f>IF('True_Odds_Calculator_2-way'!A80="","",'True_Odds_Calculator_2-way'!A80)</f>
        <v>1.7</v>
      </c>
      <c r="B79" s="4">
        <f>IF('True_Odds_Calculator_2-way'!B80="","",'True_Odds_Calculator_2-way'!B80)</f>
        <v>2.14</v>
      </c>
      <c r="C79" s="4">
        <f t="shared" si="4"/>
        <v>5.5525013743815244E-2</v>
      </c>
      <c r="D79" s="4">
        <f t="shared" si="6"/>
        <v>1.7842079450711132</v>
      </c>
      <c r="E79" s="4">
        <f t="shared" si="7"/>
        <v>2.2751719824890557</v>
      </c>
      <c r="G79" s="4">
        <f t="shared" si="5"/>
        <v>1.0555250137438152</v>
      </c>
    </row>
    <row r="80" spans="1:7" x14ac:dyDescent="0.2">
      <c r="A80" s="4">
        <f>IF('True_Odds_Calculator_2-way'!A81="","",'True_Odds_Calculator_2-way'!A81)</f>
        <v>1.86</v>
      </c>
      <c r="B80" s="4">
        <f>IF('True_Odds_Calculator_2-way'!B81="","",'True_Odds_Calculator_2-way'!B81)</f>
        <v>1.96</v>
      </c>
      <c r="C80" s="4">
        <f t="shared" si="4"/>
        <v>4.7838490234803466E-2</v>
      </c>
      <c r="D80" s="4">
        <f t="shared" si="6"/>
        <v>1.9466040153780435</v>
      </c>
      <c r="E80" s="4">
        <f t="shared" si="7"/>
        <v>2.0564079422382671</v>
      </c>
      <c r="G80" s="4">
        <f t="shared" si="5"/>
        <v>1.0478384902348035</v>
      </c>
    </row>
    <row r="81" spans="1:7" x14ac:dyDescent="0.2">
      <c r="A81" s="4">
        <f>IF('True_Odds_Calculator_2-way'!A82="","",'True_Odds_Calculator_2-way'!A82)</f>
        <v>1.93</v>
      </c>
      <c r="B81" s="4">
        <f>IF('True_Odds_Calculator_2-way'!B82="","",'True_Odds_Calculator_2-way'!B82)</f>
        <v>1.89</v>
      </c>
      <c r="C81" s="4">
        <f t="shared" si="4"/>
        <v>4.7235244126436093E-2</v>
      </c>
      <c r="D81" s="4">
        <f t="shared" si="6"/>
        <v>2.0221747928042801</v>
      </c>
      <c r="E81" s="4">
        <f t="shared" si="7"/>
        <v>1.9783062613553166</v>
      </c>
      <c r="G81" s="4">
        <f t="shared" si="5"/>
        <v>1.0472352441264361</v>
      </c>
    </row>
    <row r="82" spans="1:7" x14ac:dyDescent="0.2">
      <c r="A82" s="4">
        <f>IF('True_Odds_Calculator_2-way'!A83="","",'True_Odds_Calculator_2-way'!A83)</f>
        <v>1.75</v>
      </c>
      <c r="B82" s="4">
        <f>IF('True_Odds_Calculator_2-way'!B83="","",'True_Odds_Calculator_2-way'!B83)</f>
        <v>2.09</v>
      </c>
      <c r="C82" s="4">
        <f t="shared" si="4"/>
        <v>4.9897470950102552E-2</v>
      </c>
      <c r="D82" s="4">
        <f t="shared" si="6"/>
        <v>1.8298936835522202</v>
      </c>
      <c r="E82" s="4">
        <f t="shared" si="7"/>
        <v>2.2049736247174074</v>
      </c>
      <c r="G82" s="4">
        <f t="shared" si="5"/>
        <v>1.0498974709501026</v>
      </c>
    </row>
    <row r="83" spans="1:7" x14ac:dyDescent="0.2">
      <c r="A83" s="4">
        <f>IF('True_Odds_Calculator_2-way'!A84="","",'True_Odds_Calculator_2-way'!A84)</f>
        <v>2.54</v>
      </c>
      <c r="B83" s="4">
        <f>IF('True_Odds_Calculator_2-way'!B84="","",'True_Odds_Calculator_2-way'!B84)</f>
        <v>1.57</v>
      </c>
      <c r="C83" s="4">
        <f t="shared" si="4"/>
        <v>3.0643462560810519E-2</v>
      </c>
      <c r="D83" s="4">
        <f t="shared" si="6"/>
        <v>2.6428524090396981</v>
      </c>
      <c r="E83" s="4">
        <f t="shared" si="7"/>
        <v>1.6086974061075479</v>
      </c>
      <c r="G83" s="4">
        <f t="shared" si="5"/>
        <v>1.0306434625608105</v>
      </c>
    </row>
    <row r="84" spans="1:7" x14ac:dyDescent="0.2">
      <c r="A84" s="4">
        <f>IF('True_Odds_Calculator_2-way'!A85="","",'True_Odds_Calculator_2-way'!A85)</f>
        <v>1.42</v>
      </c>
      <c r="B84" s="4">
        <f>IF('True_Odds_Calculator_2-way'!B85="","",'True_Odds_Calculator_2-way'!B85)</f>
        <v>2.9</v>
      </c>
      <c r="C84" s="4">
        <f t="shared" si="4"/>
        <v>4.9052938319572803E-2</v>
      </c>
      <c r="D84" s="4">
        <f t="shared" si="6"/>
        <v>1.4712397284744554</v>
      </c>
      <c r="E84" s="4">
        <f t="shared" si="7"/>
        <v>3.1220621683093261</v>
      </c>
      <c r="G84" s="4">
        <f t="shared" si="5"/>
        <v>1.0490529383195728</v>
      </c>
    </row>
    <row r="85" spans="1:7" x14ac:dyDescent="0.2">
      <c r="A85" s="4">
        <f>IF('True_Odds_Calculator_2-way'!A86="","",'True_Odds_Calculator_2-way'!A86)</f>
        <v>2.17</v>
      </c>
      <c r="B85" s="4">
        <f>IF('True_Odds_Calculator_2-way'!B86="","",'True_Odds_Calculator_2-way'!B86)</f>
        <v>1.71</v>
      </c>
      <c r="C85" s="4">
        <f t="shared" si="4"/>
        <v>4.5624814724984475E-2</v>
      </c>
      <c r="D85" s="4">
        <f t="shared" si="6"/>
        <v>2.2830159657919831</v>
      </c>
      <c r="E85" s="4">
        <f t="shared" si="7"/>
        <v>1.7794135277051812</v>
      </c>
      <c r="G85" s="4">
        <f t="shared" si="5"/>
        <v>1.0456248147249845</v>
      </c>
    </row>
    <row r="86" spans="1:7" x14ac:dyDescent="0.2">
      <c r="A86" s="4">
        <f>IF('True_Odds_Calculator_2-way'!A87="","",'True_Odds_Calculator_2-way'!A87)</f>
        <v>2.08</v>
      </c>
      <c r="B86" s="4">
        <f>IF('True_Odds_Calculator_2-way'!B87="","",'True_Odds_Calculator_2-way'!B87)</f>
        <v>1.78</v>
      </c>
      <c r="C86" s="4">
        <f t="shared" si="4"/>
        <v>4.2566983578219642E-2</v>
      </c>
      <c r="D86" s="4">
        <f t="shared" si="6"/>
        <v>2.1763461086292031</v>
      </c>
      <c r="E86" s="4">
        <f t="shared" si="7"/>
        <v>1.8500899460323807</v>
      </c>
      <c r="G86" s="4">
        <f t="shared" si="5"/>
        <v>1.0425669835782196</v>
      </c>
    </row>
    <row r="87" spans="1:7" x14ac:dyDescent="0.2">
      <c r="A87" s="4">
        <f>IF('True_Odds_Calculator_2-way'!A88="","",'True_Odds_Calculator_2-way'!A88)</f>
        <v>2.34</v>
      </c>
      <c r="B87" s="4">
        <f>IF('True_Odds_Calculator_2-way'!B88="","",'True_Odds_Calculator_2-way'!B88)</f>
        <v>1.63</v>
      </c>
      <c r="C87" s="4">
        <f t="shared" si="4"/>
        <v>4.0847359865764821E-2</v>
      </c>
      <c r="D87" s="4">
        <f t="shared" si="6"/>
        <v>2.4574447522711167</v>
      </c>
      <c r="E87" s="4">
        <f t="shared" si="7"/>
        <v>1.6861323548914724</v>
      </c>
      <c r="G87" s="4">
        <f t="shared" si="5"/>
        <v>1.0408473598657648</v>
      </c>
    </row>
    <row r="88" spans="1:7" x14ac:dyDescent="0.2">
      <c r="A88" s="4">
        <f>IF('True_Odds_Calculator_2-way'!A89="","",'True_Odds_Calculator_2-way'!A89)</f>
        <v>2.2999999999999998</v>
      </c>
      <c r="B88" s="4">
        <f>IF('True_Odds_Calculator_2-way'!B89="","",'True_Odds_Calculator_2-way'!B89)</f>
        <v>1.64</v>
      </c>
      <c r="C88" s="4">
        <f t="shared" si="4"/>
        <v>4.4538706256627814E-2</v>
      </c>
      <c r="D88" s="4">
        <f t="shared" si="6"/>
        <v>2.4241645244215939</v>
      </c>
      <c r="E88" s="4">
        <f t="shared" si="7"/>
        <v>1.7021660649819494</v>
      </c>
      <c r="G88" s="4">
        <f t="shared" si="5"/>
        <v>1.0445387062566278</v>
      </c>
    </row>
    <row r="89" spans="1:7" x14ac:dyDescent="0.2">
      <c r="A89" s="4">
        <f>IF('True_Odds_Calculator_2-way'!A90="","",'True_Odds_Calculator_2-way'!A90)</f>
        <v>2.4500000000000002</v>
      </c>
      <c r="B89" s="4">
        <f>IF('True_Odds_Calculator_2-way'!B90="","",'True_Odds_Calculator_2-way'!B90)</f>
        <v>1.57</v>
      </c>
      <c r="C89" s="4">
        <f t="shared" si="4"/>
        <v>4.5105940465357985E-2</v>
      </c>
      <c r="D89" s="4">
        <f t="shared" si="6"/>
        <v>2.5932917579639305</v>
      </c>
      <c r="E89" s="4">
        <f t="shared" si="7"/>
        <v>1.6276314397545752</v>
      </c>
      <c r="G89" s="4">
        <f t="shared" si="5"/>
        <v>1.045105940465358</v>
      </c>
    </row>
    <row r="90" spans="1:7" x14ac:dyDescent="0.2">
      <c r="A90" s="4">
        <f>IF('True_Odds_Calculator_2-way'!A91="","",'True_Odds_Calculator_2-way'!A91)</f>
        <v>1.79</v>
      </c>
      <c r="B90" s="4">
        <f>IF('True_Odds_Calculator_2-way'!B91="","",'True_Odds_Calculator_2-way'!B91)</f>
        <v>2.06</v>
      </c>
      <c r="C90" s="4">
        <f t="shared" si="4"/>
        <v>4.4096111080978329E-2</v>
      </c>
      <c r="D90" s="4">
        <f t="shared" si="6"/>
        <v>1.8635467731338755</v>
      </c>
      <c r="E90" s="4">
        <f t="shared" si="7"/>
        <v>2.1580148651021243</v>
      </c>
      <c r="G90" s="4">
        <f t="shared" si="5"/>
        <v>1.0440961110809783</v>
      </c>
    </row>
    <row r="91" spans="1:7" x14ac:dyDescent="0.2">
      <c r="A91" s="4">
        <f>IF('True_Odds_Calculator_2-way'!A92="","",'True_Odds_Calculator_2-way'!A92)</f>
        <v>2.31</v>
      </c>
      <c r="B91" s="4">
        <f>IF('True_Odds_Calculator_2-way'!B92="","",'True_Odds_Calculator_2-way'!B92)</f>
        <v>1.64</v>
      </c>
      <c r="C91" s="4">
        <f t="shared" si="4"/>
        <v>4.2656530461408604E-2</v>
      </c>
      <c r="D91" s="4">
        <f t="shared" si="6"/>
        <v>2.4297075423294001</v>
      </c>
      <c r="E91" s="4">
        <f t="shared" si="7"/>
        <v>1.6994437466355645</v>
      </c>
      <c r="G91" s="4">
        <f t="shared" si="5"/>
        <v>1.0426565304614086</v>
      </c>
    </row>
    <row r="92" spans="1:7" x14ac:dyDescent="0.2">
      <c r="A92" s="4">
        <f>IF('True_Odds_Calculator_2-way'!A93="","",'True_Odds_Calculator_2-way'!A93)</f>
        <v>2.0299999999999998</v>
      </c>
      <c r="B92" s="4">
        <f>IF('True_Odds_Calculator_2-way'!B93="","",'True_Odds_Calculator_2-way'!B93)</f>
        <v>1.83</v>
      </c>
      <c r="C92" s="4">
        <f t="shared" si="4"/>
        <v>3.9058924870117639E-2</v>
      </c>
      <c r="D92" s="4">
        <f t="shared" si="6"/>
        <v>2.1138012461236451</v>
      </c>
      <c r="E92" s="4">
        <f t="shared" si="7"/>
        <v>1.8978262535441519</v>
      </c>
      <c r="G92" s="4">
        <f t="shared" si="5"/>
        <v>1.0390589248701176</v>
      </c>
    </row>
    <row r="93" spans="1:7" x14ac:dyDescent="0.2">
      <c r="A93" s="4">
        <f>IF('True_Odds_Calculator_2-way'!A94="","",'True_Odds_Calculator_2-way'!A94)</f>
        <v>2.75</v>
      </c>
      <c r="B93" s="4">
        <f>IF('True_Odds_Calculator_2-way'!B94="","",'True_Odds_Calculator_2-way'!B94)</f>
        <v>1.47</v>
      </c>
      <c r="C93" s="4">
        <f t="shared" si="4"/>
        <v>4.390847247990104E-2</v>
      </c>
      <c r="D93" s="4">
        <f t="shared" si="6"/>
        <v>2.9266968325791858</v>
      </c>
      <c r="E93" s="4">
        <f t="shared" si="7"/>
        <v>1.5190230155002347</v>
      </c>
      <c r="G93" s="4">
        <f t="shared" si="5"/>
        <v>1.043908472479901</v>
      </c>
    </row>
    <row r="94" spans="1:7" x14ac:dyDescent="0.2">
      <c r="A94" s="4">
        <f>IF('True_Odds_Calculator_2-way'!A95="","",'True_Odds_Calculator_2-way'!A95)</f>
        <v>2.34</v>
      </c>
      <c r="B94" s="4">
        <f>IF('True_Odds_Calculator_2-way'!B95="","",'True_Odds_Calculator_2-way'!B95)</f>
        <v>1.62</v>
      </c>
      <c r="C94" s="4">
        <f t="shared" si="4"/>
        <v>4.4634377967711192E-2</v>
      </c>
      <c r="D94" s="4">
        <f t="shared" si="6"/>
        <v>2.4689331770222736</v>
      </c>
      <c r="E94" s="4">
        <f t="shared" si="7"/>
        <v>1.6807661612130886</v>
      </c>
      <c r="G94" s="4">
        <f t="shared" si="5"/>
        <v>1.0446343779677112</v>
      </c>
    </row>
    <row r="95" spans="1:7" x14ac:dyDescent="0.2">
      <c r="A95" s="4">
        <f>IF('True_Odds_Calculator_2-way'!A96="","",'True_Odds_Calculator_2-way'!A96)</f>
        <v>2.27</v>
      </c>
      <c r="B95" s="4">
        <f>IF('True_Odds_Calculator_2-way'!B96="","",'True_Odds_Calculator_2-way'!B96)</f>
        <v>1.63</v>
      </c>
      <c r="C95" s="4">
        <f t="shared" si="4"/>
        <v>5.4025566876570785E-2</v>
      </c>
      <c r="D95" s="4">
        <f t="shared" si="6"/>
        <v>2.418286984085487</v>
      </c>
      <c r="E95" s="4">
        <f t="shared" si="7"/>
        <v>1.7050759199096792</v>
      </c>
      <c r="G95" s="4">
        <f t="shared" si="5"/>
        <v>1.0540255668765708</v>
      </c>
    </row>
    <row r="96" spans="1:7" x14ac:dyDescent="0.2">
      <c r="A96" s="4">
        <f>IF('True_Odds_Calculator_2-way'!A97="","",'True_Odds_Calculator_2-way'!A97)</f>
        <v>2.0099999999999998</v>
      </c>
      <c r="B96" s="4">
        <f>IF('True_Odds_Calculator_2-way'!B97="","",'True_Odds_Calculator_2-way'!B97)</f>
        <v>1.81</v>
      </c>
      <c r="C96" s="4">
        <f t="shared" si="4"/>
        <v>4.999862565624924E-2</v>
      </c>
      <c r="D96" s="4">
        <f t="shared" si="6"/>
        <v>2.1163433291643639</v>
      </c>
      <c r="E96" s="4">
        <f t="shared" si="7"/>
        <v>1.8957817670201405</v>
      </c>
      <c r="G96" s="4">
        <f t="shared" si="5"/>
        <v>1.0499986256562492</v>
      </c>
    </row>
    <row r="97" spans="1:7" x14ac:dyDescent="0.2">
      <c r="A97" s="4">
        <f>IF('True_Odds_Calculator_2-way'!A98="","",'True_Odds_Calculator_2-way'!A98)</f>
        <v>2.0299999999999998</v>
      </c>
      <c r="B97" s="4">
        <f>IF('True_Odds_Calculator_2-way'!B98="","",'True_Odds_Calculator_2-way'!B98)</f>
        <v>1.82</v>
      </c>
      <c r="C97" s="4">
        <f t="shared" si="4"/>
        <v>4.2061386888973207E-2</v>
      </c>
      <c r="D97" s="4">
        <f t="shared" si="6"/>
        <v>2.1205303334672561</v>
      </c>
      <c r="E97" s="4">
        <f t="shared" si="7"/>
        <v>1.8924345643599858</v>
      </c>
      <c r="G97" s="4">
        <f t="shared" si="5"/>
        <v>1.0420613868889732</v>
      </c>
    </row>
    <row r="98" spans="1:7" x14ac:dyDescent="0.2">
      <c r="A98" s="4">
        <f>IF('True_Odds_Calculator_2-way'!A99="","",'True_Odds_Calculator_2-way'!A99)</f>
        <v>1.81</v>
      </c>
      <c r="B98" s="4">
        <f>IF('True_Odds_Calculator_2-way'!B99="","",'True_Odds_Calculator_2-way'!B99)</f>
        <v>2.1</v>
      </c>
      <c r="C98" s="4">
        <f t="shared" si="4"/>
        <v>2.8676664035780064E-2</v>
      </c>
      <c r="D98" s="4">
        <f t="shared" si="6"/>
        <v>1.858225372769494</v>
      </c>
      <c r="E98" s="4">
        <f t="shared" si="7"/>
        <v>2.1651951011107946</v>
      </c>
      <c r="G98" s="4">
        <f t="shared" si="5"/>
        <v>1.0286766640357801</v>
      </c>
    </row>
    <row r="99" spans="1:7" x14ac:dyDescent="0.2">
      <c r="A99" s="4">
        <f>IF('True_Odds_Calculator_2-way'!A100="","",'True_Odds_Calculator_2-way'!A100)</f>
        <v>1.79</v>
      </c>
      <c r="B99" s="4">
        <f>IF('True_Odds_Calculator_2-way'!B100="","",'True_Odds_Calculator_2-way'!B100)</f>
        <v>2.12</v>
      </c>
      <c r="C99" s="4">
        <f t="shared" si="4"/>
        <v>3.0357331084642114E-2</v>
      </c>
      <c r="D99" s="4">
        <f t="shared" si="6"/>
        <v>1.8399922420480992</v>
      </c>
      <c r="E99" s="4">
        <f t="shared" si="7"/>
        <v>2.1904871854075272</v>
      </c>
      <c r="G99" s="4">
        <f t="shared" si="5"/>
        <v>1.0303573310846421</v>
      </c>
    </row>
    <row r="100" spans="1:7" x14ac:dyDescent="0.2">
      <c r="A100" s="4">
        <f>IF('True_Odds_Calculator_2-way'!A101="","",'True_Odds_Calculator_2-way'!A101)</f>
        <v>2.36</v>
      </c>
      <c r="B100" s="4">
        <f>IF('True_Odds_Calculator_2-way'!B101="","",'True_Odds_Calculator_2-way'!B101)</f>
        <v>1.64</v>
      </c>
      <c r="C100" s="4">
        <f t="shared" si="4"/>
        <v>3.3484911120297722E-2</v>
      </c>
      <c r="D100" s="4">
        <f t="shared" si="6"/>
        <v>2.4570848146267141</v>
      </c>
      <c r="E100" s="4">
        <f t="shared" si="7"/>
        <v>1.6863018473335656</v>
      </c>
      <c r="G100" s="4">
        <f t="shared" si="5"/>
        <v>1.0334849111202977</v>
      </c>
    </row>
    <row r="101" spans="1:7" x14ac:dyDescent="0.2">
      <c r="A101" s="4">
        <f>IF('True_Odds_Calculator_2-way'!A102="","",'True_Odds_Calculator_2-way'!A102)</f>
        <v>2.39</v>
      </c>
      <c r="B101" s="4">
        <f>IF('True_Odds_Calculator_2-way'!B102="","",'True_Odds_Calculator_2-way'!B102)</f>
        <v>1.63</v>
      </c>
      <c r="C101" s="4">
        <f t="shared" si="4"/>
        <v>3.19069743563416E-2</v>
      </c>
      <c r="D101" s="4">
        <f t="shared" si="6"/>
        <v>2.4847402493861024</v>
      </c>
      <c r="E101" s="4">
        <f t="shared" si="7"/>
        <v>1.6735184827201064</v>
      </c>
      <c r="G101" s="4">
        <f t="shared" si="5"/>
        <v>1.0319069743563416</v>
      </c>
    </row>
    <row r="102" spans="1:7" x14ac:dyDescent="0.2">
      <c r="A102" s="4">
        <f>IF('True_Odds_Calculator_2-way'!A103="","",'True_Odds_Calculator_2-way'!A103)</f>
        <v>2.06</v>
      </c>
      <c r="B102" s="4">
        <f>IF('True_Odds_Calculator_2-way'!B103="","",'True_Odds_Calculator_2-way'!B103)</f>
        <v>1.84</v>
      </c>
      <c r="C102" s="4">
        <f t="shared" si="4"/>
        <v>2.891515407344869E-2</v>
      </c>
      <c r="D102" s="4">
        <f t="shared" si="6"/>
        <v>2.1232354918216445</v>
      </c>
      <c r="E102" s="4">
        <f t="shared" si="7"/>
        <v>1.8902852583283463</v>
      </c>
      <c r="G102" s="4">
        <f t="shared" si="5"/>
        <v>1.0289151540734487</v>
      </c>
    </row>
    <row r="103" spans="1:7" x14ac:dyDescent="0.2">
      <c r="A103" s="4">
        <f>IF('True_Odds_Calculator_2-way'!A104="","",'True_Odds_Calculator_2-way'!A104)</f>
        <v>2.19</v>
      </c>
      <c r="B103" s="4">
        <f>IF('True_Odds_Calculator_2-way'!B104="","",'True_Odds_Calculator_2-way'!B104)</f>
        <v>1.73</v>
      </c>
      <c r="C103" s="4">
        <f t="shared" si="4"/>
        <v>3.4655686647135031E-2</v>
      </c>
      <c r="D103" s="4">
        <f t="shared" si="6"/>
        <v>2.2763841740018629</v>
      </c>
      <c r="E103" s="4">
        <f t="shared" si="7"/>
        <v>1.7834631769717797</v>
      </c>
      <c r="G103" s="4">
        <f t="shared" si="5"/>
        <v>1.034655686647135</v>
      </c>
    </row>
    <row r="104" spans="1:7" x14ac:dyDescent="0.2">
      <c r="A104" s="4">
        <f>IF('True_Odds_Calculator_2-way'!A105="","",'True_Odds_Calculator_2-way'!A105)</f>
        <v>2.2999999999999998</v>
      </c>
      <c r="B104" s="4">
        <f>IF('True_Odds_Calculator_2-way'!B105="","",'True_Odds_Calculator_2-way'!B105)</f>
        <v>1.67</v>
      </c>
      <c r="C104" s="4">
        <f t="shared" si="4"/>
        <v>3.3585003905233002E-2</v>
      </c>
      <c r="D104" s="4">
        <f t="shared" si="6"/>
        <v>2.3924011211460603</v>
      </c>
      <c r="E104" s="4">
        <f t="shared" si="7"/>
        <v>1.7181838514873629</v>
      </c>
      <c r="G104" s="4">
        <f t="shared" si="5"/>
        <v>1.033585003905233</v>
      </c>
    </row>
    <row r="105" spans="1:7" x14ac:dyDescent="0.2">
      <c r="A105" s="4">
        <f>IF('True_Odds_Calculator_2-way'!A106="","",'True_Odds_Calculator_2-way'!A106)</f>
        <v>2.31</v>
      </c>
      <c r="B105" s="4">
        <f>IF('True_Odds_Calculator_2-way'!B106="","",'True_Odds_Calculator_2-way'!B106)</f>
        <v>1.66</v>
      </c>
      <c r="C105" s="4">
        <f t="shared" si="4"/>
        <v>3.5310071454649705E-2</v>
      </c>
      <c r="D105" s="4">
        <f t="shared" si="6"/>
        <v>2.4082145324373547</v>
      </c>
      <c r="E105" s="4">
        <f t="shared" si="7"/>
        <v>1.7101190741649199</v>
      </c>
      <c r="G105" s="4">
        <f t="shared" si="5"/>
        <v>1.0353100714546497</v>
      </c>
    </row>
    <row r="106" spans="1:7" x14ac:dyDescent="0.2">
      <c r="A106" s="4">
        <f>IF('True_Odds_Calculator_2-way'!A107="","",'True_Odds_Calculator_2-way'!A107)</f>
        <v>2.27</v>
      </c>
      <c r="B106" s="4">
        <f>IF('True_Odds_Calculator_2-way'!B107="","",'True_Odds_Calculator_2-way'!B107)</f>
        <v>1.68</v>
      </c>
      <c r="C106" s="4">
        <f t="shared" si="4"/>
        <v>3.5766729599328695E-2</v>
      </c>
      <c r="D106" s="4">
        <f t="shared" si="6"/>
        <v>2.3660503784588656</v>
      </c>
      <c r="E106" s="4">
        <f t="shared" si="7"/>
        <v>1.7320374239258789</v>
      </c>
      <c r="G106" s="4">
        <f t="shared" si="5"/>
        <v>1.0357667295993287</v>
      </c>
    </row>
    <row r="107" spans="1:7" x14ac:dyDescent="0.2">
      <c r="A107" s="4">
        <f>IF('True_Odds_Calculator_2-way'!A108="","",'True_Odds_Calculator_2-way'!A108)</f>
        <v>1.99</v>
      </c>
      <c r="B107" s="4">
        <f>IF('True_Odds_Calculator_2-way'!B108="","",'True_Odds_Calculator_2-way'!B108)</f>
        <v>1.9</v>
      </c>
      <c r="C107" s="4">
        <f t="shared" si="4"/>
        <v>2.8828352287754377E-2</v>
      </c>
      <c r="D107" s="4">
        <f t="shared" si="6"/>
        <v>2.0487672717420748</v>
      </c>
      <c r="E107" s="4">
        <f t="shared" si="7"/>
        <v>1.9535003874967702</v>
      </c>
      <c r="G107" s="4">
        <f t="shared" si="5"/>
        <v>1.0288283522877544</v>
      </c>
    </row>
    <row r="108" spans="1:7" x14ac:dyDescent="0.2">
      <c r="A108" s="4">
        <f>IF('True_Odds_Calculator_2-way'!A109="","",'True_Odds_Calculator_2-way'!A109)</f>
        <v>1.47</v>
      </c>
      <c r="B108" s="4">
        <f>IF('True_Odds_Calculator_2-way'!B109="","",'True_Odds_Calculator_2-way'!B109)</f>
        <v>2.74</v>
      </c>
      <c r="C108" s="4">
        <f t="shared" si="4"/>
        <v>4.5235612493172539E-2</v>
      </c>
      <c r="D108" s="4">
        <f t="shared" si="6"/>
        <v>1.5205557023670204</v>
      </c>
      <c r="E108" s="4">
        <f t="shared" si="7"/>
        <v>2.9210240046413816</v>
      </c>
      <c r="G108" s="4">
        <f t="shared" si="5"/>
        <v>1.0452356124931725</v>
      </c>
    </row>
    <row r="109" spans="1:7" x14ac:dyDescent="0.2">
      <c r="A109" s="4">
        <f>IF('True_Odds_Calculator_2-way'!A110="","",'True_Odds_Calculator_2-way'!A110)</f>
        <v>2.0299999999999998</v>
      </c>
      <c r="B109" s="4">
        <f>IF('True_Odds_Calculator_2-way'!B110="","",'True_Odds_Calculator_2-way'!B110)</f>
        <v>1.87</v>
      </c>
      <c r="C109" s="4">
        <f t="shared" si="4"/>
        <v>2.737019572719368E-2</v>
      </c>
      <c r="D109" s="4">
        <f t="shared" si="6"/>
        <v>2.0880063804625832</v>
      </c>
      <c r="E109" s="4">
        <f t="shared" si="7"/>
        <v>1.9191122570208035</v>
      </c>
      <c r="G109" s="4">
        <f t="shared" si="5"/>
        <v>1.0273701957271937</v>
      </c>
    </row>
    <row r="110" spans="1:7" x14ac:dyDescent="0.2">
      <c r="A110" s="4">
        <f>IF('True_Odds_Calculator_2-way'!A111="","",'True_Odds_Calculator_2-way'!A111)</f>
        <v>1.58</v>
      </c>
      <c r="B110" s="4">
        <f>IF('True_Odds_Calculator_2-way'!B111="","",'True_Odds_Calculator_2-way'!B111)</f>
        <v>2.4900000000000002</v>
      </c>
      <c r="C110" s="4">
        <f t="shared" si="4"/>
        <v>3.4517818107874465E-2</v>
      </c>
      <c r="D110" s="4">
        <f t="shared" si="6"/>
        <v>1.6242929689112753</v>
      </c>
      <c r="E110" s="4">
        <f t="shared" si="7"/>
        <v>2.6018120494676276</v>
      </c>
      <c r="G110" s="4">
        <f t="shared" si="5"/>
        <v>1.0345178181078745</v>
      </c>
    </row>
    <row r="111" spans="1:7" x14ac:dyDescent="0.2">
      <c r="A111" s="4">
        <f>IF('True_Odds_Calculator_2-way'!A112="","",'True_Odds_Calculator_2-way'!A112)</f>
        <v>1.93</v>
      </c>
      <c r="B111" s="4">
        <f>IF('True_Odds_Calculator_2-way'!B112="","",'True_Odds_Calculator_2-way'!B112)</f>
        <v>1.96</v>
      </c>
      <c r="C111" s="4">
        <f t="shared" si="4"/>
        <v>2.8338796658559762E-2</v>
      </c>
      <c r="D111" s="4">
        <f t="shared" si="6"/>
        <v>1.9842635333613092</v>
      </c>
      <c r="E111" s="4">
        <f t="shared" si="7"/>
        <v>2.0159880622468553</v>
      </c>
      <c r="G111" s="4">
        <f t="shared" si="5"/>
        <v>1.0283387966585598</v>
      </c>
    </row>
    <row r="112" spans="1:7" x14ac:dyDescent="0.2">
      <c r="A112" s="4">
        <f>IF('True_Odds_Calculator_2-way'!A113="","",'True_Odds_Calculator_2-way'!A113)</f>
        <v>2.2000000000000002</v>
      </c>
      <c r="B112" s="4">
        <f>IF('True_Odds_Calculator_2-way'!B113="","",'True_Odds_Calculator_2-way'!B113)</f>
        <v>1.72</v>
      </c>
      <c r="C112" s="4">
        <f t="shared" si="4"/>
        <v>3.5940803382663811E-2</v>
      </c>
      <c r="D112" s="4">
        <f t="shared" si="6"/>
        <v>2.2905569007263922</v>
      </c>
      <c r="E112" s="4">
        <f t="shared" si="7"/>
        <v>1.7748592870544089</v>
      </c>
      <c r="G112" s="4">
        <f t="shared" si="5"/>
        <v>1.0359408033826638</v>
      </c>
    </row>
    <row r="113" spans="1:7" x14ac:dyDescent="0.2">
      <c r="A113" s="4">
        <f>IF('True_Odds_Calculator_2-way'!A114="","",'True_Odds_Calculator_2-way'!A114)</f>
        <v>2.6</v>
      </c>
      <c r="B113" s="4">
        <f>IF('True_Odds_Calculator_2-way'!B114="","",'True_Odds_Calculator_2-way'!B114)</f>
        <v>1.54</v>
      </c>
      <c r="C113" s="4">
        <f t="shared" si="4"/>
        <v>3.3966033966033926E-2</v>
      </c>
      <c r="D113" s="4">
        <f t="shared" si="6"/>
        <v>2.7201086956521738</v>
      </c>
      <c r="E113" s="4">
        <f t="shared" si="7"/>
        <v>1.5813586097946286</v>
      </c>
      <c r="G113" s="4">
        <f t="shared" si="5"/>
        <v>1.0339660339660339</v>
      </c>
    </row>
    <row r="114" spans="1:7" x14ac:dyDescent="0.2">
      <c r="A114" s="4">
        <f>IF('True_Odds_Calculator_2-way'!A115="","",'True_Odds_Calculator_2-way'!A115)</f>
        <v>2.3199999999999998</v>
      </c>
      <c r="B114" s="4">
        <f>IF('True_Odds_Calculator_2-way'!B115="","",'True_Odds_Calculator_2-way'!B115)</f>
        <v>1.66</v>
      </c>
      <c r="C114" s="4">
        <f t="shared" si="4"/>
        <v>3.3444121312837582E-2</v>
      </c>
      <c r="D114" s="4">
        <f t="shared" si="6"/>
        <v>2.4136375031336175</v>
      </c>
      <c r="E114" s="4">
        <f t="shared" si="7"/>
        <v>1.707394928178755</v>
      </c>
      <c r="G114" s="4">
        <f t="shared" si="5"/>
        <v>1.0334441213128376</v>
      </c>
    </row>
    <row r="115" spans="1:7" x14ac:dyDescent="0.2">
      <c r="A115" s="4">
        <f>IF('True_Odds_Calculator_2-way'!A116="","",'True_Odds_Calculator_2-way'!A116)</f>
        <v>2.0299999999999998</v>
      </c>
      <c r="B115" s="4">
        <f>IF('True_Odds_Calculator_2-way'!B116="","",'True_Odds_Calculator_2-way'!B116)</f>
        <v>1.86</v>
      </c>
      <c r="C115" s="4">
        <f t="shared" si="4"/>
        <v>3.0245246040574214E-2</v>
      </c>
      <c r="D115" s="4">
        <f t="shared" si="6"/>
        <v>2.0942925287037548</v>
      </c>
      <c r="E115" s="4">
        <f t="shared" si="7"/>
        <v>1.9138324294186226</v>
      </c>
      <c r="G115" s="4">
        <f t="shared" si="5"/>
        <v>1.0302452460405742</v>
      </c>
    </row>
    <row r="116" spans="1:7" x14ac:dyDescent="0.2">
      <c r="A116" s="4">
        <f>IF('True_Odds_Calculator_2-way'!A117="","",'True_Odds_Calculator_2-way'!A117)</f>
        <v>2.09</v>
      </c>
      <c r="B116" s="4">
        <f>IF('True_Odds_Calculator_2-way'!B117="","",'True_Odds_Calculator_2-way'!B117)</f>
        <v>1.81</v>
      </c>
      <c r="C116" s="4">
        <f t="shared" si="4"/>
        <v>3.0955087366835166E-2</v>
      </c>
      <c r="D116" s="4">
        <f t="shared" si="6"/>
        <v>2.159867538325388</v>
      </c>
      <c r="E116" s="4">
        <f t="shared" si="7"/>
        <v>1.8621674173619833</v>
      </c>
      <c r="G116" s="4">
        <f t="shared" si="5"/>
        <v>1.0309550873668352</v>
      </c>
    </row>
    <row r="117" spans="1:7" x14ac:dyDescent="0.2">
      <c r="A117" s="4">
        <f>IF('True_Odds_Calculator_2-way'!A118="","",'True_Odds_Calculator_2-way'!A118)</f>
        <v>2.2599999999999998</v>
      </c>
      <c r="B117" s="4">
        <f>IF('True_Odds_Calculator_2-way'!B118="","",'True_Odds_Calculator_2-way'!B118)</f>
        <v>1.69</v>
      </c>
      <c r="C117" s="4">
        <f t="shared" si="4"/>
        <v>3.4193852437555794E-2</v>
      </c>
      <c r="D117" s="4">
        <f t="shared" si="6"/>
        <v>2.3508340001231001</v>
      </c>
      <c r="E117" s="4">
        <f t="shared" si="7"/>
        <v>1.740283410033262</v>
      </c>
      <c r="G117" s="4">
        <f t="shared" si="5"/>
        <v>1.0341938524375558</v>
      </c>
    </row>
    <row r="118" spans="1:7" x14ac:dyDescent="0.2">
      <c r="A118" s="4">
        <f>IF('True_Odds_Calculator_2-way'!A119="","",'True_Odds_Calculator_2-way'!A119)</f>
        <v>2.39</v>
      </c>
      <c r="B118" s="4">
        <f>IF('True_Odds_Calculator_2-way'!B119="","",'True_Odds_Calculator_2-way'!B119)</f>
        <v>1.63</v>
      </c>
      <c r="C118" s="4">
        <f t="shared" si="4"/>
        <v>3.19069743563416E-2</v>
      </c>
      <c r="D118" s="4">
        <f t="shared" si="6"/>
        <v>2.4847402493861024</v>
      </c>
      <c r="E118" s="4">
        <f t="shared" si="7"/>
        <v>1.6735184827201064</v>
      </c>
      <c r="G118" s="4">
        <f t="shared" si="5"/>
        <v>1.0319069743563416</v>
      </c>
    </row>
    <row r="119" spans="1:7" x14ac:dyDescent="0.2">
      <c r="A119" s="4">
        <f>IF('True_Odds_Calculator_2-way'!A120="","",'True_Odds_Calculator_2-way'!A120)</f>
        <v>2.09</v>
      </c>
      <c r="B119" s="4">
        <f>IF('True_Odds_Calculator_2-way'!B120="","",'True_Odds_Calculator_2-way'!B120)</f>
        <v>1.77</v>
      </c>
      <c r="C119" s="4">
        <f t="shared" si="4"/>
        <v>4.3440650933960434E-2</v>
      </c>
      <c r="D119" s="4">
        <f t="shared" si="6"/>
        <v>2.1893883348622492</v>
      </c>
      <c r="E119" s="4">
        <f t="shared" si="7"/>
        <v>1.8407682929863407</v>
      </c>
      <c r="G119" s="4">
        <f t="shared" si="5"/>
        <v>1.0434406509339604</v>
      </c>
    </row>
    <row r="120" spans="1:7" x14ac:dyDescent="0.2">
      <c r="A120" s="4">
        <f>IF('True_Odds_Calculator_2-way'!A121="","",'True_Odds_Calculator_2-way'!A121)</f>
        <v>1.88</v>
      </c>
      <c r="B120" s="4">
        <f>IF('True_Odds_Calculator_2-way'!B121="","",'True_Odds_Calculator_2-way'!B121)</f>
        <v>1.97</v>
      </c>
      <c r="C120" s="4">
        <f t="shared" si="4"/>
        <v>3.9529106814990778E-2</v>
      </c>
      <c r="D120" s="4">
        <f t="shared" si="6"/>
        <v>1.9525516659637281</v>
      </c>
      <c r="E120" s="4">
        <f t="shared" si="7"/>
        <v>2.049811822005756</v>
      </c>
      <c r="G120" s="4">
        <f t="shared" si="5"/>
        <v>1.0395291068149908</v>
      </c>
    </row>
    <row r="121" spans="1:7" x14ac:dyDescent="0.2">
      <c r="A121" s="4">
        <f>IF('True_Odds_Calculator_2-way'!A122="","",'True_Odds_Calculator_2-way'!A122)</f>
        <v>1.99</v>
      </c>
      <c r="B121" s="4">
        <f>IF('True_Odds_Calculator_2-way'!B122="","",'True_Odds_Calculator_2-way'!B122)</f>
        <v>1.86</v>
      </c>
      <c r="C121" s="4">
        <f t="shared" si="4"/>
        <v>4.0146971416220811E-2</v>
      </c>
      <c r="D121" s="4">
        <f t="shared" si="6"/>
        <v>2.0728005824046591</v>
      </c>
      <c r="E121" s="4">
        <f t="shared" si="7"/>
        <v>1.9321396878425641</v>
      </c>
      <c r="G121" s="4">
        <f t="shared" si="5"/>
        <v>1.0401469714162208</v>
      </c>
    </row>
    <row r="122" spans="1:7" x14ac:dyDescent="0.2">
      <c r="A122" s="4">
        <f>IF('True_Odds_Calculator_2-way'!A123="","",'True_Odds_Calculator_2-way'!A123)</f>
        <v>1.76</v>
      </c>
      <c r="B122" s="4">
        <f>IF('True_Odds_Calculator_2-way'!B123="","",'True_Odds_Calculator_2-way'!B123)</f>
        <v>2.11</v>
      </c>
      <c r="C122" s="4">
        <f t="shared" si="4"/>
        <v>4.2115467470917878E-2</v>
      </c>
      <c r="D122" s="4">
        <f t="shared" si="6"/>
        <v>1.8277389506841228</v>
      </c>
      <c r="E122" s="4">
        <f t="shared" si="7"/>
        <v>2.208110357949816</v>
      </c>
      <c r="G122" s="4">
        <f t="shared" si="5"/>
        <v>1.0421154674709179</v>
      </c>
    </row>
    <row r="123" spans="1:7" x14ac:dyDescent="0.2">
      <c r="A123" s="4">
        <f>IF('True_Odds_Calculator_2-way'!A124="","",'True_Odds_Calculator_2-way'!A124)</f>
        <v>2.44</v>
      </c>
      <c r="B123" s="4">
        <f>IF('True_Odds_Calculator_2-way'!B124="","",'True_Odds_Calculator_2-way'!B124)</f>
        <v>1.61</v>
      </c>
      <c r="C123" s="4">
        <f t="shared" si="4"/>
        <v>3.0954077996130813E-2</v>
      </c>
      <c r="D123" s="4">
        <f t="shared" si="6"/>
        <v>2.5357603924606251</v>
      </c>
      <c r="E123" s="4">
        <f t="shared" si="7"/>
        <v>1.6511432414256895</v>
      </c>
      <c r="G123" s="4">
        <f t="shared" si="5"/>
        <v>1.0309540779961308</v>
      </c>
    </row>
    <row r="124" spans="1:7" x14ac:dyDescent="0.2">
      <c r="A124" s="4">
        <f>IF('True_Odds_Calculator_2-way'!A125="","",'True_Odds_Calculator_2-way'!A125)</f>
        <v>1.66</v>
      </c>
      <c r="B124" s="4">
        <f>IF('True_Odds_Calculator_2-way'!B125="","",'True_Odds_Calculator_2-way'!B125)</f>
        <v>2.33</v>
      </c>
      <c r="C124" s="4">
        <f t="shared" si="4"/>
        <v>3.1594187910440219E-2</v>
      </c>
      <c r="D124" s="4">
        <f t="shared" si="6"/>
        <v>1.7047027193794351</v>
      </c>
      <c r="E124" s="4">
        <f t="shared" si="7"/>
        <v>2.4190380886859724</v>
      </c>
      <c r="G124" s="4">
        <f t="shared" si="5"/>
        <v>1.0315941879104402</v>
      </c>
    </row>
    <row r="125" spans="1:7" x14ac:dyDescent="0.2">
      <c r="A125" s="4">
        <f>IF('True_Odds_Calculator_2-way'!A126="","",'True_Odds_Calculator_2-way'!A126)</f>
        <v>2.65</v>
      </c>
      <c r="B125" s="4">
        <f>IF('True_Odds_Calculator_2-way'!B126="","",'True_Odds_Calculator_2-way'!B126)</f>
        <v>1.53</v>
      </c>
      <c r="C125" s="4">
        <f t="shared" si="4"/>
        <v>3.0953261807867838E-2</v>
      </c>
      <c r="D125" s="4">
        <f t="shared" si="6"/>
        <v>2.7633327653774069</v>
      </c>
      <c r="E125" s="4">
        <f t="shared" si="7"/>
        <v>1.5671079331336362</v>
      </c>
      <c r="G125" s="4">
        <f t="shared" si="5"/>
        <v>1.0309532618078678</v>
      </c>
    </row>
    <row r="126" spans="1:7" x14ac:dyDescent="0.2">
      <c r="A126" s="4">
        <f>IF('True_Odds_Calculator_2-way'!A127="","",'True_Odds_Calculator_2-way'!A127)</f>
        <v>2.83</v>
      </c>
      <c r="B126" s="4">
        <f>IF('True_Odds_Calculator_2-way'!B127="","",'True_Odds_Calculator_2-way'!B127)</f>
        <v>1.48</v>
      </c>
      <c r="C126" s="4">
        <f t="shared" si="4"/>
        <v>2.9032566135039684E-2</v>
      </c>
      <c r="D126" s="4">
        <f t="shared" si="6"/>
        <v>2.951240135287486</v>
      </c>
      <c r="E126" s="4">
        <f t="shared" si="7"/>
        <v>1.5124945832731476</v>
      </c>
      <c r="G126" s="4">
        <f t="shared" si="5"/>
        <v>1.0290325661350397</v>
      </c>
    </row>
    <row r="127" spans="1:7" x14ac:dyDescent="0.2">
      <c r="A127" s="4">
        <f>IF('True_Odds_Calculator_2-way'!A128="","",'True_Odds_Calculator_2-way'!A128)</f>
        <v>2.4300000000000002</v>
      </c>
      <c r="B127" s="4">
        <f>IF('True_Odds_Calculator_2-way'!B128="","",'True_Odds_Calculator_2-way'!B128)</f>
        <v>1.6</v>
      </c>
      <c r="C127" s="4">
        <f t="shared" si="4"/>
        <v>3.652263374485587E-2</v>
      </c>
      <c r="D127" s="4">
        <f t="shared" si="6"/>
        <v>2.5428384565075208</v>
      </c>
      <c r="E127" s="4">
        <f t="shared" si="7"/>
        <v>1.6481559983043661</v>
      </c>
      <c r="G127" s="4">
        <f t="shared" si="5"/>
        <v>1.0365226337448559</v>
      </c>
    </row>
    <row r="128" spans="1:7" x14ac:dyDescent="0.2">
      <c r="A128" s="4">
        <f>IF('True_Odds_Calculator_2-way'!A129="","",'True_Odds_Calculator_2-way'!A129)</f>
        <v>2.35</v>
      </c>
      <c r="B128" s="4">
        <f>IF('True_Odds_Calculator_2-way'!B129="","",'True_Odds_Calculator_2-way'!B129)</f>
        <v>1.63</v>
      </c>
      <c r="C128" s="4">
        <f t="shared" si="4"/>
        <v>3.9028847408954404E-2</v>
      </c>
      <c r="D128" s="4">
        <f t="shared" si="6"/>
        <v>2.4629480790869636</v>
      </c>
      <c r="E128" s="4">
        <f t="shared" si="7"/>
        <v>1.6835512581035048</v>
      </c>
      <c r="G128" s="4">
        <f t="shared" si="5"/>
        <v>1.0390288474089544</v>
      </c>
    </row>
    <row r="129" spans="1:7" x14ac:dyDescent="0.2">
      <c r="A129" s="4">
        <f>IF('True_Odds_Calculator_2-way'!A130="","",'True_Odds_Calculator_2-way'!A130)</f>
        <v>2.74</v>
      </c>
      <c r="B129" s="4">
        <f>IF('True_Odds_Calculator_2-way'!B130="","",'True_Odds_Calculator_2-way'!B130)</f>
        <v>1.48</v>
      </c>
      <c r="C129" s="4">
        <f t="shared" si="4"/>
        <v>4.0639179325310693E-2</v>
      </c>
      <c r="D129" s="4">
        <f t="shared" si="6"/>
        <v>2.9015455065827136</v>
      </c>
      <c r="E129" s="4">
        <f t="shared" si="7"/>
        <v>1.5258880192655027</v>
      </c>
      <c r="G129" s="4">
        <f t="shared" si="5"/>
        <v>1.0406391793253107</v>
      </c>
    </row>
    <row r="130" spans="1:7" x14ac:dyDescent="0.2">
      <c r="A130" s="4">
        <f>IF('True_Odds_Calculator_2-way'!A131="","",'True_Odds_Calculator_2-way'!A131)</f>
        <v>2.79</v>
      </c>
      <c r="B130" s="4">
        <f>IF('True_Odds_Calculator_2-way'!B131="","",'True_Odds_Calculator_2-way'!B131)</f>
        <v>1.47</v>
      </c>
      <c r="C130" s="4">
        <f t="shared" ref="C130:C193" si="8">IF(A130="","",((1/A130)+(1/B130))-1)</f>
        <v>3.8695047911637692E-2</v>
      </c>
      <c r="D130" s="4">
        <f t="shared" si="6"/>
        <v>2.9491964189407831</v>
      </c>
      <c r="E130" s="4">
        <f t="shared" si="7"/>
        <v>1.5130319296109787</v>
      </c>
      <c r="G130" s="4">
        <f t="shared" ref="G130:G193" si="9">IF(A130="","",C130+1)</f>
        <v>1.0386950479116377</v>
      </c>
    </row>
    <row r="131" spans="1:7" x14ac:dyDescent="0.2">
      <c r="A131" s="4">
        <f>IF('True_Odds_Calculator_2-way'!A132="","",'True_Odds_Calculator_2-way'!A132)</f>
        <v>1.87</v>
      </c>
      <c r="B131" s="4">
        <f>IF('True_Odds_Calculator_2-way'!B132="","",'True_Odds_Calculator_2-way'!B132)</f>
        <v>1.99</v>
      </c>
      <c r="C131" s="4">
        <f t="shared" si="8"/>
        <v>3.7271921102840277E-2</v>
      </c>
      <c r="D131" s="4">
        <f t="shared" ref="D131:D194" si="10">IF(A131="","",(2*A131)/(2-($C131*A131)))</f>
        <v>1.937521151693437</v>
      </c>
      <c r="E131" s="4">
        <f t="shared" ref="E131:E194" si="11">IF(B131="","",(2*B131)/(2-($C131*B131)))</f>
        <v>2.06664260128287</v>
      </c>
      <c r="G131" s="4">
        <f t="shared" si="9"/>
        <v>1.0372719211028403</v>
      </c>
    </row>
    <row r="132" spans="1:7" x14ac:dyDescent="0.2">
      <c r="A132" s="4">
        <f>IF('True_Odds_Calculator_2-way'!A133="","",'True_Odds_Calculator_2-way'!A133)</f>
        <v>1.8</v>
      </c>
      <c r="B132" s="4">
        <f>IF('True_Odds_Calculator_2-way'!B133="","",'True_Odds_Calculator_2-way'!B133)</f>
        <v>2.0499999999999998</v>
      </c>
      <c r="C132" s="4">
        <f t="shared" si="8"/>
        <v>4.3360433604336057E-2</v>
      </c>
      <c r="D132" s="4">
        <f t="shared" si="10"/>
        <v>1.8730964467005078</v>
      </c>
      <c r="E132" s="4">
        <f t="shared" si="11"/>
        <v>2.1453488372093021</v>
      </c>
      <c r="G132" s="4">
        <f t="shared" si="9"/>
        <v>1.0433604336043361</v>
      </c>
    </row>
    <row r="133" spans="1:7" x14ac:dyDescent="0.2">
      <c r="A133" s="4">
        <f>IF('True_Odds_Calculator_2-way'!A134="","",'True_Odds_Calculator_2-way'!A134)</f>
        <v>2.2400000000000002</v>
      </c>
      <c r="B133" s="4">
        <f>IF('True_Odds_Calculator_2-way'!B134="","",'True_Odds_Calculator_2-way'!B134)</f>
        <v>1.68</v>
      </c>
      <c r="C133" s="4">
        <f t="shared" si="8"/>
        <v>4.1666666666666519E-2</v>
      </c>
      <c r="D133" s="4">
        <f t="shared" si="10"/>
        <v>2.3496503496503496</v>
      </c>
      <c r="E133" s="4">
        <f t="shared" si="11"/>
        <v>1.7409326424870464</v>
      </c>
      <c r="G133" s="4">
        <f t="shared" si="9"/>
        <v>1.0416666666666665</v>
      </c>
    </row>
    <row r="134" spans="1:7" x14ac:dyDescent="0.2">
      <c r="A134" s="4">
        <f>IF('True_Odds_Calculator_2-way'!A135="","",'True_Odds_Calculator_2-way'!A135)</f>
        <v>2.2599999999999998</v>
      </c>
      <c r="B134" s="4">
        <f>IF('True_Odds_Calculator_2-way'!B135="","",'True_Odds_Calculator_2-way'!B135)</f>
        <v>1.67</v>
      </c>
      <c r="C134" s="4">
        <f t="shared" si="8"/>
        <v>4.1280271315775607E-2</v>
      </c>
      <c r="D134" s="4">
        <f t="shared" si="10"/>
        <v>2.3705797374536774</v>
      </c>
      <c r="E134" s="4">
        <f t="shared" si="11"/>
        <v>1.7296182576417214</v>
      </c>
      <c r="G134" s="4">
        <f t="shared" si="9"/>
        <v>1.0412802713157756</v>
      </c>
    </row>
    <row r="135" spans="1:7" x14ac:dyDescent="0.2">
      <c r="A135" s="4">
        <f>IF('True_Odds_Calculator_2-way'!A136="","",'True_Odds_Calculator_2-way'!A136)</f>
        <v>1.53</v>
      </c>
      <c r="B135" s="4">
        <f>IF('True_Odds_Calculator_2-way'!B136="","",'True_Odds_Calculator_2-way'!B136)</f>
        <v>2.57</v>
      </c>
      <c r="C135" s="4">
        <f t="shared" si="8"/>
        <v>4.2699829607588891E-2</v>
      </c>
      <c r="D135" s="4">
        <f t="shared" si="10"/>
        <v>1.5816656945757326</v>
      </c>
      <c r="E135" s="4">
        <f t="shared" si="11"/>
        <v>2.7192005808927768</v>
      </c>
      <c r="G135" s="4">
        <f t="shared" si="9"/>
        <v>1.0426998296075889</v>
      </c>
    </row>
    <row r="136" spans="1:7" x14ac:dyDescent="0.2">
      <c r="A136" s="4">
        <f>IF('True_Odds_Calculator_2-way'!A137="","",'True_Odds_Calculator_2-way'!A137)</f>
        <v>2.0499999999999998</v>
      </c>
      <c r="B136" s="4">
        <f>IF('True_Odds_Calculator_2-way'!B137="","",'True_Odds_Calculator_2-way'!B137)</f>
        <v>1.82</v>
      </c>
      <c r="C136" s="4">
        <f t="shared" si="8"/>
        <v>3.7255427499329974E-2</v>
      </c>
      <c r="D136" s="4">
        <f t="shared" si="10"/>
        <v>2.1313910311339619</v>
      </c>
      <c r="E136" s="4">
        <f t="shared" si="11"/>
        <v>1.8838677101741985</v>
      </c>
      <c r="G136" s="4">
        <f t="shared" si="9"/>
        <v>1.03725542749933</v>
      </c>
    </row>
    <row r="137" spans="1:7" x14ac:dyDescent="0.2">
      <c r="A137" s="4">
        <f>IF('True_Odds_Calculator_2-way'!A138="","",'True_Odds_Calculator_2-way'!A138)</f>
        <v>1.86</v>
      </c>
      <c r="B137" s="4">
        <f>IF('True_Odds_Calculator_2-way'!B138="","",'True_Odds_Calculator_2-way'!B138)</f>
        <v>2</v>
      </c>
      <c r="C137" s="4">
        <f t="shared" si="8"/>
        <v>3.7634408602150504E-2</v>
      </c>
      <c r="D137" s="4">
        <f t="shared" si="10"/>
        <v>1.927461139896373</v>
      </c>
      <c r="E137" s="4">
        <f t="shared" si="11"/>
        <v>2.0782122905027931</v>
      </c>
      <c r="G137" s="4">
        <f t="shared" si="9"/>
        <v>1.0376344086021505</v>
      </c>
    </row>
    <row r="138" spans="1:7" x14ac:dyDescent="0.2">
      <c r="A138" s="4">
        <f>IF('True_Odds_Calculator_2-way'!A139="","",'True_Odds_Calculator_2-way'!A139)</f>
        <v>1.85</v>
      </c>
      <c r="B138" s="4">
        <f>IF('True_Odds_Calculator_2-way'!B139="","",'True_Odds_Calculator_2-way'!B139)</f>
        <v>2.0099999999999998</v>
      </c>
      <c r="C138" s="4">
        <f t="shared" si="8"/>
        <v>3.80529783514858E-2</v>
      </c>
      <c r="D138" s="4">
        <f t="shared" si="10"/>
        <v>1.9174938764986464</v>
      </c>
      <c r="E138" s="4">
        <f t="shared" si="11"/>
        <v>2.0899255304201207</v>
      </c>
      <c r="G138" s="4">
        <f t="shared" si="9"/>
        <v>1.0380529783514858</v>
      </c>
    </row>
    <row r="139" spans="1:7" x14ac:dyDescent="0.2">
      <c r="A139" s="4">
        <f>IF('True_Odds_Calculator_2-way'!A140="","",'True_Odds_Calculator_2-way'!A140)</f>
        <v>1.89</v>
      </c>
      <c r="B139" s="4">
        <f>IF('True_Odds_Calculator_2-way'!B140="","",'True_Odds_Calculator_2-way'!B140)</f>
        <v>1.96</v>
      </c>
      <c r="C139" s="4">
        <f t="shared" si="8"/>
        <v>3.9304610733182255E-2</v>
      </c>
      <c r="D139" s="4">
        <f t="shared" si="10"/>
        <v>1.9629080118694364</v>
      </c>
      <c r="E139" s="4">
        <f t="shared" si="11"/>
        <v>2.0385208012326657</v>
      </c>
      <c r="G139" s="4">
        <f t="shared" si="9"/>
        <v>1.0393046107331823</v>
      </c>
    </row>
    <row r="140" spans="1:7" x14ac:dyDescent="0.2">
      <c r="A140" s="4">
        <f>IF('True_Odds_Calculator_2-way'!A141="","",'True_Odds_Calculator_2-way'!A141)</f>
        <v>1.87</v>
      </c>
      <c r="B140" s="4">
        <f>IF('True_Odds_Calculator_2-way'!B141="","",'True_Odds_Calculator_2-way'!B141)</f>
        <v>2.04</v>
      </c>
      <c r="C140" s="4">
        <f t="shared" si="8"/>
        <v>2.4955436720142554E-2</v>
      </c>
      <c r="D140" s="4">
        <f t="shared" si="10"/>
        <v>1.9146757679180888</v>
      </c>
      <c r="E140" s="4">
        <f t="shared" si="11"/>
        <v>2.0932835820895521</v>
      </c>
      <c r="G140" s="4">
        <f t="shared" si="9"/>
        <v>1.0249554367201426</v>
      </c>
    </row>
    <row r="141" spans="1:7" x14ac:dyDescent="0.2">
      <c r="A141" s="4">
        <f>IF('True_Odds_Calculator_2-way'!A142="","",'True_Odds_Calculator_2-way'!A142)</f>
        <v>2.04</v>
      </c>
      <c r="B141" s="4">
        <f>IF('True_Odds_Calculator_2-way'!B142="","",'True_Odds_Calculator_2-way'!B142)</f>
        <v>1.88</v>
      </c>
      <c r="C141" s="4">
        <f t="shared" si="8"/>
        <v>2.2110972048393851E-2</v>
      </c>
      <c r="D141" s="4">
        <f t="shared" si="10"/>
        <v>2.087070091423596</v>
      </c>
      <c r="E141" s="4">
        <f t="shared" si="11"/>
        <v>1.9199038846615937</v>
      </c>
      <c r="G141" s="4">
        <f t="shared" si="9"/>
        <v>1.0221109720483939</v>
      </c>
    </row>
    <row r="142" spans="1:7" x14ac:dyDescent="0.2">
      <c r="A142" s="4">
        <f>IF('True_Odds_Calculator_2-way'!A143="","",'True_Odds_Calculator_2-way'!A143)</f>
        <v>1.71</v>
      </c>
      <c r="B142" s="4">
        <f>IF('True_Odds_Calculator_2-way'!B143="","",'True_Odds_Calculator_2-way'!B143)</f>
        <v>2.2599999999999998</v>
      </c>
      <c r="C142" s="4">
        <f t="shared" si="8"/>
        <v>2.727319774362158E-2</v>
      </c>
      <c r="D142" s="4">
        <f t="shared" si="10"/>
        <v>1.7508268019752637</v>
      </c>
      <c r="E142" s="4">
        <f t="shared" si="11"/>
        <v>2.3318650817594881</v>
      </c>
      <c r="G142" s="4">
        <f t="shared" si="9"/>
        <v>1.0272731977436216</v>
      </c>
    </row>
    <row r="143" spans="1:7" x14ac:dyDescent="0.2">
      <c r="A143" s="4">
        <f>IF('True_Odds_Calculator_2-way'!A144="","",'True_Odds_Calculator_2-way'!A144)</f>
        <v>2.12</v>
      </c>
      <c r="B143" s="4">
        <f>IF('True_Odds_Calculator_2-way'!B144="","",'True_Odds_Calculator_2-way'!B144)</f>
        <v>1.78</v>
      </c>
      <c r="C143" s="4">
        <f t="shared" si="8"/>
        <v>3.3495866016535869E-2</v>
      </c>
      <c r="D143" s="4">
        <f t="shared" si="10"/>
        <v>2.1980428704566637</v>
      </c>
      <c r="E143" s="4">
        <f t="shared" si="11"/>
        <v>1.8346946713341112</v>
      </c>
      <c r="G143" s="4">
        <f t="shared" si="9"/>
        <v>1.0334958660165359</v>
      </c>
    </row>
    <row r="144" spans="1:7" x14ac:dyDescent="0.2">
      <c r="A144" s="4">
        <f>IF('True_Odds_Calculator_2-way'!A145="","",'True_Odds_Calculator_2-way'!A145)</f>
        <v>1.94</v>
      </c>
      <c r="B144" s="4">
        <f>IF('True_Odds_Calculator_2-way'!B145="","",'True_Odds_Calculator_2-way'!B145)</f>
        <v>1.94</v>
      </c>
      <c r="C144" s="4">
        <f t="shared" si="8"/>
        <v>3.0927835051546504E-2</v>
      </c>
      <c r="D144" s="4">
        <f t="shared" si="10"/>
        <v>2.0000000000000004</v>
      </c>
      <c r="E144" s="4">
        <f t="shared" si="11"/>
        <v>2.0000000000000004</v>
      </c>
      <c r="G144" s="4">
        <f t="shared" si="9"/>
        <v>1.0309278350515465</v>
      </c>
    </row>
    <row r="145" spans="1:7" x14ac:dyDescent="0.2">
      <c r="A145" s="4">
        <f>IF('True_Odds_Calculator_2-way'!A146="","",'True_Odds_Calculator_2-way'!A146)</f>
        <v>2.02</v>
      </c>
      <c r="B145" s="4">
        <f>IF('True_Odds_Calculator_2-way'!B146="","",'True_Odds_Calculator_2-way'!B146)</f>
        <v>1.88</v>
      </c>
      <c r="C145" s="4">
        <f t="shared" si="8"/>
        <v>2.6964398567516312E-2</v>
      </c>
      <c r="D145" s="4">
        <f t="shared" si="10"/>
        <v>2.0765529308836395</v>
      </c>
      <c r="E145" s="4">
        <f t="shared" si="11"/>
        <v>1.9288906948394962</v>
      </c>
      <c r="G145" s="4">
        <f t="shared" si="9"/>
        <v>1.0269643985675163</v>
      </c>
    </row>
    <row r="146" spans="1:7" x14ac:dyDescent="0.2">
      <c r="A146" s="4">
        <f>IF('True_Odds_Calculator_2-way'!A147="","",'True_Odds_Calculator_2-way'!A147)</f>
        <v>2.42</v>
      </c>
      <c r="B146" s="4">
        <f>IF('True_Odds_Calculator_2-way'!B147="","",'True_Odds_Calculator_2-way'!B147)</f>
        <v>1.63</v>
      </c>
      <c r="C146" s="4">
        <f t="shared" si="8"/>
        <v>2.6720073011205159E-2</v>
      </c>
      <c r="D146" s="4">
        <f t="shared" si="10"/>
        <v>2.5008558929816775</v>
      </c>
      <c r="E146" s="4">
        <f t="shared" si="11"/>
        <v>1.6662864867148226</v>
      </c>
      <c r="G146" s="4">
        <f t="shared" si="9"/>
        <v>1.0267200730112052</v>
      </c>
    </row>
    <row r="147" spans="1:7" x14ac:dyDescent="0.2">
      <c r="A147" s="4">
        <f>IF('True_Odds_Calculator_2-way'!A148="","",'True_Odds_Calculator_2-way'!A148)</f>
        <v>2.0299999999999998</v>
      </c>
      <c r="B147" s="4">
        <f>IF('True_Odds_Calculator_2-way'!B148="","",'True_Odds_Calculator_2-way'!B148)</f>
        <v>1.88</v>
      </c>
      <c r="C147" s="4">
        <f t="shared" si="8"/>
        <v>2.4525731055444977E-2</v>
      </c>
      <c r="D147" s="4">
        <f t="shared" si="10"/>
        <v>2.0818241326641935</v>
      </c>
      <c r="E147" s="4">
        <f t="shared" si="11"/>
        <v>1.9243646631706333</v>
      </c>
      <c r="G147" s="4">
        <f t="shared" si="9"/>
        <v>1.024525731055445</v>
      </c>
    </row>
    <row r="148" spans="1:7" x14ac:dyDescent="0.2">
      <c r="A148" s="4">
        <f>IF('True_Odds_Calculator_2-way'!A149="","",'True_Odds_Calculator_2-way'!A149)</f>
        <v>1.93</v>
      </c>
      <c r="B148" s="4">
        <f>IF('True_Odds_Calculator_2-way'!B149="","",'True_Odds_Calculator_2-way'!B149)</f>
        <v>1.98</v>
      </c>
      <c r="C148" s="4">
        <f t="shared" si="8"/>
        <v>2.3185220076411994E-2</v>
      </c>
      <c r="D148" s="4">
        <f t="shared" si="10"/>
        <v>1.974169551066798</v>
      </c>
      <c r="E148" s="4">
        <f t="shared" si="11"/>
        <v>2.0265153523890338</v>
      </c>
      <c r="G148" s="4">
        <f t="shared" si="9"/>
        <v>1.023185220076412</v>
      </c>
    </row>
    <row r="149" spans="1:7" x14ac:dyDescent="0.2">
      <c r="A149" s="4">
        <f>IF('True_Odds_Calculator_2-way'!A150="","",'True_Odds_Calculator_2-way'!A150)</f>
        <v>2.0099999999999998</v>
      </c>
      <c r="B149" s="4">
        <f>IF('True_Odds_Calculator_2-way'!B150="","",'True_Odds_Calculator_2-way'!B150)</f>
        <v>1.9</v>
      </c>
      <c r="C149" s="4">
        <f t="shared" si="8"/>
        <v>2.3828227284629522E-2</v>
      </c>
      <c r="D149" s="4">
        <f t="shared" si="10"/>
        <v>2.05931517929361</v>
      </c>
      <c r="E149" s="4">
        <f t="shared" si="11"/>
        <v>1.9440061084245355</v>
      </c>
      <c r="G149" s="4">
        <f t="shared" si="9"/>
        <v>1.0238282272846295</v>
      </c>
    </row>
    <row r="150" spans="1:7" x14ac:dyDescent="0.2">
      <c r="A150" s="4">
        <f>IF('True_Odds_Calculator_2-way'!A151="","",'True_Odds_Calculator_2-way'!A151)</f>
        <v>1.68</v>
      </c>
      <c r="B150" s="4">
        <f>IF('True_Odds_Calculator_2-way'!B151="","",'True_Odds_Calculator_2-way'!B151)</f>
        <v>2.29</v>
      </c>
      <c r="C150" s="4">
        <f t="shared" si="8"/>
        <v>3.1919317945518833E-2</v>
      </c>
      <c r="D150" s="4">
        <f t="shared" si="10"/>
        <v>1.7262855604415328</v>
      </c>
      <c r="E150" s="4">
        <f t="shared" si="11"/>
        <v>2.3768688990485605</v>
      </c>
      <c r="G150" s="4">
        <f t="shared" si="9"/>
        <v>1.0319193179455188</v>
      </c>
    </row>
    <row r="151" spans="1:7" x14ac:dyDescent="0.2">
      <c r="A151" s="4">
        <f>IF('True_Odds_Calculator_2-way'!A152="","",'True_Odds_Calculator_2-way'!A152)</f>
        <v>1.77</v>
      </c>
      <c r="B151" s="4">
        <f>IF('True_Odds_Calculator_2-way'!B152="","",'True_Odds_Calculator_2-way'!B152)</f>
        <v>2.14</v>
      </c>
      <c r="C151" s="4">
        <f t="shared" si="8"/>
        <v>3.2261471038597556E-2</v>
      </c>
      <c r="D151" s="4">
        <f t="shared" si="10"/>
        <v>1.822021261243927</v>
      </c>
      <c r="E151" s="4">
        <f t="shared" si="11"/>
        <v>2.216513546725964</v>
      </c>
      <c r="G151" s="4">
        <f t="shared" si="9"/>
        <v>1.0322614710385976</v>
      </c>
    </row>
    <row r="152" spans="1:7" x14ac:dyDescent="0.2">
      <c r="A152" s="4">
        <f>IF('True_Odds_Calculator_2-way'!A153="","",'True_Odds_Calculator_2-way'!A153)</f>
        <v>1.53</v>
      </c>
      <c r="B152" s="4">
        <f>IF('True_Odds_Calculator_2-way'!B153="","",'True_Odds_Calculator_2-way'!B153)</f>
        <v>2.67</v>
      </c>
      <c r="C152" s="4">
        <f t="shared" si="8"/>
        <v>2.81266064478225E-2</v>
      </c>
      <c r="D152" s="4">
        <f t="shared" si="10"/>
        <v>1.5636447149336854</v>
      </c>
      <c r="E152" s="4">
        <f t="shared" si="11"/>
        <v>2.7741672608739938</v>
      </c>
      <c r="G152" s="4">
        <f t="shared" si="9"/>
        <v>1.0281266064478225</v>
      </c>
    </row>
    <row r="153" spans="1:7" x14ac:dyDescent="0.2">
      <c r="A153" s="4">
        <f>IF('True_Odds_Calculator_2-way'!A154="","",'True_Odds_Calculator_2-way'!A154)</f>
        <v>2.41</v>
      </c>
      <c r="B153" s="4">
        <f>IF('True_Odds_Calculator_2-way'!B154="","",'True_Odds_Calculator_2-way'!B154)</f>
        <v>1.63</v>
      </c>
      <c r="C153" s="4">
        <f t="shared" si="8"/>
        <v>2.8434691851436877E-2</v>
      </c>
      <c r="D153" s="4">
        <f t="shared" si="10"/>
        <v>2.4955055109106499</v>
      </c>
      <c r="E153" s="4">
        <f t="shared" si="11"/>
        <v>1.6686702206741284</v>
      </c>
      <c r="G153" s="4">
        <f t="shared" si="9"/>
        <v>1.0284346918514369</v>
      </c>
    </row>
    <row r="154" spans="1:7" x14ac:dyDescent="0.2">
      <c r="A154" s="4">
        <f>IF('True_Odds_Calculator_2-way'!A155="","",'True_Odds_Calculator_2-way'!A155)</f>
        <v>2.09</v>
      </c>
      <c r="B154" s="4">
        <f>IF('True_Odds_Calculator_2-way'!B155="","",'True_Odds_Calculator_2-way'!B155)</f>
        <v>1.83</v>
      </c>
      <c r="C154" s="4">
        <f t="shared" si="8"/>
        <v>2.4916986953225084E-2</v>
      </c>
      <c r="D154" s="4">
        <f t="shared" si="10"/>
        <v>2.1458748281762841</v>
      </c>
      <c r="E154" s="4">
        <f t="shared" si="11"/>
        <v>1.8726956692045928</v>
      </c>
      <c r="G154" s="4">
        <f t="shared" si="9"/>
        <v>1.0249169869532251</v>
      </c>
    </row>
    <row r="155" spans="1:7" x14ac:dyDescent="0.2">
      <c r="A155" s="4">
        <f>IF('True_Odds_Calculator_2-way'!A156="","",'True_Odds_Calculator_2-way'!A156)</f>
        <v>2.16</v>
      </c>
      <c r="B155" s="4">
        <f>IF('True_Odds_Calculator_2-way'!B156="","",'True_Odds_Calculator_2-way'!B156)</f>
        <v>1.77</v>
      </c>
      <c r="C155" s="4">
        <f t="shared" si="8"/>
        <v>2.79347143753923E-2</v>
      </c>
      <c r="D155" s="4">
        <f t="shared" si="10"/>
        <v>2.2271932890597692</v>
      </c>
      <c r="E155" s="4">
        <f t="shared" si="11"/>
        <v>1.8148675590999714</v>
      </c>
      <c r="G155" s="4">
        <f t="shared" si="9"/>
        <v>1.0279347143753923</v>
      </c>
    </row>
    <row r="156" spans="1:7" x14ac:dyDescent="0.2">
      <c r="A156" s="4">
        <f>IF('True_Odds_Calculator_2-way'!A157="","",'True_Odds_Calculator_2-way'!A157)</f>
        <v>2.15</v>
      </c>
      <c r="B156" s="4">
        <f>IF('True_Odds_Calculator_2-way'!B157="","",'True_Odds_Calculator_2-way'!B157)</f>
        <v>1.78</v>
      </c>
      <c r="C156" s="4">
        <f t="shared" si="8"/>
        <v>2.6914031878756184E-2</v>
      </c>
      <c r="D156" s="4">
        <f t="shared" si="10"/>
        <v>2.2140584321666186</v>
      </c>
      <c r="E156" s="4">
        <f t="shared" si="11"/>
        <v>1.8236835835120324</v>
      </c>
      <c r="G156" s="4">
        <f t="shared" si="9"/>
        <v>1.0269140318787562</v>
      </c>
    </row>
    <row r="157" spans="1:7" x14ac:dyDescent="0.2">
      <c r="A157" s="4">
        <f>IF('True_Odds_Calculator_2-way'!A158="","",'True_Odds_Calculator_2-way'!A158)</f>
        <v>2.2599999999999998</v>
      </c>
      <c r="B157" s="4">
        <f>IF('True_Odds_Calculator_2-way'!B158="","",'True_Odds_Calculator_2-way'!B158)</f>
        <v>1.71</v>
      </c>
      <c r="C157" s="4">
        <f t="shared" si="8"/>
        <v>2.727319774362158E-2</v>
      </c>
      <c r="D157" s="4">
        <f t="shared" si="10"/>
        <v>2.3318650817594881</v>
      </c>
      <c r="E157" s="4">
        <f t="shared" si="11"/>
        <v>1.7508268019752637</v>
      </c>
      <c r="G157" s="4">
        <f t="shared" si="9"/>
        <v>1.0272731977436216</v>
      </c>
    </row>
    <row r="158" spans="1:7" x14ac:dyDescent="0.2">
      <c r="A158" s="4">
        <f>IF('True_Odds_Calculator_2-way'!A159="","",'True_Odds_Calculator_2-way'!A159)</f>
        <v>1.72</v>
      </c>
      <c r="B158" s="4">
        <f>IF('True_Odds_Calculator_2-way'!B159="","",'True_Odds_Calculator_2-way'!B159)</f>
        <v>2.23</v>
      </c>
      <c r="C158" s="4">
        <f t="shared" si="8"/>
        <v>2.982584211075201E-2</v>
      </c>
      <c r="D158" s="4">
        <f t="shared" si="10"/>
        <v>1.7652798232695142</v>
      </c>
      <c r="E158" s="4">
        <f t="shared" si="11"/>
        <v>2.3067115708443593</v>
      </c>
      <c r="G158" s="4">
        <f t="shared" si="9"/>
        <v>1.029825842110752</v>
      </c>
    </row>
    <row r="159" spans="1:7" x14ac:dyDescent="0.2">
      <c r="A159" s="4">
        <f>IF('True_Odds_Calculator_2-way'!A160="","",'True_Odds_Calculator_2-way'!A160)</f>
        <v>2.31</v>
      </c>
      <c r="B159" s="4">
        <f>IF('True_Odds_Calculator_2-way'!B160="","",'True_Odds_Calculator_2-way'!B160)</f>
        <v>1.61</v>
      </c>
      <c r="C159" s="4">
        <f t="shared" si="8"/>
        <v>5.4018445322792985E-2</v>
      </c>
      <c r="D159" s="4">
        <f t="shared" si="10"/>
        <v>2.4637143519591929</v>
      </c>
      <c r="E159" s="4">
        <f t="shared" si="11"/>
        <v>1.6831934104229367</v>
      </c>
      <c r="G159" s="4">
        <f t="shared" si="9"/>
        <v>1.054018445322793</v>
      </c>
    </row>
    <row r="160" spans="1:7" x14ac:dyDescent="0.2">
      <c r="A160" s="4">
        <f>IF('True_Odds_Calculator_2-way'!A161="","",'True_Odds_Calculator_2-way'!A161)</f>
        <v>2.78</v>
      </c>
      <c r="B160" s="4">
        <f>IF('True_Odds_Calculator_2-way'!B161="","",'True_Odds_Calculator_2-way'!B161)</f>
        <v>1.44</v>
      </c>
      <c r="C160" s="4">
        <f t="shared" si="8"/>
        <v>5.4156674660271742E-2</v>
      </c>
      <c r="D160" s="4">
        <f t="shared" si="10"/>
        <v>3.0063082006608588</v>
      </c>
      <c r="E160" s="4">
        <f t="shared" si="11"/>
        <v>1.4984279083695162</v>
      </c>
      <c r="G160" s="4">
        <f t="shared" si="9"/>
        <v>1.0541566746602717</v>
      </c>
    </row>
    <row r="161" spans="1:7" x14ac:dyDescent="0.2">
      <c r="A161" s="4">
        <f>IF('True_Odds_Calculator_2-way'!A162="","",'True_Odds_Calculator_2-way'!A162)</f>
        <v>2.61</v>
      </c>
      <c r="B161" s="4">
        <f>IF('True_Odds_Calculator_2-way'!B162="","",'True_Odds_Calculator_2-way'!B162)</f>
        <v>1.49</v>
      </c>
      <c r="C161" s="4">
        <f t="shared" si="8"/>
        <v>5.428270204942276E-2</v>
      </c>
      <c r="D161" s="4">
        <f t="shared" si="10"/>
        <v>2.8089855177146159</v>
      </c>
      <c r="E161" s="4">
        <f t="shared" si="11"/>
        <v>1.5527960230789197</v>
      </c>
      <c r="G161" s="4">
        <f t="shared" si="9"/>
        <v>1.0542827020494228</v>
      </c>
    </row>
    <row r="162" spans="1:7" x14ac:dyDescent="0.2">
      <c r="A162" s="4">
        <f>IF('True_Odds_Calculator_2-way'!A163="","",'True_Odds_Calculator_2-way'!A163)</f>
        <v>2.46</v>
      </c>
      <c r="B162" s="4">
        <f>IF('True_Odds_Calculator_2-way'!B163="","",'True_Odds_Calculator_2-way'!B163)</f>
        <v>1.55</v>
      </c>
      <c r="C162" s="4">
        <f t="shared" si="8"/>
        <v>5.1665355363231136E-2</v>
      </c>
      <c r="D162" s="4">
        <f t="shared" si="10"/>
        <v>2.6269376507061666</v>
      </c>
      <c r="E162" s="4">
        <f t="shared" si="11"/>
        <v>1.6146517044251538</v>
      </c>
      <c r="G162" s="4">
        <f t="shared" si="9"/>
        <v>1.0516653553632311</v>
      </c>
    </row>
    <row r="163" spans="1:7" x14ac:dyDescent="0.2">
      <c r="A163" s="4">
        <f>IF('True_Odds_Calculator_2-way'!A164="","",'True_Odds_Calculator_2-way'!A164)</f>
        <v>1.59</v>
      </c>
      <c r="B163" s="4">
        <f>IF('True_Odds_Calculator_2-way'!B164="","",'True_Odds_Calculator_2-way'!B164)</f>
        <v>2.5</v>
      </c>
      <c r="C163" s="4">
        <f t="shared" si="8"/>
        <v>2.8930817610062887E-2</v>
      </c>
      <c r="D163" s="4">
        <f t="shared" si="10"/>
        <v>1.6274309109518936</v>
      </c>
      <c r="E163" s="4">
        <f t="shared" si="11"/>
        <v>2.5938009787928222</v>
      </c>
      <c r="G163" s="4">
        <f t="shared" si="9"/>
        <v>1.0289308176100629</v>
      </c>
    </row>
    <row r="164" spans="1:7" x14ac:dyDescent="0.2">
      <c r="A164" s="4">
        <f>IF('True_Odds_Calculator_2-way'!A165="","",'True_Odds_Calculator_2-way'!A165)</f>
        <v>1.93</v>
      </c>
      <c r="B164" s="4">
        <f>IF('True_Odds_Calculator_2-way'!B165="","",'True_Odds_Calculator_2-way'!B165)</f>
        <v>1.98</v>
      </c>
      <c r="C164" s="4">
        <f t="shared" si="8"/>
        <v>2.3185220076411994E-2</v>
      </c>
      <c r="D164" s="4">
        <f t="shared" si="10"/>
        <v>1.974169551066798</v>
      </c>
      <c r="E164" s="4">
        <f t="shared" si="11"/>
        <v>2.0265153523890338</v>
      </c>
      <c r="G164" s="4">
        <f t="shared" si="9"/>
        <v>1.023185220076412</v>
      </c>
    </row>
    <row r="165" spans="1:7" x14ac:dyDescent="0.2">
      <c r="A165" s="4">
        <f>IF('True_Odds_Calculator_2-way'!A166="","",'True_Odds_Calculator_2-way'!A166)</f>
        <v>1.5</v>
      </c>
      <c r="B165" s="4">
        <f>IF('True_Odds_Calculator_2-way'!B166="","",'True_Odds_Calculator_2-way'!B166)</f>
        <v>2.68</v>
      </c>
      <c r="C165" s="4">
        <f t="shared" si="8"/>
        <v>3.9800995024875441E-2</v>
      </c>
      <c r="D165" s="4">
        <f t="shared" si="10"/>
        <v>1.546153846153846</v>
      </c>
      <c r="E165" s="4">
        <f t="shared" si="11"/>
        <v>2.8309859154929571</v>
      </c>
      <c r="G165" s="4">
        <f t="shared" si="9"/>
        <v>1.0398009950248754</v>
      </c>
    </row>
    <row r="166" spans="1:7" x14ac:dyDescent="0.2">
      <c r="A166" s="4">
        <f>IF('True_Odds_Calculator_2-way'!A167="","",'True_Odds_Calculator_2-way'!A167)</f>
        <v>2.2599999999999998</v>
      </c>
      <c r="B166" s="4">
        <f>IF('True_Odds_Calculator_2-way'!B167="","",'True_Odds_Calculator_2-way'!B167)</f>
        <v>1.7</v>
      </c>
      <c r="C166" s="4">
        <f t="shared" si="8"/>
        <v>3.0713170223841679E-2</v>
      </c>
      <c r="D166" s="4">
        <f t="shared" si="10"/>
        <v>2.3412553321145642</v>
      </c>
      <c r="E166" s="4">
        <f t="shared" si="11"/>
        <v>1.7455701953657428</v>
      </c>
      <c r="G166" s="4">
        <f t="shared" si="9"/>
        <v>1.0307131702238417</v>
      </c>
    </row>
    <row r="167" spans="1:7" x14ac:dyDescent="0.2">
      <c r="A167" s="4">
        <f>IF('True_Odds_Calculator_2-way'!A168="","",'True_Odds_Calculator_2-way'!A168)</f>
        <v>1.61</v>
      </c>
      <c r="B167" s="4">
        <f>IF('True_Odds_Calculator_2-way'!B168="","",'True_Odds_Calculator_2-way'!B168)</f>
        <v>2.44</v>
      </c>
      <c r="C167" s="4">
        <f t="shared" si="8"/>
        <v>3.0954077996130813E-2</v>
      </c>
      <c r="D167" s="4">
        <f t="shared" si="10"/>
        <v>1.6511432414256895</v>
      </c>
      <c r="E167" s="4">
        <f t="shared" si="11"/>
        <v>2.5357603924606251</v>
      </c>
      <c r="G167" s="4">
        <f t="shared" si="9"/>
        <v>1.0309540779961308</v>
      </c>
    </row>
    <row r="168" spans="1:7" x14ac:dyDescent="0.2">
      <c r="A168" s="4">
        <f>IF('True_Odds_Calculator_2-way'!A169="","",'True_Odds_Calculator_2-way'!A169)</f>
        <v>1.63</v>
      </c>
      <c r="B168" s="4">
        <f>IF('True_Odds_Calculator_2-way'!B169="","",'True_Odds_Calculator_2-way'!B169)</f>
        <v>2.4</v>
      </c>
      <c r="C168" s="4">
        <f t="shared" si="8"/>
        <v>3.0163599182004175E-2</v>
      </c>
      <c r="D168" s="4">
        <f t="shared" si="10"/>
        <v>1.6710807347287484</v>
      </c>
      <c r="E168" s="4">
        <f t="shared" si="11"/>
        <v>2.49013367281986</v>
      </c>
      <c r="G168" s="4">
        <f t="shared" si="9"/>
        <v>1.0301635991820042</v>
      </c>
    </row>
    <row r="169" spans="1:7" x14ac:dyDescent="0.2">
      <c r="A169" s="4">
        <f>IF('True_Odds_Calculator_2-way'!A170="","",'True_Odds_Calculator_2-way'!A170)</f>
        <v>1.69</v>
      </c>
      <c r="B169" s="4">
        <f>IF('True_Odds_Calculator_2-way'!B170="","",'True_Odds_Calculator_2-way'!B170)</f>
        <v>2.23</v>
      </c>
      <c r="C169" s="4">
        <f t="shared" si="8"/>
        <v>4.0146469604903645E-2</v>
      </c>
      <c r="D169" s="4">
        <f t="shared" si="10"/>
        <v>1.7493443498038854</v>
      </c>
      <c r="E169" s="4">
        <f t="shared" si="11"/>
        <v>2.3344999535416733</v>
      </c>
      <c r="G169" s="4">
        <f t="shared" si="9"/>
        <v>1.0401464696049036</v>
      </c>
    </row>
    <row r="170" spans="1:7" x14ac:dyDescent="0.2">
      <c r="A170" s="4">
        <f>IF('True_Odds_Calculator_2-way'!A171="","",'True_Odds_Calculator_2-way'!A171)</f>
        <v>1.89</v>
      </c>
      <c r="B170" s="4">
        <f>IF('True_Odds_Calculator_2-way'!B171="","",'True_Odds_Calculator_2-way'!B171)</f>
        <v>2</v>
      </c>
      <c r="C170" s="4">
        <f t="shared" si="8"/>
        <v>2.9100529100529293E-2</v>
      </c>
      <c r="D170" s="4">
        <f t="shared" si="10"/>
        <v>1.9434447300771212</v>
      </c>
      <c r="E170" s="4">
        <f t="shared" si="11"/>
        <v>2.0599455040871937</v>
      </c>
      <c r="G170" s="4">
        <f t="shared" si="9"/>
        <v>1.0291005291005293</v>
      </c>
    </row>
    <row r="171" spans="1:7" x14ac:dyDescent="0.2">
      <c r="A171" s="4">
        <f>IF('True_Odds_Calculator_2-way'!A172="","",'True_Odds_Calculator_2-way'!A172)</f>
        <v>1.53</v>
      </c>
      <c r="B171" s="4">
        <f>IF('True_Odds_Calculator_2-way'!B172="","",'True_Odds_Calculator_2-way'!B172)</f>
        <v>2.64</v>
      </c>
      <c r="C171" s="4">
        <f t="shared" si="8"/>
        <v>3.2382650029708859E-2</v>
      </c>
      <c r="D171" s="4">
        <f t="shared" si="10"/>
        <v>1.5688650664180843</v>
      </c>
      <c r="E171" s="4">
        <f t="shared" si="11"/>
        <v>2.7578861122490785</v>
      </c>
      <c r="G171" s="4">
        <f t="shared" si="9"/>
        <v>1.0323826500297089</v>
      </c>
    </row>
    <row r="172" spans="1:7" x14ac:dyDescent="0.2">
      <c r="A172" s="4">
        <f>IF('True_Odds_Calculator_2-way'!A173="","",'True_Odds_Calculator_2-way'!A173)</f>
        <v>1.58</v>
      </c>
      <c r="B172" s="4">
        <f>IF('True_Odds_Calculator_2-way'!B173="","",'True_Odds_Calculator_2-way'!B173)</f>
        <v>2.48</v>
      </c>
      <c r="C172" s="4">
        <f t="shared" si="8"/>
        <v>3.61371988566761E-2</v>
      </c>
      <c r="D172" s="4">
        <f t="shared" si="10"/>
        <v>1.6264320106259338</v>
      </c>
      <c r="E172" s="4">
        <f t="shared" si="11"/>
        <v>2.5963424330771265</v>
      </c>
      <c r="G172" s="4">
        <f t="shared" si="9"/>
        <v>1.0361371988566761</v>
      </c>
    </row>
    <row r="173" spans="1:7" x14ac:dyDescent="0.2">
      <c r="A173" s="4">
        <f>IF('True_Odds_Calculator_2-way'!A174="","",'True_Odds_Calculator_2-way'!A174)</f>
        <v>2.48</v>
      </c>
      <c r="B173" s="4">
        <f>IF('True_Odds_Calculator_2-way'!B174="","",'True_Odds_Calculator_2-way'!B174)</f>
        <v>1.58</v>
      </c>
      <c r="C173" s="4">
        <f t="shared" si="8"/>
        <v>3.61371988566761E-2</v>
      </c>
      <c r="D173" s="4">
        <f t="shared" si="10"/>
        <v>2.5963424330771265</v>
      </c>
      <c r="E173" s="4">
        <f t="shared" si="11"/>
        <v>1.6264320106259338</v>
      </c>
      <c r="G173" s="4">
        <f t="shared" si="9"/>
        <v>1.0361371988566761</v>
      </c>
    </row>
    <row r="174" spans="1:7" x14ac:dyDescent="0.2">
      <c r="A174" s="4">
        <f>IF('True_Odds_Calculator_2-way'!A175="","",'True_Odds_Calculator_2-way'!A175)</f>
        <v>2.52</v>
      </c>
      <c r="B174" s="4">
        <f>IF('True_Odds_Calculator_2-way'!B175="","",'True_Odds_Calculator_2-way'!B175)</f>
        <v>1.57</v>
      </c>
      <c r="C174" s="4">
        <f t="shared" si="8"/>
        <v>3.3768071984632497E-2</v>
      </c>
      <c r="D174" s="4">
        <f t="shared" si="10"/>
        <v>2.6319850984566258</v>
      </c>
      <c r="E174" s="4">
        <f t="shared" si="11"/>
        <v>1.6127506929724442</v>
      </c>
      <c r="G174" s="4">
        <f t="shared" si="9"/>
        <v>1.0337680719846325</v>
      </c>
    </row>
    <row r="175" spans="1:7" x14ac:dyDescent="0.2">
      <c r="A175" s="4">
        <f>IF('True_Odds_Calculator_2-way'!A176="","",'True_Odds_Calculator_2-way'!A176)</f>
        <v>1.93</v>
      </c>
      <c r="B175" s="4">
        <f>IF('True_Odds_Calculator_2-way'!B176="","",'True_Odds_Calculator_2-way'!B176)</f>
        <v>1.95</v>
      </c>
      <c r="C175" s="4">
        <f t="shared" si="8"/>
        <v>3.0955227846419575E-2</v>
      </c>
      <c r="D175" s="4">
        <f t="shared" si="10"/>
        <v>1.9894277785119598</v>
      </c>
      <c r="E175" s="4">
        <f t="shared" si="11"/>
        <v>2.0106851876586083</v>
      </c>
      <c r="G175" s="4">
        <f t="shared" si="9"/>
        <v>1.0309552278464196</v>
      </c>
    </row>
    <row r="176" spans="1:7" x14ac:dyDescent="0.2">
      <c r="A176" s="4">
        <f>IF('True_Odds_Calculator_2-way'!A177="","",'True_Odds_Calculator_2-way'!A177)</f>
        <v>2.1</v>
      </c>
      <c r="B176" s="4">
        <f>IF('True_Odds_Calculator_2-way'!B177="","",'True_Odds_Calculator_2-way'!B177)</f>
        <v>1.81</v>
      </c>
      <c r="C176" s="4">
        <f t="shared" si="8"/>
        <v>2.8676664035780064E-2</v>
      </c>
      <c r="D176" s="4">
        <f t="shared" si="10"/>
        <v>2.1651951011107946</v>
      </c>
      <c r="E176" s="4">
        <f t="shared" si="11"/>
        <v>1.858225372769494</v>
      </c>
      <c r="G176" s="4">
        <f t="shared" si="9"/>
        <v>1.0286766640357801</v>
      </c>
    </row>
    <row r="177" spans="1:7" x14ac:dyDescent="0.2">
      <c r="A177" s="4">
        <f>IF('True_Odds_Calculator_2-way'!A178="","",'True_Odds_Calculator_2-way'!A178)</f>
        <v>2.2200000000000002</v>
      </c>
      <c r="B177" s="4">
        <f>IF('True_Odds_Calculator_2-way'!B178="","",'True_Odds_Calculator_2-way'!B178)</f>
        <v>1.73</v>
      </c>
      <c r="C177" s="4">
        <f t="shared" si="8"/>
        <v>2.8485132531375301E-2</v>
      </c>
      <c r="D177" s="4">
        <f t="shared" si="10"/>
        <v>2.2924849280725841</v>
      </c>
      <c r="E177" s="4">
        <f t="shared" si="11"/>
        <v>1.7737034129219971</v>
      </c>
      <c r="G177" s="4">
        <f t="shared" si="9"/>
        <v>1.0284851325313753</v>
      </c>
    </row>
    <row r="178" spans="1:7" x14ac:dyDescent="0.2">
      <c r="A178" s="4">
        <f>IF('True_Odds_Calculator_2-way'!A179="","",'True_Odds_Calculator_2-way'!A179)</f>
        <v>2.38</v>
      </c>
      <c r="B178" s="4">
        <f>IF('True_Odds_Calculator_2-way'!B179="","",'True_Odds_Calculator_2-way'!B179)</f>
        <v>1.64</v>
      </c>
      <c r="C178" s="4">
        <f t="shared" si="8"/>
        <v>2.9924164787866303E-2</v>
      </c>
      <c r="D178" s="4">
        <f t="shared" si="10"/>
        <v>2.4678806272129488</v>
      </c>
      <c r="E178" s="4">
        <f t="shared" si="11"/>
        <v>1.6812543073742245</v>
      </c>
      <c r="G178" s="4">
        <f t="shared" si="9"/>
        <v>1.0299241647878663</v>
      </c>
    </row>
    <row r="179" spans="1:7" x14ac:dyDescent="0.2">
      <c r="A179" s="4">
        <f>IF('True_Odds_Calculator_2-way'!A180="","",'True_Odds_Calculator_2-way'!A180)</f>
        <v>2.5299999999999998</v>
      </c>
      <c r="B179" s="4">
        <f>IF('True_Odds_Calculator_2-way'!B180="","",'True_Odds_Calculator_2-way'!B180)</f>
        <v>1.58</v>
      </c>
      <c r="C179" s="4">
        <f t="shared" si="8"/>
        <v>2.8168309401110703E-2</v>
      </c>
      <c r="D179" s="4">
        <f t="shared" si="10"/>
        <v>2.6234823127912317</v>
      </c>
      <c r="E179" s="4">
        <f t="shared" si="11"/>
        <v>1.6159598981283099</v>
      </c>
      <c r="G179" s="4">
        <f t="shared" si="9"/>
        <v>1.0281683094011107</v>
      </c>
    </row>
    <row r="180" spans="1:7" x14ac:dyDescent="0.2">
      <c r="A180" s="4">
        <f>IF('True_Odds_Calculator_2-way'!A181="","",'True_Odds_Calculator_2-way'!A181)</f>
        <v>2.76</v>
      </c>
      <c r="B180" s="4">
        <f>IF('True_Odds_Calculator_2-way'!B181="","",'True_Odds_Calculator_2-way'!B181)</f>
        <v>1.48</v>
      </c>
      <c r="C180" s="4">
        <f t="shared" si="8"/>
        <v>3.7994516255385857E-2</v>
      </c>
      <c r="D180" s="4">
        <f t="shared" si="10"/>
        <v>2.9127210496292069</v>
      </c>
      <c r="E180" s="4">
        <f t="shared" si="11"/>
        <v>1.5228153892036982</v>
      </c>
      <c r="G180" s="4">
        <f t="shared" si="9"/>
        <v>1.0379945162553859</v>
      </c>
    </row>
    <row r="181" spans="1:7" x14ac:dyDescent="0.2">
      <c r="A181" s="4">
        <f>IF('True_Odds_Calculator_2-way'!A182="","",'True_Odds_Calculator_2-way'!A182)</f>
        <v>2.65</v>
      </c>
      <c r="B181" s="4">
        <f>IF('True_Odds_Calculator_2-way'!B182="","",'True_Odds_Calculator_2-way'!B182)</f>
        <v>1.51</v>
      </c>
      <c r="C181" s="4">
        <f t="shared" si="8"/>
        <v>3.9610146195176998E-2</v>
      </c>
      <c r="D181" s="4">
        <f t="shared" si="10"/>
        <v>2.7967849030228904</v>
      </c>
      <c r="E181" s="4">
        <f t="shared" si="11"/>
        <v>1.5565496450452205</v>
      </c>
      <c r="G181" s="4">
        <f t="shared" si="9"/>
        <v>1.039610146195177</v>
      </c>
    </row>
    <row r="182" spans="1:7" x14ac:dyDescent="0.2">
      <c r="A182" s="4">
        <f>IF('True_Odds_Calculator_2-way'!A183="","",'True_Odds_Calculator_2-way'!A183)</f>
        <v>2.96</v>
      </c>
      <c r="B182" s="4">
        <f>IF('True_Odds_Calculator_2-way'!B183="","",'True_Odds_Calculator_2-way'!B183)</f>
        <v>1.42</v>
      </c>
      <c r="C182" s="4">
        <f t="shared" si="8"/>
        <v>4.2063189950513946E-2</v>
      </c>
      <c r="D182" s="4">
        <f t="shared" si="10"/>
        <v>3.1565034544908381</v>
      </c>
      <c r="E182" s="4">
        <f t="shared" si="11"/>
        <v>1.4637136091377629</v>
      </c>
      <c r="G182" s="4">
        <f t="shared" si="9"/>
        <v>1.0420631899505139</v>
      </c>
    </row>
    <row r="183" spans="1:7" x14ac:dyDescent="0.2">
      <c r="A183" s="4">
        <f>IF('True_Odds_Calculator_2-way'!A184="","",'True_Odds_Calculator_2-way'!A184)</f>
        <v>2.85</v>
      </c>
      <c r="B183" s="4">
        <f>IF('True_Odds_Calculator_2-way'!B184="","",'True_Odds_Calculator_2-way'!B184)</f>
        <v>1.45</v>
      </c>
      <c r="C183" s="4">
        <f t="shared" si="8"/>
        <v>4.053236539624927E-2</v>
      </c>
      <c r="D183" s="4">
        <f t="shared" si="10"/>
        <v>3.0247026532479415</v>
      </c>
      <c r="E183" s="4">
        <f t="shared" si="11"/>
        <v>1.4938996836873024</v>
      </c>
      <c r="G183" s="4">
        <f t="shared" si="9"/>
        <v>1.0405323653962493</v>
      </c>
    </row>
    <row r="184" spans="1:7" x14ac:dyDescent="0.2">
      <c r="A184" s="4">
        <f>IF('True_Odds_Calculator_2-way'!A185="","",'True_Odds_Calculator_2-way'!A185)</f>
        <v>1.79</v>
      </c>
      <c r="B184" s="4">
        <f>IF('True_Odds_Calculator_2-way'!B185="","",'True_Odds_Calculator_2-way'!B185)</f>
        <v>2.0699999999999998</v>
      </c>
      <c r="C184" s="4">
        <f t="shared" si="8"/>
        <v>4.17510053167085E-2</v>
      </c>
      <c r="D184" s="4">
        <f t="shared" si="10"/>
        <v>1.8594836022382255</v>
      </c>
      <c r="E184" s="4">
        <f t="shared" si="11"/>
        <v>2.1634893294018038</v>
      </c>
      <c r="G184" s="4">
        <f t="shared" si="9"/>
        <v>1.0417510053167085</v>
      </c>
    </row>
    <row r="185" spans="1:7" x14ac:dyDescent="0.2">
      <c r="A185" s="4">
        <f>IF('True_Odds_Calculator_2-way'!A186="","",'True_Odds_Calculator_2-way'!A186)</f>
        <v>1.96</v>
      </c>
      <c r="B185" s="4">
        <f>IF('True_Odds_Calculator_2-way'!B186="","",'True_Odds_Calculator_2-way'!B186)</f>
        <v>1.89</v>
      </c>
      <c r="C185" s="4">
        <f t="shared" si="8"/>
        <v>3.9304610733182255E-2</v>
      </c>
      <c r="D185" s="4">
        <f t="shared" si="10"/>
        <v>2.0385208012326657</v>
      </c>
      <c r="E185" s="4">
        <f t="shared" si="11"/>
        <v>1.9629080118694364</v>
      </c>
      <c r="G185" s="4">
        <f t="shared" si="9"/>
        <v>1.0393046107331823</v>
      </c>
    </row>
    <row r="186" spans="1:7" x14ac:dyDescent="0.2">
      <c r="A186" s="4">
        <f>IF('True_Odds_Calculator_2-way'!A187="","",'True_Odds_Calculator_2-way'!A187)</f>
        <v>1.75</v>
      </c>
      <c r="B186" s="4">
        <f>IF('True_Odds_Calculator_2-way'!B187="","",'True_Odds_Calculator_2-way'!B187)</f>
        <v>2.19</v>
      </c>
      <c r="C186" s="4">
        <f t="shared" si="8"/>
        <v>2.8049575994781417E-2</v>
      </c>
      <c r="D186" s="4">
        <f t="shared" si="10"/>
        <v>1.7940315974253949</v>
      </c>
      <c r="E186" s="4">
        <f t="shared" si="11"/>
        <v>2.2593957258658803</v>
      </c>
      <c r="G186" s="4">
        <f t="shared" si="9"/>
        <v>1.0280495759947814</v>
      </c>
    </row>
    <row r="187" spans="1:7" x14ac:dyDescent="0.2">
      <c r="A187" s="4">
        <f>IF('True_Odds_Calculator_2-way'!A188="","",'True_Odds_Calculator_2-way'!A188)</f>
        <v>1.41</v>
      </c>
      <c r="B187" s="4">
        <f>IF('True_Odds_Calculator_2-way'!B188="","",'True_Odds_Calculator_2-way'!B188)</f>
        <v>3.08</v>
      </c>
      <c r="C187" s="4">
        <f t="shared" si="8"/>
        <v>3.3895182831352955E-2</v>
      </c>
      <c r="D187" s="4">
        <f t="shared" si="10"/>
        <v>1.4445183608302288</v>
      </c>
      <c r="E187" s="4">
        <f t="shared" si="11"/>
        <v>3.2496258605208017</v>
      </c>
      <c r="G187" s="4">
        <f t="shared" si="9"/>
        <v>1.033895182831353</v>
      </c>
    </row>
    <row r="188" spans="1:7" x14ac:dyDescent="0.2">
      <c r="A188" s="4">
        <f>IF('True_Odds_Calculator_2-way'!A189="","",'True_Odds_Calculator_2-way'!A189)</f>
        <v>2.12</v>
      </c>
      <c r="B188" s="4">
        <f>IF('True_Odds_Calculator_2-way'!B189="","",'True_Odds_Calculator_2-way'!B189)</f>
        <v>1.79</v>
      </c>
      <c r="C188" s="4">
        <f t="shared" si="8"/>
        <v>3.0357331084642114E-2</v>
      </c>
      <c r="D188" s="4">
        <f t="shared" si="10"/>
        <v>2.1904871854075272</v>
      </c>
      <c r="E188" s="4">
        <f t="shared" si="11"/>
        <v>1.8399922420480992</v>
      </c>
      <c r="G188" s="4">
        <f t="shared" si="9"/>
        <v>1.0303573310846421</v>
      </c>
    </row>
    <row r="189" spans="1:7" x14ac:dyDescent="0.2">
      <c r="A189" s="4">
        <f>IF('True_Odds_Calculator_2-way'!A190="","",'True_Odds_Calculator_2-way'!A190)</f>
        <v>1.51</v>
      </c>
      <c r="B189" s="4">
        <f>IF('True_Odds_Calculator_2-way'!B190="","",'True_Odds_Calculator_2-way'!B190)</f>
        <v>2.7</v>
      </c>
      <c r="C189" s="4">
        <f t="shared" si="8"/>
        <v>3.2622025999509585E-2</v>
      </c>
      <c r="D189" s="4">
        <f t="shared" si="10"/>
        <v>1.5481298651984055</v>
      </c>
      <c r="E189" s="4">
        <f t="shared" si="11"/>
        <v>2.8243851749220652</v>
      </c>
      <c r="G189" s="4">
        <f t="shared" si="9"/>
        <v>1.0326220259995096</v>
      </c>
    </row>
    <row r="190" spans="1:7" x14ac:dyDescent="0.2">
      <c r="A190" s="4">
        <f>IF('True_Odds_Calculator_2-way'!A191="","",'True_Odds_Calculator_2-way'!A191)</f>
        <v>1.81</v>
      </c>
      <c r="B190" s="4">
        <f>IF('True_Odds_Calculator_2-way'!B191="","",'True_Odds_Calculator_2-way'!B191)</f>
        <v>2.08</v>
      </c>
      <c r="C190" s="4">
        <f t="shared" si="8"/>
        <v>3.3255418614534626E-2</v>
      </c>
      <c r="D190" s="4">
        <f t="shared" si="10"/>
        <v>1.8661643699811639</v>
      </c>
      <c r="E190" s="4">
        <f t="shared" si="11"/>
        <v>2.1545152798443401</v>
      </c>
      <c r="G190" s="4">
        <f t="shared" si="9"/>
        <v>1.0332554186145346</v>
      </c>
    </row>
    <row r="191" spans="1:7" x14ac:dyDescent="0.2">
      <c r="A191" s="4">
        <f>IF('True_Odds_Calculator_2-way'!A192="","",'True_Odds_Calculator_2-way'!A192)</f>
        <v>1.79</v>
      </c>
      <c r="B191" s="4">
        <f>IF('True_Odds_Calculator_2-way'!B192="","",'True_Odds_Calculator_2-way'!B192)</f>
        <v>2.11</v>
      </c>
      <c r="C191" s="4">
        <f t="shared" si="8"/>
        <v>3.2592867166194583E-2</v>
      </c>
      <c r="D191" s="4">
        <f t="shared" si="10"/>
        <v>1.8437843247333352</v>
      </c>
      <c r="E191" s="4">
        <f t="shared" si="11"/>
        <v>2.1851369724319478</v>
      </c>
      <c r="G191" s="4">
        <f t="shared" si="9"/>
        <v>1.0325928671661946</v>
      </c>
    </row>
    <row r="192" spans="1:7" x14ac:dyDescent="0.2">
      <c r="A192" s="4">
        <f>IF('True_Odds_Calculator_2-way'!A193="","",'True_Odds_Calculator_2-way'!A193)</f>
        <v>1.6</v>
      </c>
      <c r="B192" s="4">
        <f>IF('True_Odds_Calculator_2-way'!B193="","",'True_Odds_Calculator_2-way'!B193)</f>
        <v>2.4500000000000002</v>
      </c>
      <c r="C192" s="4">
        <f t="shared" si="8"/>
        <v>3.3163265306122458E-2</v>
      </c>
      <c r="D192" s="4">
        <f t="shared" si="10"/>
        <v>1.6436058700209644</v>
      </c>
      <c r="E192" s="4">
        <f t="shared" si="11"/>
        <v>2.5537459283387625</v>
      </c>
      <c r="G192" s="4">
        <f t="shared" si="9"/>
        <v>1.0331632653061225</v>
      </c>
    </row>
    <row r="193" spans="1:7" x14ac:dyDescent="0.2">
      <c r="A193" s="4">
        <f>IF('True_Odds_Calculator_2-way'!A194="","",'True_Odds_Calculator_2-way'!A194)</f>
        <v>2.23</v>
      </c>
      <c r="B193" s="4">
        <f>IF('True_Odds_Calculator_2-way'!B194="","",'True_Odds_Calculator_2-way'!B194)</f>
        <v>1.72</v>
      </c>
      <c r="C193" s="4">
        <f t="shared" si="8"/>
        <v>2.982584211075201E-2</v>
      </c>
      <c r="D193" s="4">
        <f t="shared" si="10"/>
        <v>2.3067115708443593</v>
      </c>
      <c r="E193" s="4">
        <f t="shared" si="11"/>
        <v>1.7652798232695142</v>
      </c>
      <c r="G193" s="4">
        <f t="shared" si="9"/>
        <v>1.029825842110752</v>
      </c>
    </row>
    <row r="194" spans="1:7" x14ac:dyDescent="0.2">
      <c r="A194" s="4">
        <f>IF('True_Odds_Calculator_2-way'!A195="","",'True_Odds_Calculator_2-way'!A195)</f>
        <v>2.08</v>
      </c>
      <c r="B194" s="4">
        <f>IF('True_Odds_Calculator_2-way'!B195="","",'True_Odds_Calculator_2-way'!B195)</f>
        <v>1.81</v>
      </c>
      <c r="C194" s="4">
        <f t="shared" ref="C194:C257" si="12">IF(A194="","",((1/A194)+(1/B194))-1)</f>
        <v>3.3255418614534626E-2</v>
      </c>
      <c r="D194" s="4">
        <f t="shared" si="10"/>
        <v>2.1545152798443401</v>
      </c>
      <c r="E194" s="4">
        <f t="shared" si="11"/>
        <v>1.8661643699811639</v>
      </c>
      <c r="G194" s="4">
        <f t="shared" ref="G194:G257" si="13">IF(A194="","",C194+1)</f>
        <v>1.0332554186145346</v>
      </c>
    </row>
    <row r="195" spans="1:7" x14ac:dyDescent="0.2">
      <c r="A195" s="4">
        <f>IF('True_Odds_Calculator_2-way'!A196="","",'True_Odds_Calculator_2-way'!A196)</f>
        <v>1.91</v>
      </c>
      <c r="B195" s="4">
        <f>IF('True_Odds_Calculator_2-way'!B196="","",'True_Odds_Calculator_2-way'!B196)</f>
        <v>1.98</v>
      </c>
      <c r="C195" s="4">
        <f t="shared" si="12"/>
        <v>2.861071447458885E-2</v>
      </c>
      <c r="D195" s="4">
        <f t="shared" ref="D195:D258" si="14">IF(A195="","",(2*A195)/(2-($C195*A195)))</f>
        <v>1.9636533568721115</v>
      </c>
      <c r="E195" s="4">
        <f t="shared" ref="E195:E258" si="15">IF(B195="","",(2*B195)/(2-($C195*B195)))</f>
        <v>2.0377175494369308</v>
      </c>
      <c r="G195" s="4">
        <f t="shared" si="13"/>
        <v>1.0286107144745888</v>
      </c>
    </row>
    <row r="196" spans="1:7" x14ac:dyDescent="0.2">
      <c r="A196" s="4">
        <f>IF('True_Odds_Calculator_2-way'!A197="","",'True_Odds_Calculator_2-way'!A197)</f>
        <v>2.41</v>
      </c>
      <c r="B196" s="4">
        <f>IF('True_Odds_Calculator_2-way'!B197="","",'True_Odds_Calculator_2-way'!B197)</f>
        <v>1.62</v>
      </c>
      <c r="C196" s="4">
        <f t="shared" si="12"/>
        <v>3.2221709953383471E-2</v>
      </c>
      <c r="D196" s="4">
        <f t="shared" si="14"/>
        <v>2.5073534133966988</v>
      </c>
      <c r="E196" s="4">
        <f t="shared" si="15"/>
        <v>1.6634144263133228</v>
      </c>
      <c r="G196" s="4">
        <f t="shared" si="13"/>
        <v>1.0322217099533835</v>
      </c>
    </row>
    <row r="197" spans="1:7" x14ac:dyDescent="0.2">
      <c r="A197" s="4">
        <f>IF('True_Odds_Calculator_2-way'!A198="","",'True_Odds_Calculator_2-way'!A198)</f>
        <v>2.09</v>
      </c>
      <c r="B197" s="4">
        <f>IF('True_Odds_Calculator_2-way'!B198="","",'True_Odds_Calculator_2-way'!B198)</f>
        <v>1.81</v>
      </c>
      <c r="C197" s="4">
        <f t="shared" si="12"/>
        <v>3.0955087366835166E-2</v>
      </c>
      <c r="D197" s="4">
        <f t="shared" si="14"/>
        <v>2.159867538325388</v>
      </c>
      <c r="E197" s="4">
        <f t="shared" si="15"/>
        <v>1.8621674173619833</v>
      </c>
      <c r="G197" s="4">
        <f t="shared" si="13"/>
        <v>1.0309550873668352</v>
      </c>
    </row>
    <row r="198" spans="1:7" x14ac:dyDescent="0.2">
      <c r="A198" s="4">
        <f>IF('True_Odds_Calculator_2-way'!A199="","",'True_Odds_Calculator_2-way'!A199)</f>
        <v>2.06</v>
      </c>
      <c r="B198" s="4">
        <f>IF('True_Odds_Calculator_2-way'!B199="","",'True_Odds_Calculator_2-way'!B199)</f>
        <v>1.84</v>
      </c>
      <c r="C198" s="4">
        <f t="shared" si="12"/>
        <v>2.891515407344869E-2</v>
      </c>
      <c r="D198" s="4">
        <f t="shared" si="14"/>
        <v>2.1232354918216445</v>
      </c>
      <c r="E198" s="4">
        <f t="shared" si="15"/>
        <v>1.8902852583283463</v>
      </c>
      <c r="G198" s="4">
        <f t="shared" si="13"/>
        <v>1.0289151540734487</v>
      </c>
    </row>
    <row r="199" spans="1:7" x14ac:dyDescent="0.2">
      <c r="A199" s="4">
        <f>IF('True_Odds_Calculator_2-way'!A200="","",'True_Odds_Calculator_2-way'!A200)</f>
        <v>1.97</v>
      </c>
      <c r="B199" s="4">
        <f>IF('True_Odds_Calculator_2-way'!B200="","",'True_Odds_Calculator_2-way'!B200)</f>
        <v>1.9</v>
      </c>
      <c r="C199" s="4">
        <f t="shared" si="12"/>
        <v>3.3930002671653803E-2</v>
      </c>
      <c r="D199" s="4">
        <f t="shared" si="14"/>
        <v>2.0381159814865235</v>
      </c>
      <c r="E199" s="4">
        <f t="shared" si="15"/>
        <v>1.9632835038027801</v>
      </c>
      <c r="G199" s="4">
        <f t="shared" si="13"/>
        <v>1.0339300026716538</v>
      </c>
    </row>
    <row r="200" spans="1:7" x14ac:dyDescent="0.2">
      <c r="A200" s="4">
        <f>IF('True_Odds_Calculator_2-way'!A201="","",'True_Odds_Calculator_2-way'!A201)</f>
        <v>1.93</v>
      </c>
      <c r="B200" s="4">
        <f>IF('True_Odds_Calculator_2-way'!B201="","",'True_Odds_Calculator_2-way'!B201)</f>
        <v>1.94</v>
      </c>
      <c r="C200" s="4">
        <f t="shared" si="12"/>
        <v>3.3598632551679941E-2</v>
      </c>
      <c r="D200" s="4">
        <f t="shared" si="14"/>
        <v>1.9946726333173512</v>
      </c>
      <c r="E200" s="4">
        <f t="shared" si="15"/>
        <v>2.0053558995233249</v>
      </c>
      <c r="G200" s="4">
        <f t="shared" si="13"/>
        <v>1.0335986325516799</v>
      </c>
    </row>
    <row r="201" spans="1:7" x14ac:dyDescent="0.2">
      <c r="A201" s="4">
        <f>IF('True_Odds_Calculator_2-way'!A202="","",'True_Odds_Calculator_2-way'!A202)</f>
        <v>1.83</v>
      </c>
      <c r="B201" s="4">
        <f>IF('True_Odds_Calculator_2-way'!B202="","",'True_Odds_Calculator_2-way'!B202)</f>
        <v>2.0499999999999998</v>
      </c>
      <c r="C201" s="4">
        <f t="shared" si="12"/>
        <v>3.4252965480474407E-2</v>
      </c>
      <c r="D201" s="4">
        <f t="shared" si="14"/>
        <v>1.8892106257081707</v>
      </c>
      <c r="E201" s="4">
        <f t="shared" si="15"/>
        <v>2.1245929491717397</v>
      </c>
      <c r="G201" s="4">
        <f t="shared" si="13"/>
        <v>1.0342529654804744</v>
      </c>
    </row>
    <row r="202" spans="1:7" x14ac:dyDescent="0.2">
      <c r="A202" s="4">
        <f>IF('True_Odds_Calculator_2-way'!A203="","",'True_Odds_Calculator_2-way'!A203)</f>
        <v>1.95</v>
      </c>
      <c r="B202" s="4">
        <f>IF('True_Odds_Calculator_2-way'!B203="","",'True_Odds_Calculator_2-way'!B203)</f>
        <v>1.92</v>
      </c>
      <c r="C202" s="4">
        <f t="shared" si="12"/>
        <v>3.3653846153846256E-2</v>
      </c>
      <c r="D202" s="4">
        <f t="shared" si="14"/>
        <v>2.0161550888529889</v>
      </c>
      <c r="E202" s="4">
        <f t="shared" si="15"/>
        <v>1.9841017488076311</v>
      </c>
      <c r="G202" s="4">
        <f t="shared" si="13"/>
        <v>1.0336538461538463</v>
      </c>
    </row>
    <row r="203" spans="1:7" x14ac:dyDescent="0.2">
      <c r="A203" s="4">
        <f>IF('True_Odds_Calculator_2-way'!A204="","",'True_Odds_Calculator_2-way'!A204)</f>
        <v>2.1</v>
      </c>
      <c r="B203" s="4">
        <f>IF('True_Odds_Calculator_2-way'!B204="","",'True_Odds_Calculator_2-way'!B204)</f>
        <v>1.78</v>
      </c>
      <c r="C203" s="4">
        <f t="shared" si="12"/>
        <v>3.7988228999465079E-2</v>
      </c>
      <c r="D203" s="4">
        <f t="shared" si="14"/>
        <v>2.1872440023405506</v>
      </c>
      <c r="E203" s="4">
        <f t="shared" si="15"/>
        <v>1.8422868408082802</v>
      </c>
      <c r="G203" s="4">
        <f t="shared" si="13"/>
        <v>1.0379882289994651</v>
      </c>
    </row>
    <row r="204" spans="1:7" x14ac:dyDescent="0.2">
      <c r="A204" s="4">
        <f>IF('True_Odds_Calculator_2-way'!A205="","",'True_Odds_Calculator_2-way'!A205)</f>
        <v>2.6</v>
      </c>
      <c r="B204" s="4">
        <f>IF('True_Odds_Calculator_2-way'!B205="","",'True_Odds_Calculator_2-way'!B205)</f>
        <v>1.53</v>
      </c>
      <c r="C204" s="4">
        <f t="shared" si="12"/>
        <v>3.8210155857214545E-2</v>
      </c>
      <c r="D204" s="4">
        <f t="shared" si="14"/>
        <v>2.7359009628610726</v>
      </c>
      <c r="E204" s="4">
        <f t="shared" si="15"/>
        <v>1.5760697305863707</v>
      </c>
      <c r="G204" s="4">
        <f t="shared" si="13"/>
        <v>1.0382101558572145</v>
      </c>
    </row>
    <row r="205" spans="1:7" x14ac:dyDescent="0.2">
      <c r="A205" s="4">
        <f>IF('True_Odds_Calculator_2-way'!A206="","",'True_Odds_Calculator_2-way'!A206)</f>
        <v>2.17</v>
      </c>
      <c r="B205" s="4">
        <f>IF('True_Odds_Calculator_2-way'!B206="","",'True_Odds_Calculator_2-way'!B206)</f>
        <v>1.73</v>
      </c>
      <c r="C205" s="4">
        <f t="shared" si="12"/>
        <v>3.8864175168482618E-2</v>
      </c>
      <c r="D205" s="4">
        <f t="shared" si="14"/>
        <v>2.2655321203343295</v>
      </c>
      <c r="E205" s="4">
        <f t="shared" si="15"/>
        <v>1.7901814453637255</v>
      </c>
      <c r="G205" s="4">
        <f t="shared" si="13"/>
        <v>1.0388641751684826</v>
      </c>
    </row>
    <row r="206" spans="1:7" x14ac:dyDescent="0.2">
      <c r="A206" s="4">
        <f>IF('True_Odds_Calculator_2-way'!A207="","",'True_Odds_Calculator_2-way'!A207)</f>
        <v>2.19</v>
      </c>
      <c r="B206" s="4">
        <f>IF('True_Odds_Calculator_2-way'!B207="","",'True_Odds_Calculator_2-way'!B207)</f>
        <v>1.72</v>
      </c>
      <c r="C206" s="4">
        <f t="shared" si="12"/>
        <v>3.8016353403419467E-2</v>
      </c>
      <c r="D206" s="4">
        <f t="shared" si="14"/>
        <v>2.2851249696675566</v>
      </c>
      <c r="E206" s="4">
        <f t="shared" si="15"/>
        <v>1.7781344410876134</v>
      </c>
      <c r="G206" s="4">
        <f t="shared" si="13"/>
        <v>1.0380163534034195</v>
      </c>
    </row>
    <row r="207" spans="1:7" x14ac:dyDescent="0.2">
      <c r="A207" s="4">
        <f>IF('True_Odds_Calculator_2-way'!A208="","",'True_Odds_Calculator_2-way'!A208)</f>
        <v>2.21</v>
      </c>
      <c r="B207" s="4">
        <f>IF('True_Odds_Calculator_2-way'!B208="","",'True_Odds_Calculator_2-way'!B208)</f>
        <v>1.69</v>
      </c>
      <c r="C207" s="4">
        <f t="shared" si="12"/>
        <v>4.4204664114166459E-2</v>
      </c>
      <c r="D207" s="4">
        <f t="shared" si="14"/>
        <v>2.3234937323089366</v>
      </c>
      <c r="E207" s="4">
        <f t="shared" si="15"/>
        <v>1.7555759242285367</v>
      </c>
      <c r="G207" s="4">
        <f t="shared" si="13"/>
        <v>1.0442046641141665</v>
      </c>
    </row>
    <row r="208" spans="1:7" x14ac:dyDescent="0.2">
      <c r="A208" s="4">
        <f>IF('True_Odds_Calculator_2-way'!A209="","",'True_Odds_Calculator_2-way'!A209)</f>
        <v>2.35</v>
      </c>
      <c r="B208" s="4">
        <f>IF('True_Odds_Calculator_2-way'!B209="","",'True_Odds_Calculator_2-way'!B209)</f>
        <v>1.63</v>
      </c>
      <c r="C208" s="4">
        <f t="shared" si="12"/>
        <v>3.9028847408954404E-2</v>
      </c>
      <c r="D208" s="4">
        <f t="shared" si="14"/>
        <v>2.4629480790869636</v>
      </c>
      <c r="E208" s="4">
        <f t="shared" si="15"/>
        <v>1.6835512581035048</v>
      </c>
      <c r="G208" s="4">
        <f t="shared" si="13"/>
        <v>1.0390288474089544</v>
      </c>
    </row>
    <row r="209" spans="1:7" x14ac:dyDescent="0.2">
      <c r="A209" s="4">
        <f>IF('True_Odds_Calculator_2-way'!A210="","",'True_Odds_Calculator_2-way'!A210)</f>
        <v>1.78</v>
      </c>
      <c r="B209" s="4">
        <f>IF('True_Odds_Calculator_2-way'!B210="","",'True_Odds_Calculator_2-way'!B210)</f>
        <v>2.1</v>
      </c>
      <c r="C209" s="4">
        <f t="shared" si="12"/>
        <v>3.7988228999465079E-2</v>
      </c>
      <c r="D209" s="4">
        <f t="shared" si="14"/>
        <v>1.8422868408082802</v>
      </c>
      <c r="E209" s="4">
        <f t="shared" si="15"/>
        <v>2.1872440023405506</v>
      </c>
      <c r="G209" s="4">
        <f t="shared" si="13"/>
        <v>1.0379882289994651</v>
      </c>
    </row>
    <row r="210" spans="1:7" x14ac:dyDescent="0.2">
      <c r="A210" s="4">
        <f>IF('True_Odds_Calculator_2-way'!A211="","",'True_Odds_Calculator_2-way'!A211)</f>
        <v>1.89</v>
      </c>
      <c r="B210" s="4">
        <f>IF('True_Odds_Calculator_2-way'!B211="","",'True_Odds_Calculator_2-way'!B211)</f>
        <v>1.98</v>
      </c>
      <c r="C210" s="4">
        <f t="shared" si="12"/>
        <v>3.4151034151034265E-2</v>
      </c>
      <c r="D210" s="4">
        <f t="shared" si="14"/>
        <v>1.9530295913574449</v>
      </c>
      <c r="E210" s="4">
        <f t="shared" si="15"/>
        <v>2.0492853622474128</v>
      </c>
      <c r="G210" s="4">
        <f t="shared" si="13"/>
        <v>1.0341510341510343</v>
      </c>
    </row>
    <row r="211" spans="1:7" x14ac:dyDescent="0.2">
      <c r="A211" s="4">
        <f>IF('True_Odds_Calculator_2-way'!A212="","",'True_Odds_Calculator_2-way'!A212)</f>
        <v>2.39</v>
      </c>
      <c r="B211" s="4">
        <f>IF('True_Odds_Calculator_2-way'!B212="","",'True_Odds_Calculator_2-way'!B212)</f>
        <v>1.61</v>
      </c>
      <c r="C211" s="4">
        <f t="shared" si="12"/>
        <v>3.9528054263364254E-2</v>
      </c>
      <c r="D211" s="4">
        <f t="shared" si="14"/>
        <v>2.5084911502982492</v>
      </c>
      <c r="E211" s="4">
        <f t="shared" si="15"/>
        <v>1.6629140646945697</v>
      </c>
      <c r="G211" s="4">
        <f t="shared" si="13"/>
        <v>1.0395280542633643</v>
      </c>
    </row>
    <row r="212" spans="1:7" x14ac:dyDescent="0.2">
      <c r="A212" s="4">
        <f>IF('True_Odds_Calculator_2-way'!A213="","",'True_Odds_Calculator_2-way'!A213)</f>
        <v>2.17</v>
      </c>
      <c r="B212" s="4">
        <f>IF('True_Odds_Calculator_2-way'!B213="","",'True_Odds_Calculator_2-way'!B213)</f>
        <v>1.73</v>
      </c>
      <c r="C212" s="4">
        <f t="shared" si="12"/>
        <v>3.8864175168482618E-2</v>
      </c>
      <c r="D212" s="4">
        <f t="shared" si="14"/>
        <v>2.2655321203343295</v>
      </c>
      <c r="E212" s="4">
        <f t="shared" si="15"/>
        <v>1.7901814453637255</v>
      </c>
      <c r="G212" s="4">
        <f t="shared" si="13"/>
        <v>1.0388641751684826</v>
      </c>
    </row>
    <row r="213" spans="1:7" x14ac:dyDescent="0.2">
      <c r="A213" s="4">
        <f>IF('True_Odds_Calculator_2-way'!A214="","",'True_Odds_Calculator_2-way'!A214)</f>
        <v>2.2400000000000002</v>
      </c>
      <c r="B213" s="4">
        <f>IF('True_Odds_Calculator_2-way'!B214="","",'True_Odds_Calculator_2-way'!B214)</f>
        <v>1.69</v>
      </c>
      <c r="C213" s="4">
        <f t="shared" si="12"/>
        <v>3.8144547759932479E-2</v>
      </c>
      <c r="D213" s="4">
        <f t="shared" si="14"/>
        <v>2.3399678575843743</v>
      </c>
      <c r="E213" s="4">
        <f t="shared" si="15"/>
        <v>1.7462865578005351</v>
      </c>
      <c r="G213" s="4">
        <f t="shared" si="13"/>
        <v>1.0381445477599325</v>
      </c>
    </row>
    <row r="214" spans="1:7" x14ac:dyDescent="0.2">
      <c r="A214" s="4">
        <f>IF('True_Odds_Calculator_2-way'!A215="","",'True_Odds_Calculator_2-way'!A215)</f>
        <v>2.64</v>
      </c>
      <c r="B214" s="4">
        <f>IF('True_Odds_Calculator_2-way'!B215="","",'True_Odds_Calculator_2-way'!B215)</f>
        <v>1.52</v>
      </c>
      <c r="C214" s="4">
        <f t="shared" si="12"/>
        <v>3.6682615629984205E-2</v>
      </c>
      <c r="D214" s="4">
        <f t="shared" si="14"/>
        <v>2.7743362831858414</v>
      </c>
      <c r="E214" s="4">
        <f t="shared" si="15"/>
        <v>1.5635910224438905</v>
      </c>
      <c r="G214" s="4">
        <f t="shared" si="13"/>
        <v>1.0366826156299842</v>
      </c>
    </row>
    <row r="215" spans="1:7" x14ac:dyDescent="0.2">
      <c r="A215" s="4">
        <f>IF('True_Odds_Calculator_2-way'!A216="","",'True_Odds_Calculator_2-way'!A216)</f>
        <v>2.11</v>
      </c>
      <c r="B215" s="4">
        <f>IF('True_Odds_Calculator_2-way'!B216="","",'True_Odds_Calculator_2-way'!B216)</f>
        <v>1.77</v>
      </c>
      <c r="C215" s="4">
        <f t="shared" si="12"/>
        <v>3.8905400701529036E-2</v>
      </c>
      <c r="D215" s="4">
        <f t="shared" si="14"/>
        <v>2.2003122514507911</v>
      </c>
      <c r="E215" s="4">
        <f t="shared" si="15"/>
        <v>1.8331165484575556</v>
      </c>
      <c r="G215" s="4">
        <f t="shared" si="13"/>
        <v>1.038905400701529</v>
      </c>
    </row>
    <row r="216" spans="1:7" x14ac:dyDescent="0.2">
      <c r="A216" s="4">
        <f>IF('True_Odds_Calculator_2-way'!A217="","",'True_Odds_Calculator_2-way'!A217)</f>
        <v>2.14</v>
      </c>
      <c r="B216" s="4">
        <f>IF('True_Odds_Calculator_2-way'!B217="","",'True_Odds_Calculator_2-way'!B217)</f>
        <v>1.75</v>
      </c>
      <c r="C216" s="4">
        <f t="shared" si="12"/>
        <v>3.8718291054739673E-2</v>
      </c>
      <c r="D216" s="4">
        <f t="shared" si="14"/>
        <v>2.2324888226527575</v>
      </c>
      <c r="E216" s="4">
        <f t="shared" si="15"/>
        <v>1.81136638452237</v>
      </c>
      <c r="G216" s="4">
        <f t="shared" si="13"/>
        <v>1.0387182910547397</v>
      </c>
    </row>
    <row r="217" spans="1:7" x14ac:dyDescent="0.2">
      <c r="A217" s="4">
        <f>IF('True_Odds_Calculator_2-way'!A218="","",'True_Odds_Calculator_2-way'!A218)</f>
        <v>1.77</v>
      </c>
      <c r="B217" s="4">
        <f>IF('True_Odds_Calculator_2-way'!B218="","",'True_Odds_Calculator_2-way'!B218)</f>
        <v>2.11</v>
      </c>
      <c r="C217" s="4">
        <f t="shared" si="12"/>
        <v>3.8905400701529036E-2</v>
      </c>
      <c r="D217" s="4">
        <f t="shared" si="14"/>
        <v>1.8331165484575556</v>
      </c>
      <c r="E217" s="4">
        <f t="shared" si="15"/>
        <v>2.2003122514507911</v>
      </c>
      <c r="G217" s="4">
        <f t="shared" si="13"/>
        <v>1.038905400701529</v>
      </c>
    </row>
    <row r="218" spans="1:7" x14ac:dyDescent="0.2">
      <c r="A218" s="4">
        <f>IF('True_Odds_Calculator_2-way'!A219="","",'True_Odds_Calculator_2-way'!A219)</f>
        <v>2.37</v>
      </c>
      <c r="B218" s="4">
        <f>IF('True_Odds_Calculator_2-way'!B219="","",'True_Odds_Calculator_2-way'!B219)</f>
        <v>1.62</v>
      </c>
      <c r="C218" s="4">
        <f t="shared" si="12"/>
        <v>3.9224878887325954E-2</v>
      </c>
      <c r="D218" s="4">
        <f t="shared" si="14"/>
        <v>2.4855311711011843</v>
      </c>
      <c r="E218" s="4">
        <f t="shared" si="15"/>
        <v>1.6731598901817231</v>
      </c>
      <c r="G218" s="4">
        <f t="shared" si="13"/>
        <v>1.039224878887326</v>
      </c>
    </row>
    <row r="219" spans="1:7" x14ac:dyDescent="0.2">
      <c r="A219" s="4">
        <f>IF('True_Odds_Calculator_2-way'!A220="","",'True_Odds_Calculator_2-way'!A220)</f>
        <v>2.2999999999999998</v>
      </c>
      <c r="B219" s="4">
        <f>IF('True_Odds_Calculator_2-way'!B220="","",'True_Odds_Calculator_2-way'!B220)</f>
        <v>1.65</v>
      </c>
      <c r="C219" s="4">
        <f t="shared" si="12"/>
        <v>4.0843214756258295E-2</v>
      </c>
      <c r="D219" s="4">
        <f t="shared" si="14"/>
        <v>2.4133545310015898</v>
      </c>
      <c r="E219" s="4">
        <f t="shared" si="15"/>
        <v>1.7075365579302588</v>
      </c>
      <c r="G219" s="4">
        <f t="shared" si="13"/>
        <v>1.0408432147562583</v>
      </c>
    </row>
    <row r="220" spans="1:7" x14ac:dyDescent="0.2">
      <c r="A220" s="4">
        <f>IF('True_Odds_Calculator_2-way'!A221="","",'True_Odds_Calculator_2-way'!A221)</f>
        <v>2.34</v>
      </c>
      <c r="B220" s="4">
        <f>IF('True_Odds_Calculator_2-way'!B221="","",'True_Odds_Calculator_2-way'!B221)</f>
        <v>1.63</v>
      </c>
      <c r="C220" s="4">
        <f t="shared" si="12"/>
        <v>4.0847359865764821E-2</v>
      </c>
      <c r="D220" s="4">
        <f t="shared" si="14"/>
        <v>2.4574447522711167</v>
      </c>
      <c r="E220" s="4">
        <f t="shared" si="15"/>
        <v>1.6861323548914724</v>
      </c>
      <c r="G220" s="4">
        <f t="shared" si="13"/>
        <v>1.0408473598657648</v>
      </c>
    </row>
    <row r="221" spans="1:7" x14ac:dyDescent="0.2">
      <c r="A221" s="4">
        <f>IF('True_Odds_Calculator_2-way'!A222="","",'True_Odds_Calculator_2-way'!A222)</f>
        <v>2.58</v>
      </c>
      <c r="B221" s="4">
        <f>IF('True_Odds_Calculator_2-way'!B222="","",'True_Odds_Calculator_2-way'!B222)</f>
        <v>1.54</v>
      </c>
      <c r="C221" s="4">
        <f t="shared" si="12"/>
        <v>3.6947548575455569E-2</v>
      </c>
      <c r="D221" s="4">
        <f t="shared" si="14"/>
        <v>2.7091231419609985</v>
      </c>
      <c r="E221" s="4">
        <f t="shared" si="15"/>
        <v>1.5850953482805394</v>
      </c>
      <c r="G221" s="4">
        <f t="shared" si="13"/>
        <v>1.0369475485754556</v>
      </c>
    </row>
    <row r="222" spans="1:7" x14ac:dyDescent="0.2">
      <c r="A222" s="4">
        <f>IF('True_Odds_Calculator_2-way'!A223="","",'True_Odds_Calculator_2-way'!A223)</f>
        <v>2.5299999999999998</v>
      </c>
      <c r="B222" s="4">
        <f>IF('True_Odds_Calculator_2-way'!B223="","",'True_Odds_Calculator_2-way'!B223)</f>
        <v>1.56</v>
      </c>
      <c r="C222" s="4">
        <f t="shared" si="12"/>
        <v>3.6282558021688338E-2</v>
      </c>
      <c r="D222" s="4">
        <f t="shared" si="14"/>
        <v>2.6517065305025525</v>
      </c>
      <c r="E222" s="4">
        <f t="shared" si="15"/>
        <v>1.6054344288968434</v>
      </c>
      <c r="G222" s="4">
        <f t="shared" si="13"/>
        <v>1.0362825580216883</v>
      </c>
    </row>
    <row r="223" spans="1:7" x14ac:dyDescent="0.2">
      <c r="A223" s="4">
        <f>IF('True_Odds_Calculator_2-way'!A224="","",'True_Odds_Calculator_2-way'!A224)</f>
        <v>1.84</v>
      </c>
      <c r="B223" s="4">
        <f>IF('True_Odds_Calculator_2-way'!B224="","",'True_Odds_Calculator_2-way'!B224)</f>
        <v>2</v>
      </c>
      <c r="C223" s="4">
        <f t="shared" si="12"/>
        <v>4.3478260869565188E-2</v>
      </c>
      <c r="D223" s="4">
        <f t="shared" si="14"/>
        <v>1.9166666666666665</v>
      </c>
      <c r="E223" s="4">
        <f t="shared" si="15"/>
        <v>2.0909090909090908</v>
      </c>
      <c r="G223" s="4">
        <f t="shared" si="13"/>
        <v>1.0434782608695652</v>
      </c>
    </row>
    <row r="224" spans="1:7" x14ac:dyDescent="0.2">
      <c r="A224" s="4">
        <f>IF('True_Odds_Calculator_2-way'!A225="","",'True_Odds_Calculator_2-way'!A225)</f>
        <v>1.98</v>
      </c>
      <c r="B224" s="4">
        <f>IF('True_Odds_Calculator_2-way'!B225="","",'True_Odds_Calculator_2-way'!B225)</f>
        <v>1.84</v>
      </c>
      <c r="C224" s="4">
        <f t="shared" si="12"/>
        <v>4.852876592007016E-2</v>
      </c>
      <c r="D224" s="4">
        <f t="shared" si="14"/>
        <v>2.0799269239552407</v>
      </c>
      <c r="E224" s="4">
        <f t="shared" si="15"/>
        <v>1.925988581095369</v>
      </c>
      <c r="G224" s="4">
        <f t="shared" si="13"/>
        <v>1.0485287659200702</v>
      </c>
    </row>
    <row r="225" spans="1:7" x14ac:dyDescent="0.2">
      <c r="A225" s="4">
        <f>IF('True_Odds_Calculator_2-way'!A226="","",'True_Odds_Calculator_2-way'!A226)</f>
        <v>2.17</v>
      </c>
      <c r="B225" s="4">
        <f>IF('True_Odds_Calculator_2-way'!B226="","",'True_Odds_Calculator_2-way'!B226)</f>
        <v>1.69</v>
      </c>
      <c r="C225" s="4">
        <f t="shared" si="12"/>
        <v>5.2545469418918689E-2</v>
      </c>
      <c r="D225" s="4">
        <f t="shared" si="14"/>
        <v>2.3011953691211997</v>
      </c>
      <c r="E225" s="4">
        <f t="shared" si="15"/>
        <v>1.7685241000168785</v>
      </c>
      <c r="G225" s="4">
        <f t="shared" si="13"/>
        <v>1.0525454694189187</v>
      </c>
    </row>
    <row r="226" spans="1:7" x14ac:dyDescent="0.2">
      <c r="A226" s="4">
        <f>IF('True_Odds_Calculator_2-way'!A227="","",'True_Odds_Calculator_2-way'!A227)</f>
        <v>1.73</v>
      </c>
      <c r="B226" s="4">
        <f>IF('True_Odds_Calculator_2-way'!B227="","",'True_Odds_Calculator_2-way'!B227)</f>
        <v>2.11</v>
      </c>
      <c r="C226" s="4">
        <f t="shared" si="12"/>
        <v>5.1968331370024323E-2</v>
      </c>
      <c r="D226" s="4">
        <f t="shared" si="14"/>
        <v>1.8114284296454357</v>
      </c>
      <c r="E226" s="4">
        <f t="shared" si="15"/>
        <v>2.232394581536862</v>
      </c>
      <c r="G226" s="4">
        <f t="shared" si="13"/>
        <v>1.0519683313700243</v>
      </c>
    </row>
    <row r="227" spans="1:7" x14ac:dyDescent="0.2">
      <c r="A227" s="4">
        <f>IF('True_Odds_Calculator_2-way'!A228="","",'True_Odds_Calculator_2-way'!A228)</f>
        <v>1.78</v>
      </c>
      <c r="B227" s="4">
        <f>IF('True_Odds_Calculator_2-way'!B228="","",'True_Odds_Calculator_2-way'!B228)</f>
        <v>2.0299999999999998</v>
      </c>
      <c r="C227" s="4">
        <f t="shared" si="12"/>
        <v>5.4408590247412514E-2</v>
      </c>
      <c r="D227" s="4">
        <f t="shared" si="14"/>
        <v>1.8705803178547395</v>
      </c>
      <c r="E227" s="4">
        <f t="shared" si="15"/>
        <v>2.1486590949634299</v>
      </c>
      <c r="G227" s="4">
        <f t="shared" si="13"/>
        <v>1.0544085902474125</v>
      </c>
    </row>
    <row r="228" spans="1:7" x14ac:dyDescent="0.2">
      <c r="A228" s="4">
        <f>IF('True_Odds_Calculator_2-way'!A229="","",'True_Odds_Calculator_2-way'!A229)</f>
        <v>2.3199999999999998</v>
      </c>
      <c r="B228" s="4">
        <f>IF('True_Odds_Calculator_2-way'!B229="","",'True_Odds_Calculator_2-way'!B229)</f>
        <v>1.65</v>
      </c>
      <c r="C228" s="4">
        <f t="shared" si="12"/>
        <v>3.709508881922674E-2</v>
      </c>
      <c r="D228" s="4">
        <f t="shared" si="14"/>
        <v>2.4243191893603542</v>
      </c>
      <c r="E228" s="4">
        <f t="shared" si="15"/>
        <v>1.702089817696754</v>
      </c>
      <c r="G228" s="4">
        <f t="shared" si="13"/>
        <v>1.0370950888192267</v>
      </c>
    </row>
    <row r="229" spans="1:7" x14ac:dyDescent="0.2">
      <c r="A229" s="4">
        <f>IF('True_Odds_Calculator_2-way'!A230="","",'True_Odds_Calculator_2-way'!A230)</f>
        <v>2.4900000000000002</v>
      </c>
      <c r="B229" s="4">
        <f>IF('True_Odds_Calculator_2-way'!B230="","",'True_Odds_Calculator_2-way'!B230)</f>
        <v>1.57</v>
      </c>
      <c r="C229" s="4">
        <f t="shared" si="12"/>
        <v>3.8549100862046881E-2</v>
      </c>
      <c r="D229" s="4">
        <f t="shared" si="14"/>
        <v>2.6155287190981165</v>
      </c>
      <c r="E229" s="4">
        <f t="shared" si="15"/>
        <v>1.6189924005549459</v>
      </c>
      <c r="G229" s="4">
        <f t="shared" si="13"/>
        <v>1.0385491008620469</v>
      </c>
    </row>
    <row r="230" spans="1:7" x14ac:dyDescent="0.2">
      <c r="A230" s="4">
        <f>IF('True_Odds_Calculator_2-way'!A231="","",'True_Odds_Calculator_2-way'!A231)</f>
        <v>2.52</v>
      </c>
      <c r="B230" s="4">
        <f>IF('True_Odds_Calculator_2-way'!B231="","",'True_Odds_Calculator_2-way'!B231)</f>
        <v>1.56</v>
      </c>
      <c r="C230" s="4">
        <f t="shared" si="12"/>
        <v>3.7851037851037717E-2</v>
      </c>
      <c r="D230" s="4">
        <f t="shared" si="14"/>
        <v>2.646203554119547</v>
      </c>
      <c r="E230" s="4">
        <f t="shared" si="15"/>
        <v>1.6074582924435721</v>
      </c>
      <c r="G230" s="4">
        <f t="shared" si="13"/>
        <v>1.0378510378510377</v>
      </c>
    </row>
    <row r="231" spans="1:7" x14ac:dyDescent="0.2">
      <c r="A231" s="4">
        <f>IF('True_Odds_Calculator_2-way'!A232="","",'True_Odds_Calculator_2-way'!A232)</f>
        <v>2.36</v>
      </c>
      <c r="B231" s="4">
        <f>IF('True_Odds_Calculator_2-way'!B232="","",'True_Odds_Calculator_2-way'!B232)</f>
        <v>1.63</v>
      </c>
      <c r="C231" s="4">
        <f t="shared" si="12"/>
        <v>3.7225746074659449E-2</v>
      </c>
      <c r="D231" s="4">
        <f t="shared" si="14"/>
        <v>2.4684291581108826</v>
      </c>
      <c r="E231" s="4">
        <f t="shared" si="15"/>
        <v>1.6809998252053835</v>
      </c>
      <c r="G231" s="4">
        <f t="shared" si="13"/>
        <v>1.0372257460746594</v>
      </c>
    </row>
    <row r="232" spans="1:7" x14ac:dyDescent="0.2">
      <c r="A232" s="4">
        <f>IF('True_Odds_Calculator_2-way'!A233="","",'True_Odds_Calculator_2-way'!A233)</f>
        <v>2.2999999999999998</v>
      </c>
      <c r="B232" s="4">
        <f>IF('True_Odds_Calculator_2-way'!B233="","",'True_Odds_Calculator_2-way'!B233)</f>
        <v>1.65</v>
      </c>
      <c r="C232" s="4">
        <f t="shared" si="12"/>
        <v>4.0843214756258295E-2</v>
      </c>
      <c r="D232" s="4">
        <f t="shared" si="14"/>
        <v>2.4133545310015898</v>
      </c>
      <c r="E232" s="4">
        <f t="shared" si="15"/>
        <v>1.7075365579302588</v>
      </c>
      <c r="G232" s="4">
        <f t="shared" si="13"/>
        <v>1.0408432147562583</v>
      </c>
    </row>
    <row r="233" spans="1:7" x14ac:dyDescent="0.2">
      <c r="A233" s="4">
        <f>IF('True_Odds_Calculator_2-way'!A234="","",'True_Odds_Calculator_2-way'!A234)</f>
        <v>2.56</v>
      </c>
      <c r="B233" s="4">
        <f>IF('True_Odds_Calculator_2-way'!B234="","",'True_Odds_Calculator_2-way'!B234)</f>
        <v>1.54</v>
      </c>
      <c r="C233" s="4">
        <f t="shared" si="12"/>
        <v>3.9975649350649345E-2</v>
      </c>
      <c r="D233" s="4">
        <f t="shared" si="14"/>
        <v>2.6980563920065701</v>
      </c>
      <c r="E233" s="4">
        <f t="shared" si="15"/>
        <v>1.5889085926164759</v>
      </c>
      <c r="G233" s="4">
        <f t="shared" si="13"/>
        <v>1.0399756493506493</v>
      </c>
    </row>
    <row r="234" spans="1:7" x14ac:dyDescent="0.2">
      <c r="A234" s="4">
        <f>IF('True_Odds_Calculator_2-way'!A235="","",'True_Odds_Calculator_2-way'!A235)</f>
        <v>1.88</v>
      </c>
      <c r="B234" s="4">
        <f>IF('True_Odds_Calculator_2-way'!B235="","",'True_Odds_Calculator_2-way'!B235)</f>
        <v>1.98</v>
      </c>
      <c r="C234" s="4">
        <f t="shared" si="12"/>
        <v>3.6965398667526461E-2</v>
      </c>
      <c r="D234" s="4">
        <f t="shared" si="14"/>
        <v>1.9476768522394308</v>
      </c>
      <c r="E234" s="4">
        <f t="shared" si="15"/>
        <v>2.0552120141342756</v>
      </c>
      <c r="G234" s="4">
        <f t="shared" si="13"/>
        <v>1.0369653986675265</v>
      </c>
    </row>
    <row r="235" spans="1:7" x14ac:dyDescent="0.2">
      <c r="A235" s="4">
        <f>IF('True_Odds_Calculator_2-way'!A236="","",'True_Odds_Calculator_2-way'!A236)</f>
        <v>2.1</v>
      </c>
      <c r="B235" s="4">
        <f>IF('True_Odds_Calculator_2-way'!B236="","",'True_Odds_Calculator_2-way'!B236)</f>
        <v>1.78</v>
      </c>
      <c r="C235" s="4">
        <f t="shared" si="12"/>
        <v>3.7988228999465079E-2</v>
      </c>
      <c r="D235" s="4">
        <f t="shared" si="14"/>
        <v>2.1872440023405506</v>
      </c>
      <c r="E235" s="4">
        <f t="shared" si="15"/>
        <v>1.8422868408082802</v>
      </c>
      <c r="G235" s="4">
        <f t="shared" si="13"/>
        <v>1.0379882289994651</v>
      </c>
    </row>
    <row r="236" spans="1:7" x14ac:dyDescent="0.2">
      <c r="A236" s="4">
        <f>IF('True_Odds_Calculator_2-way'!A237="","",'True_Odds_Calculator_2-way'!A237)</f>
        <v>1.88</v>
      </c>
      <c r="B236" s="4">
        <f>IF('True_Odds_Calculator_2-way'!B237="","",'True_Odds_Calculator_2-way'!B237)</f>
        <v>1.99</v>
      </c>
      <c r="C236" s="4">
        <f t="shared" si="12"/>
        <v>3.4427456431091574E-2</v>
      </c>
      <c r="D236" s="4">
        <f t="shared" si="14"/>
        <v>1.9428749480681344</v>
      </c>
      <c r="E236" s="4">
        <f t="shared" si="15"/>
        <v>2.0605860321656753</v>
      </c>
      <c r="G236" s="4">
        <f t="shared" si="13"/>
        <v>1.0344274564310916</v>
      </c>
    </row>
    <row r="237" spans="1:7" x14ac:dyDescent="0.2">
      <c r="A237" s="4">
        <f>IF('True_Odds_Calculator_2-way'!A238="","",'True_Odds_Calculator_2-way'!A238)</f>
        <v>2.0299999999999998</v>
      </c>
      <c r="B237" s="4">
        <f>IF('True_Odds_Calculator_2-way'!B238="","",'True_Odds_Calculator_2-way'!B238)</f>
        <v>1.88</v>
      </c>
      <c r="C237" s="4">
        <f t="shared" si="12"/>
        <v>2.4525731055444977E-2</v>
      </c>
      <c r="D237" s="4">
        <f t="shared" si="14"/>
        <v>2.0818241326641935</v>
      </c>
      <c r="E237" s="4">
        <f t="shared" si="15"/>
        <v>1.9243646631706333</v>
      </c>
      <c r="G237" s="4">
        <f t="shared" si="13"/>
        <v>1.024525731055445</v>
      </c>
    </row>
    <row r="238" spans="1:7" x14ac:dyDescent="0.2">
      <c r="A238" s="4">
        <f>IF('True_Odds_Calculator_2-way'!A239="","",'True_Odds_Calculator_2-way'!A239)</f>
        <v>2.39</v>
      </c>
      <c r="B238" s="4">
        <f>IF('True_Odds_Calculator_2-way'!B239="","",'True_Odds_Calculator_2-way'!B239)</f>
        <v>1.63</v>
      </c>
      <c r="C238" s="4">
        <f t="shared" si="12"/>
        <v>3.19069743563416E-2</v>
      </c>
      <c r="D238" s="4">
        <f t="shared" si="14"/>
        <v>2.4847402493861024</v>
      </c>
      <c r="E238" s="4">
        <f t="shared" si="15"/>
        <v>1.6735184827201064</v>
      </c>
      <c r="G238" s="4">
        <f t="shared" si="13"/>
        <v>1.0319069743563416</v>
      </c>
    </row>
    <row r="239" spans="1:7" x14ac:dyDescent="0.2">
      <c r="A239" s="4">
        <f>IF('True_Odds_Calculator_2-way'!A240="","",'True_Odds_Calculator_2-way'!A240)</f>
        <v>1.98</v>
      </c>
      <c r="B239" s="4">
        <f>IF('True_Odds_Calculator_2-way'!B240="","",'True_Odds_Calculator_2-way'!B240)</f>
        <v>1.89</v>
      </c>
      <c r="C239" s="4">
        <f t="shared" si="12"/>
        <v>3.4151034151034265E-2</v>
      </c>
      <c r="D239" s="4">
        <f t="shared" si="14"/>
        <v>2.0492853622474128</v>
      </c>
      <c r="E239" s="4">
        <f t="shared" si="15"/>
        <v>1.9530295913574449</v>
      </c>
      <c r="G239" s="4">
        <f t="shared" si="13"/>
        <v>1.0341510341510343</v>
      </c>
    </row>
    <row r="240" spans="1:7" x14ac:dyDescent="0.2">
      <c r="A240" s="4">
        <f>IF('True_Odds_Calculator_2-way'!A241="","",'True_Odds_Calculator_2-way'!A241)</f>
        <v>1.67</v>
      </c>
      <c r="B240" s="4">
        <f>IF('True_Odds_Calculator_2-way'!B241="","",'True_Odds_Calculator_2-way'!B241)</f>
        <v>2.27</v>
      </c>
      <c r="C240" s="4">
        <f t="shared" si="12"/>
        <v>3.9331029570814469E-2</v>
      </c>
      <c r="D240" s="4">
        <f t="shared" si="14"/>
        <v>1.7267075087111983</v>
      </c>
      <c r="E240" s="4">
        <f t="shared" si="15"/>
        <v>2.3760694474913038</v>
      </c>
      <c r="G240" s="4">
        <f t="shared" si="13"/>
        <v>1.0393310295708145</v>
      </c>
    </row>
    <row r="241" spans="1:7" x14ac:dyDescent="0.2">
      <c r="A241" s="4">
        <f>IF('True_Odds_Calculator_2-way'!A242="","",'True_Odds_Calculator_2-way'!A242)</f>
        <v>1.85</v>
      </c>
      <c r="B241" s="4">
        <f>IF('True_Odds_Calculator_2-way'!B242="","",'True_Odds_Calculator_2-way'!B242)</f>
        <v>1.99</v>
      </c>
      <c r="C241" s="4">
        <f t="shared" si="12"/>
        <v>4.3053103354610656E-2</v>
      </c>
      <c r="D241" s="4">
        <f t="shared" si="14"/>
        <v>1.9267303414889438</v>
      </c>
      <c r="E241" s="4">
        <f t="shared" si="15"/>
        <v>2.0790625441197226</v>
      </c>
      <c r="G241" s="4">
        <f t="shared" si="13"/>
        <v>1.0430531033546107</v>
      </c>
    </row>
    <row r="242" spans="1:7" x14ac:dyDescent="0.2">
      <c r="A242" s="4">
        <f>IF('True_Odds_Calculator_2-way'!A243="","",'True_Odds_Calculator_2-way'!A243)</f>
        <v>1.93</v>
      </c>
      <c r="B242" s="4">
        <f>IF('True_Odds_Calculator_2-way'!B243="","",'True_Odds_Calculator_2-way'!B243)</f>
        <v>1.91</v>
      </c>
      <c r="C242" s="4">
        <f t="shared" si="12"/>
        <v>4.1694924449990456E-2</v>
      </c>
      <c r="D242" s="4">
        <f t="shared" si="14"/>
        <v>2.0109101819272834</v>
      </c>
      <c r="E242" s="4">
        <f t="shared" si="15"/>
        <v>1.9892075654965866</v>
      </c>
      <c r="G242" s="4">
        <f t="shared" si="13"/>
        <v>1.0416949244499905</v>
      </c>
    </row>
    <row r="243" spans="1:7" x14ac:dyDescent="0.2">
      <c r="A243" s="4">
        <f>IF('True_Odds_Calculator_2-way'!A244="","",'True_Odds_Calculator_2-way'!A244)</f>
        <v>1.93</v>
      </c>
      <c r="B243" s="4">
        <f>IF('True_Odds_Calculator_2-way'!B244="","",'True_Odds_Calculator_2-way'!B244)</f>
        <v>1.91</v>
      </c>
      <c r="C243" s="4">
        <f t="shared" si="12"/>
        <v>4.1694924449990456E-2</v>
      </c>
      <c r="D243" s="4">
        <f t="shared" si="14"/>
        <v>2.0109101819272834</v>
      </c>
      <c r="E243" s="4">
        <f t="shared" si="15"/>
        <v>1.9892075654965866</v>
      </c>
      <c r="G243" s="4">
        <f t="shared" si="13"/>
        <v>1.0416949244499905</v>
      </c>
    </row>
    <row r="244" spans="1:7" x14ac:dyDescent="0.2">
      <c r="A244" s="4">
        <f>IF('True_Odds_Calculator_2-way'!A245="","",'True_Odds_Calculator_2-way'!A245)</f>
        <v>1.83</v>
      </c>
      <c r="B244" s="4">
        <f>IF('True_Odds_Calculator_2-way'!B245="","",'True_Odds_Calculator_2-way'!B245)</f>
        <v>2.02</v>
      </c>
      <c r="C244" s="4">
        <f t="shared" si="12"/>
        <v>4.1497592382188975E-2</v>
      </c>
      <c r="D244" s="4">
        <f t="shared" si="14"/>
        <v>1.9022281685792208</v>
      </c>
      <c r="E244" s="4">
        <f t="shared" si="15"/>
        <v>2.1083670792220381</v>
      </c>
      <c r="G244" s="4">
        <f t="shared" si="13"/>
        <v>1.041497592382189</v>
      </c>
    </row>
    <row r="245" spans="1:7" x14ac:dyDescent="0.2">
      <c r="A245" s="4">
        <f>IF('True_Odds_Calculator_2-way'!A246="","",'True_Odds_Calculator_2-way'!A246)</f>
        <v>2.13</v>
      </c>
      <c r="B245" s="4">
        <f>IF('True_Odds_Calculator_2-way'!B246="","",'True_Odds_Calculator_2-way'!B246)</f>
        <v>1.71</v>
      </c>
      <c r="C245" s="4">
        <f t="shared" si="12"/>
        <v>5.4278889712544132E-2</v>
      </c>
      <c r="D245" s="4">
        <f t="shared" si="14"/>
        <v>2.2606833628153797</v>
      </c>
      <c r="E245" s="4">
        <f t="shared" si="15"/>
        <v>1.7932205893213202</v>
      </c>
      <c r="G245" s="4">
        <f t="shared" si="13"/>
        <v>1.0542788897125441</v>
      </c>
    </row>
    <row r="246" spans="1:7" x14ac:dyDescent="0.2">
      <c r="A246" s="4">
        <f>IF('True_Odds_Calculator_2-way'!A247="","",'True_Odds_Calculator_2-way'!A247)</f>
        <v>1.65</v>
      </c>
      <c r="B246" s="4">
        <f>IF('True_Odds_Calculator_2-way'!B247="","",'True_Odds_Calculator_2-way'!B247)</f>
        <v>2.2400000000000002</v>
      </c>
      <c r="C246" s="4">
        <f t="shared" si="12"/>
        <v>5.2489177489177585E-2</v>
      </c>
      <c r="D246" s="4">
        <f t="shared" si="14"/>
        <v>1.7246850209986002</v>
      </c>
      <c r="E246" s="4">
        <f t="shared" si="15"/>
        <v>2.3799098518995501</v>
      </c>
      <c r="G246" s="4">
        <f t="shared" si="13"/>
        <v>1.0524891774891776</v>
      </c>
    </row>
    <row r="247" spans="1:7" x14ac:dyDescent="0.2">
      <c r="A247" s="4">
        <f>IF('True_Odds_Calculator_2-way'!A248="","",'True_Odds_Calculator_2-way'!A248)</f>
        <v>1.67</v>
      </c>
      <c r="B247" s="4">
        <f>IF('True_Odds_Calculator_2-way'!B248="","",'True_Odds_Calculator_2-way'!B248)</f>
        <v>2.21</v>
      </c>
      <c r="C247" s="4">
        <f t="shared" si="12"/>
        <v>5.1291082992386272E-2</v>
      </c>
      <c r="D247" s="4">
        <f t="shared" si="14"/>
        <v>1.7447230954688349</v>
      </c>
      <c r="E247" s="4">
        <f t="shared" si="15"/>
        <v>2.3427809693084076</v>
      </c>
      <c r="G247" s="4">
        <f t="shared" si="13"/>
        <v>1.0512910829923863</v>
      </c>
    </row>
    <row r="248" spans="1:7" x14ac:dyDescent="0.2">
      <c r="A248" s="4">
        <f>IF('True_Odds_Calculator_2-way'!A249="","",'True_Odds_Calculator_2-way'!A249)</f>
        <v>1.8</v>
      </c>
      <c r="B248" s="4">
        <f>IF('True_Odds_Calculator_2-way'!B249="","",'True_Odds_Calculator_2-way'!B249)</f>
        <v>2.0099999999999998</v>
      </c>
      <c r="C248" s="4">
        <f t="shared" si="12"/>
        <v>5.3067993366501032E-2</v>
      </c>
      <c r="D248" s="4">
        <f t="shared" si="14"/>
        <v>1.8902821316614424</v>
      </c>
      <c r="E248" s="4">
        <f t="shared" si="15"/>
        <v>2.1232394366197185</v>
      </c>
      <c r="G248" s="4">
        <f t="shared" si="13"/>
        <v>1.053067993366501</v>
      </c>
    </row>
    <row r="249" spans="1:7" x14ac:dyDescent="0.2">
      <c r="A249" s="4">
        <f>IF('True_Odds_Calculator_2-way'!A250="","",'True_Odds_Calculator_2-way'!A250)</f>
        <v>1.74</v>
      </c>
      <c r="B249" s="4">
        <f>IF('True_Odds_Calculator_2-way'!B250="","",'True_Odds_Calculator_2-way'!B250)</f>
        <v>2.1</v>
      </c>
      <c r="C249" s="4">
        <f t="shared" si="12"/>
        <v>5.0903119868637159E-2</v>
      </c>
      <c r="D249" s="4">
        <f t="shared" si="14"/>
        <v>1.8206278026905831</v>
      </c>
      <c r="E249" s="4">
        <f t="shared" si="15"/>
        <v>2.2185792349726778</v>
      </c>
      <c r="G249" s="4">
        <f t="shared" si="13"/>
        <v>1.0509031198686372</v>
      </c>
    </row>
    <row r="250" spans="1:7" x14ac:dyDescent="0.2">
      <c r="A250" s="4">
        <f>IF('True_Odds_Calculator_2-way'!A251="","",'True_Odds_Calculator_2-way'!A251)</f>
        <v>1.78</v>
      </c>
      <c r="B250" s="4">
        <f>IF('True_Odds_Calculator_2-way'!B251="","",'True_Odds_Calculator_2-way'!B251)</f>
        <v>2.0499999999999998</v>
      </c>
      <c r="C250" s="4">
        <f t="shared" si="12"/>
        <v>4.9602630857769281E-2</v>
      </c>
      <c r="D250" s="4">
        <f t="shared" si="14"/>
        <v>1.8622097473845369</v>
      </c>
      <c r="E250" s="4">
        <f t="shared" si="15"/>
        <v>2.1598105948505473</v>
      </c>
      <c r="G250" s="4">
        <f t="shared" si="13"/>
        <v>1.0496026308577693</v>
      </c>
    </row>
    <row r="251" spans="1:7" x14ac:dyDescent="0.2">
      <c r="A251" s="4">
        <f>IF('True_Odds_Calculator_2-way'!A252="","",'True_Odds_Calculator_2-way'!A252)</f>
        <v>1.74</v>
      </c>
      <c r="B251" s="4">
        <f>IF('True_Odds_Calculator_2-way'!B252="","",'True_Odds_Calculator_2-way'!B252)</f>
        <v>2.12</v>
      </c>
      <c r="C251" s="4">
        <f t="shared" si="12"/>
        <v>4.6410756885707949E-2</v>
      </c>
      <c r="D251" s="4">
        <f t="shared" si="14"/>
        <v>1.8132127408572549</v>
      </c>
      <c r="E251" s="4">
        <f t="shared" si="15"/>
        <v>2.2296905222437133</v>
      </c>
      <c r="G251" s="4">
        <f t="shared" si="13"/>
        <v>1.0464107568857079</v>
      </c>
    </row>
    <row r="252" spans="1:7" x14ac:dyDescent="0.2">
      <c r="A252" s="4">
        <f>IF('True_Odds_Calculator_2-way'!A253="","",'True_Odds_Calculator_2-way'!A253)</f>
        <v>1.88</v>
      </c>
      <c r="B252" s="4">
        <f>IF('True_Odds_Calculator_2-way'!B253="","",'True_Odds_Calculator_2-way'!B253)</f>
        <v>2</v>
      </c>
      <c r="C252" s="4">
        <f t="shared" si="12"/>
        <v>3.1914893617021267E-2</v>
      </c>
      <c r="D252" s="4">
        <f t="shared" si="14"/>
        <v>1.9381443298969072</v>
      </c>
      <c r="E252" s="4">
        <f t="shared" si="15"/>
        <v>2.0659340659340657</v>
      </c>
      <c r="G252" s="4">
        <f t="shared" si="13"/>
        <v>1.0319148936170213</v>
      </c>
    </row>
    <row r="253" spans="1:7" x14ac:dyDescent="0.2">
      <c r="A253" s="4">
        <f>IF('True_Odds_Calculator_2-way'!A254="","",'True_Odds_Calculator_2-way'!A254)</f>
        <v>2.3199999999999998</v>
      </c>
      <c r="B253" s="4">
        <f>IF('True_Odds_Calculator_2-way'!B254="","",'True_Odds_Calculator_2-way'!B254)</f>
        <v>1.66</v>
      </c>
      <c r="C253" s="4">
        <f t="shared" si="12"/>
        <v>3.3444121312837582E-2</v>
      </c>
      <c r="D253" s="4">
        <f t="shared" si="14"/>
        <v>2.4136375031336175</v>
      </c>
      <c r="E253" s="4">
        <f t="shared" si="15"/>
        <v>1.707394928178755</v>
      </c>
      <c r="G253" s="4">
        <f t="shared" si="13"/>
        <v>1.0334441213128376</v>
      </c>
    </row>
    <row r="254" spans="1:7" x14ac:dyDescent="0.2">
      <c r="A254" s="4">
        <f>IF('True_Odds_Calculator_2-way'!A255="","",'True_Odds_Calculator_2-way'!A255)</f>
        <v>1.92</v>
      </c>
      <c r="B254" s="4">
        <f>IF('True_Odds_Calculator_2-way'!B255="","",'True_Odds_Calculator_2-way'!B255)</f>
        <v>1.96</v>
      </c>
      <c r="C254" s="4">
        <f t="shared" si="12"/>
        <v>3.1037414965986443E-2</v>
      </c>
      <c r="D254" s="4">
        <f t="shared" si="14"/>
        <v>1.9789650820361799</v>
      </c>
      <c r="E254" s="4">
        <f t="shared" si="15"/>
        <v>2.0214868929952732</v>
      </c>
      <c r="G254" s="4">
        <f t="shared" si="13"/>
        <v>1.0310374149659864</v>
      </c>
    </row>
    <row r="255" spans="1:7" x14ac:dyDescent="0.2">
      <c r="A255" s="4">
        <f>IF('True_Odds_Calculator_2-way'!A256="","",'True_Odds_Calculator_2-way'!A256)</f>
        <v>1.93</v>
      </c>
      <c r="B255" s="4">
        <f>IF('True_Odds_Calculator_2-way'!B256="","",'True_Odds_Calculator_2-way'!B256)</f>
        <v>1.95</v>
      </c>
      <c r="C255" s="4">
        <f t="shared" si="12"/>
        <v>3.0955227846419575E-2</v>
      </c>
      <c r="D255" s="4">
        <f t="shared" si="14"/>
        <v>1.9894277785119598</v>
      </c>
      <c r="E255" s="4">
        <f t="shared" si="15"/>
        <v>2.0106851876586083</v>
      </c>
      <c r="G255" s="4">
        <f t="shared" si="13"/>
        <v>1.0309552278464196</v>
      </c>
    </row>
    <row r="256" spans="1:7" x14ac:dyDescent="0.2">
      <c r="A256" s="4">
        <f>IF('True_Odds_Calculator_2-way'!A257="","",'True_Odds_Calculator_2-way'!A257)</f>
        <v>1.65</v>
      </c>
      <c r="B256" s="4">
        <f>IF('True_Odds_Calculator_2-way'!B257="","",'True_Odds_Calculator_2-way'!B257)</f>
        <v>2.36</v>
      </c>
      <c r="C256" s="4">
        <f t="shared" si="12"/>
        <v>2.9789419619928204E-2</v>
      </c>
      <c r="D256" s="4">
        <f t="shared" si="14"/>
        <v>1.691572545612511</v>
      </c>
      <c r="E256" s="4">
        <f t="shared" si="15"/>
        <v>2.4459798994974875</v>
      </c>
      <c r="G256" s="4">
        <f t="shared" si="13"/>
        <v>1.0297894196199282</v>
      </c>
    </row>
    <row r="257" spans="1:7" x14ac:dyDescent="0.2">
      <c r="A257" s="4">
        <f>IF('True_Odds_Calculator_2-way'!A258="","",'True_Odds_Calculator_2-way'!A258)</f>
        <v>1.64</v>
      </c>
      <c r="B257" s="4">
        <f>IF('True_Odds_Calculator_2-way'!B258="","",'True_Odds_Calculator_2-way'!B258)</f>
        <v>2.39</v>
      </c>
      <c r="C257" s="4">
        <f t="shared" si="12"/>
        <v>2.8166139401979873E-2</v>
      </c>
      <c r="D257" s="4">
        <f t="shared" si="14"/>
        <v>1.6787733424704472</v>
      </c>
      <c r="E257" s="4">
        <f t="shared" si="15"/>
        <v>2.4732458354366487</v>
      </c>
      <c r="G257" s="4">
        <f t="shared" si="13"/>
        <v>1.0281661394019799</v>
      </c>
    </row>
    <row r="258" spans="1:7" x14ac:dyDescent="0.2">
      <c r="A258" s="4">
        <f>IF('True_Odds_Calculator_2-way'!A259="","",'True_Odds_Calculator_2-way'!A259)</f>
        <v>1.72</v>
      </c>
      <c r="B258" s="4">
        <f>IF('True_Odds_Calculator_2-way'!B259="","",'True_Odds_Calculator_2-way'!B259)</f>
        <v>2.2200000000000002</v>
      </c>
      <c r="C258" s="4">
        <f t="shared" ref="C258:C321" si="16">IF(A258="","",((1/A258)+(1/B258))-1)</f>
        <v>3.1845799287659737E-2</v>
      </c>
      <c r="D258" s="4">
        <f t="shared" si="14"/>
        <v>1.7684327528714336</v>
      </c>
      <c r="E258" s="4">
        <f t="shared" si="15"/>
        <v>2.3013500482160079</v>
      </c>
      <c r="G258" s="4">
        <f t="shared" ref="G258:G321" si="17">IF(A258="","",C258+1)</f>
        <v>1.0318457992876597</v>
      </c>
    </row>
    <row r="259" spans="1:7" x14ac:dyDescent="0.2">
      <c r="A259" s="4">
        <f>IF('True_Odds_Calculator_2-way'!A260="","",'True_Odds_Calculator_2-way'!A260)</f>
        <v>2.1</v>
      </c>
      <c r="B259" s="4">
        <f>IF('True_Odds_Calculator_2-way'!B260="","",'True_Odds_Calculator_2-way'!B260)</f>
        <v>1.81</v>
      </c>
      <c r="C259" s="4">
        <f t="shared" si="16"/>
        <v>2.8676664035780064E-2</v>
      </c>
      <c r="D259" s="4">
        <f t="shared" ref="D259:D322" si="18">IF(A259="","",(2*A259)/(2-($C259*A259)))</f>
        <v>2.1651951011107946</v>
      </c>
      <c r="E259" s="4">
        <f t="shared" ref="E259:E322" si="19">IF(B259="","",(2*B259)/(2-($C259*B259)))</f>
        <v>1.858225372769494</v>
      </c>
      <c r="G259" s="4">
        <f t="shared" si="17"/>
        <v>1.0286766640357801</v>
      </c>
    </row>
    <row r="260" spans="1:7" x14ac:dyDescent="0.2">
      <c r="A260" s="4">
        <f>IF('True_Odds_Calculator_2-way'!A261="","",'True_Odds_Calculator_2-way'!A261)</f>
        <v>1.67</v>
      </c>
      <c r="B260" s="4">
        <f>IF('True_Odds_Calculator_2-way'!B261="","",'True_Odds_Calculator_2-way'!B261)</f>
        <v>2.31</v>
      </c>
      <c r="C260" s="4">
        <f t="shared" si="16"/>
        <v>3.1702828110013792E-2</v>
      </c>
      <c r="D260" s="4">
        <f t="shared" si="18"/>
        <v>1.7154100984947862</v>
      </c>
      <c r="E260" s="4">
        <f t="shared" si="19"/>
        <v>2.397799670572148</v>
      </c>
      <c r="G260" s="4">
        <f t="shared" si="17"/>
        <v>1.0317028281100138</v>
      </c>
    </row>
    <row r="261" spans="1:7" x14ac:dyDescent="0.2">
      <c r="A261" s="4">
        <f>IF('True_Odds_Calculator_2-way'!A262="","",'True_Odds_Calculator_2-way'!A262)</f>
        <v>1.78</v>
      </c>
      <c r="B261" s="4">
        <f>IF('True_Odds_Calculator_2-way'!B262="","",'True_Odds_Calculator_2-way'!B262)</f>
        <v>2.12</v>
      </c>
      <c r="C261" s="4">
        <f t="shared" si="16"/>
        <v>3.3495866016535869E-2</v>
      </c>
      <c r="D261" s="4">
        <f t="shared" si="18"/>
        <v>1.8346946713341112</v>
      </c>
      <c r="E261" s="4">
        <f t="shared" si="19"/>
        <v>2.1980428704566637</v>
      </c>
      <c r="G261" s="4">
        <f t="shared" si="17"/>
        <v>1.0334958660165359</v>
      </c>
    </row>
    <row r="262" spans="1:7" x14ac:dyDescent="0.2">
      <c r="A262" s="4">
        <f>IF('True_Odds_Calculator_2-way'!A263="","",'True_Odds_Calculator_2-way'!A263)</f>
        <v>1.81</v>
      </c>
      <c r="B262" s="4">
        <f>IF('True_Odds_Calculator_2-way'!B263="","",'True_Odds_Calculator_2-way'!B263)</f>
        <v>2.08</v>
      </c>
      <c r="C262" s="4">
        <f t="shared" si="16"/>
        <v>3.3255418614534626E-2</v>
      </c>
      <c r="D262" s="4">
        <f t="shared" si="18"/>
        <v>1.8661643699811639</v>
      </c>
      <c r="E262" s="4">
        <f t="shared" si="19"/>
        <v>2.1545152798443401</v>
      </c>
      <c r="G262" s="4">
        <f t="shared" si="17"/>
        <v>1.0332554186145346</v>
      </c>
    </row>
    <row r="263" spans="1:7" x14ac:dyDescent="0.2">
      <c r="A263" s="4">
        <f>IF('True_Odds_Calculator_2-way'!A264="","",'True_Odds_Calculator_2-way'!A264)</f>
        <v>1.85</v>
      </c>
      <c r="B263" s="4">
        <f>IF('True_Odds_Calculator_2-way'!B264="","",'True_Odds_Calculator_2-way'!B264)</f>
        <v>2.0499999999999998</v>
      </c>
      <c r="C263" s="4">
        <f t="shared" si="16"/>
        <v>2.8345418589321048E-2</v>
      </c>
      <c r="D263" s="4">
        <f t="shared" si="18"/>
        <v>1.8998121477770822</v>
      </c>
      <c r="E263" s="4">
        <f t="shared" si="19"/>
        <v>2.1113430758524703</v>
      </c>
      <c r="G263" s="4">
        <f t="shared" si="17"/>
        <v>1.028345418589321</v>
      </c>
    </row>
    <row r="264" spans="1:7" x14ac:dyDescent="0.2">
      <c r="A264" s="4">
        <f>IF('True_Odds_Calculator_2-way'!A265="","",'True_Odds_Calculator_2-way'!A265)</f>
        <v>1.79</v>
      </c>
      <c r="B264" s="4">
        <f>IF('True_Odds_Calculator_2-way'!B265="","",'True_Odds_Calculator_2-way'!B265)</f>
        <v>2.13</v>
      </c>
      <c r="C264" s="4">
        <f t="shared" si="16"/>
        <v>2.8142785952212312E-2</v>
      </c>
      <c r="D264" s="4">
        <f t="shared" si="18"/>
        <v>1.8362511137332338</v>
      </c>
      <c r="E264" s="4">
        <f t="shared" si="19"/>
        <v>2.1958130561234772</v>
      </c>
      <c r="G264" s="4">
        <f t="shared" si="17"/>
        <v>1.0281427859522123</v>
      </c>
    </row>
    <row r="265" spans="1:7" x14ac:dyDescent="0.2">
      <c r="A265" s="4">
        <f>IF('True_Odds_Calculator_2-way'!A266="","",'True_Odds_Calculator_2-way'!A266)</f>
        <v>1.7</v>
      </c>
      <c r="B265" s="4">
        <f>IF('True_Odds_Calculator_2-way'!B266="","",'True_Odds_Calculator_2-way'!B266)</f>
        <v>2.2599999999999998</v>
      </c>
      <c r="C265" s="4">
        <f t="shared" si="16"/>
        <v>3.0713170223841679E-2</v>
      </c>
      <c r="D265" s="4">
        <f t="shared" si="18"/>
        <v>1.7455701953657428</v>
      </c>
      <c r="E265" s="4">
        <f t="shared" si="19"/>
        <v>2.3412553321145642</v>
      </c>
      <c r="G265" s="4">
        <f t="shared" si="17"/>
        <v>1.0307131702238417</v>
      </c>
    </row>
    <row r="266" spans="1:7" x14ac:dyDescent="0.2">
      <c r="A266" s="4">
        <f>IF('True_Odds_Calculator_2-way'!A267="","",'True_Odds_Calculator_2-way'!A267)</f>
        <v>2.14</v>
      </c>
      <c r="B266" s="4">
        <f>IF('True_Odds_Calculator_2-way'!B267="","",'True_Odds_Calculator_2-way'!B267)</f>
        <v>1.76</v>
      </c>
      <c r="C266" s="4">
        <f t="shared" si="16"/>
        <v>3.5471537807986397E-2</v>
      </c>
      <c r="D266" s="4">
        <f t="shared" si="18"/>
        <v>2.2244271202456889</v>
      </c>
      <c r="E266" s="4">
        <f t="shared" si="19"/>
        <v>1.8167084699980707</v>
      </c>
      <c r="G266" s="4">
        <f t="shared" si="17"/>
        <v>1.0354715378079864</v>
      </c>
    </row>
    <row r="267" spans="1:7" x14ac:dyDescent="0.2">
      <c r="A267" s="4">
        <f>IF('True_Odds_Calculator_2-way'!A268="","",'True_Odds_Calculator_2-way'!A268)</f>
        <v>2.29</v>
      </c>
      <c r="B267" s="4">
        <f>IF('True_Odds_Calculator_2-way'!B268="","",'True_Odds_Calculator_2-way'!B268)</f>
        <v>1.67</v>
      </c>
      <c r="C267" s="4">
        <f t="shared" si="16"/>
        <v>3.5483617917004384E-2</v>
      </c>
      <c r="D267" s="4">
        <f t="shared" si="18"/>
        <v>2.3869799956308713</v>
      </c>
      <c r="E267" s="4">
        <f t="shared" si="19"/>
        <v>1.7209909322052965</v>
      </c>
      <c r="G267" s="4">
        <f t="shared" si="17"/>
        <v>1.0354836179170044</v>
      </c>
    </row>
    <row r="268" spans="1:7" x14ac:dyDescent="0.2">
      <c r="A268" s="4">
        <f>IF('True_Odds_Calculator_2-way'!A269="","",'True_Odds_Calculator_2-way'!A269)</f>
        <v>2.4500000000000002</v>
      </c>
      <c r="B268" s="4">
        <f>IF('True_Odds_Calculator_2-way'!B269="","",'True_Odds_Calculator_2-way'!B269)</f>
        <v>1.6</v>
      </c>
      <c r="C268" s="4">
        <f t="shared" si="16"/>
        <v>3.3163265306122458E-2</v>
      </c>
      <c r="D268" s="4">
        <f t="shared" si="18"/>
        <v>2.5537459283387625</v>
      </c>
      <c r="E268" s="4">
        <f t="shared" si="19"/>
        <v>1.6436058700209644</v>
      </c>
      <c r="G268" s="4">
        <f t="shared" si="17"/>
        <v>1.0331632653061225</v>
      </c>
    </row>
    <row r="269" spans="1:7" x14ac:dyDescent="0.2">
      <c r="A269" s="4">
        <f>IF('True_Odds_Calculator_2-way'!A270="","",'True_Odds_Calculator_2-way'!A270)</f>
        <v>2.1</v>
      </c>
      <c r="B269" s="4">
        <f>IF('True_Odds_Calculator_2-way'!B270="","",'True_Odds_Calculator_2-way'!B270)</f>
        <v>1.79</v>
      </c>
      <c r="C269" s="4">
        <f t="shared" si="16"/>
        <v>3.4849694067571102E-2</v>
      </c>
      <c r="D269" s="4">
        <f t="shared" si="18"/>
        <v>2.1797622499275153</v>
      </c>
      <c r="E269" s="4">
        <f t="shared" si="19"/>
        <v>1.8476284099287292</v>
      </c>
      <c r="G269" s="4">
        <f t="shared" si="17"/>
        <v>1.0348496940675711</v>
      </c>
    </row>
    <row r="270" spans="1:7" x14ac:dyDescent="0.2">
      <c r="A270" s="4">
        <f>IF('True_Odds_Calculator_2-way'!A271="","",'True_Odds_Calculator_2-way'!A271)</f>
        <v>2.68</v>
      </c>
      <c r="B270" s="4">
        <f>IF('True_Odds_Calculator_2-way'!B271="","",'True_Odds_Calculator_2-way'!B271)</f>
        <v>1.51</v>
      </c>
      <c r="C270" s="4">
        <f t="shared" si="16"/>
        <v>3.5385983987348046E-2</v>
      </c>
      <c r="D270" s="4">
        <f t="shared" si="18"/>
        <v>2.8134037819799778</v>
      </c>
      <c r="E270" s="4">
        <f t="shared" si="19"/>
        <v>1.5514491642386137</v>
      </c>
      <c r="G270" s="4">
        <f t="shared" si="17"/>
        <v>1.035385983987348</v>
      </c>
    </row>
    <row r="271" spans="1:7" x14ac:dyDescent="0.2">
      <c r="A271" s="4">
        <f>IF('True_Odds_Calculator_2-way'!A272="","",'True_Odds_Calculator_2-way'!A272)</f>
        <v>2.12</v>
      </c>
      <c r="B271" s="4">
        <f>IF('True_Odds_Calculator_2-way'!B272="","",'True_Odds_Calculator_2-way'!B272)</f>
        <v>1.78</v>
      </c>
      <c r="C271" s="4">
        <f t="shared" si="16"/>
        <v>3.3495866016535869E-2</v>
      </c>
      <c r="D271" s="4">
        <f t="shared" si="18"/>
        <v>2.1980428704566637</v>
      </c>
      <c r="E271" s="4">
        <f t="shared" si="19"/>
        <v>1.8346946713341112</v>
      </c>
      <c r="G271" s="4">
        <f t="shared" si="17"/>
        <v>1.0334958660165359</v>
      </c>
    </row>
    <row r="272" spans="1:7" x14ac:dyDescent="0.2">
      <c r="A272" s="4">
        <f>IF('True_Odds_Calculator_2-way'!A273="","",'True_Odds_Calculator_2-way'!A273)</f>
        <v>2.17</v>
      </c>
      <c r="B272" s="4">
        <f>IF('True_Odds_Calculator_2-way'!B273="","",'True_Odds_Calculator_2-way'!B273)</f>
        <v>1.75</v>
      </c>
      <c r="C272" s="4">
        <f t="shared" si="16"/>
        <v>3.2258064516129004E-2</v>
      </c>
      <c r="D272" s="4">
        <f t="shared" si="18"/>
        <v>2.2487046632124348</v>
      </c>
      <c r="E272" s="4">
        <f t="shared" si="19"/>
        <v>1.8008298755186722</v>
      </c>
      <c r="G272" s="4">
        <f t="shared" si="17"/>
        <v>1.032258064516129</v>
      </c>
    </row>
    <row r="273" spans="1:7" x14ac:dyDescent="0.2">
      <c r="A273" s="4">
        <f>IF('True_Odds_Calculator_2-way'!A274="","",'True_Odds_Calculator_2-way'!A274)</f>
        <v>1.67</v>
      </c>
      <c r="B273" s="4">
        <f>IF('True_Odds_Calculator_2-way'!B274="","",'True_Odds_Calculator_2-way'!B274)</f>
        <v>2.16</v>
      </c>
      <c r="C273" s="4">
        <f t="shared" si="16"/>
        <v>6.1765358172543916E-2</v>
      </c>
      <c r="D273" s="4">
        <f t="shared" si="18"/>
        <v>1.7608122620326079</v>
      </c>
      <c r="E273" s="4">
        <f t="shared" si="19"/>
        <v>2.3143847042217378</v>
      </c>
      <c r="G273" s="4">
        <f t="shared" si="17"/>
        <v>1.0617653581725439</v>
      </c>
    </row>
    <row r="274" spans="1:7" x14ac:dyDescent="0.2">
      <c r="A274" s="4">
        <f>IF('True_Odds_Calculator_2-way'!A275="","",'True_Odds_Calculator_2-way'!A275)</f>
        <v>2.3199999999999998</v>
      </c>
      <c r="B274" s="4">
        <f>IF('True_Odds_Calculator_2-way'!B275="","",'True_Odds_Calculator_2-way'!B275)</f>
        <v>1.61</v>
      </c>
      <c r="C274" s="4">
        <f t="shared" si="16"/>
        <v>5.2152495180980862E-2</v>
      </c>
      <c r="D274" s="4">
        <f t="shared" si="18"/>
        <v>2.4693904535237334</v>
      </c>
      <c r="E274" s="4">
        <f t="shared" si="19"/>
        <v>1.6805543057680195</v>
      </c>
      <c r="G274" s="4">
        <f t="shared" si="17"/>
        <v>1.0521524951809809</v>
      </c>
    </row>
    <row r="275" spans="1:7" x14ac:dyDescent="0.2">
      <c r="A275" s="4">
        <f>IF('True_Odds_Calculator_2-way'!A276="","",'True_Odds_Calculator_2-way'!A276)</f>
        <v>2.3199999999999998</v>
      </c>
      <c r="B275" s="4">
        <f>IF('True_Odds_Calculator_2-way'!B276="","",'True_Odds_Calculator_2-way'!B276)</f>
        <v>1.61</v>
      </c>
      <c r="C275" s="4">
        <f t="shared" si="16"/>
        <v>5.2152495180980862E-2</v>
      </c>
      <c r="D275" s="4">
        <f t="shared" si="18"/>
        <v>2.4693904535237334</v>
      </c>
      <c r="E275" s="4">
        <f t="shared" si="19"/>
        <v>1.6805543057680195</v>
      </c>
      <c r="G275" s="4">
        <f t="shared" si="17"/>
        <v>1.0521524951809809</v>
      </c>
    </row>
    <row r="276" spans="1:7" x14ac:dyDescent="0.2">
      <c r="A276" s="4">
        <f>IF('True_Odds_Calculator_2-way'!A277="","",'True_Odds_Calculator_2-way'!A277)</f>
        <v>1.52</v>
      </c>
      <c r="B276" s="4">
        <f>IF('True_Odds_Calculator_2-way'!B277="","",'True_Odds_Calculator_2-way'!B277)</f>
        <v>2.66</v>
      </c>
      <c r="C276" s="4">
        <f t="shared" si="16"/>
        <v>3.383458646616555E-2</v>
      </c>
      <c r="D276" s="4">
        <f t="shared" si="18"/>
        <v>1.5601173020527861</v>
      </c>
      <c r="E276" s="4">
        <f t="shared" si="19"/>
        <v>2.7853403141361261</v>
      </c>
      <c r="G276" s="4">
        <f t="shared" si="17"/>
        <v>1.0338345864661656</v>
      </c>
    </row>
    <row r="277" spans="1:7" x14ac:dyDescent="0.2">
      <c r="A277" s="4">
        <f>IF('True_Odds_Calculator_2-way'!A278="","",'True_Odds_Calculator_2-way'!A278)</f>
        <v>1.81</v>
      </c>
      <c r="B277" s="4">
        <f>IF('True_Odds_Calculator_2-way'!B278="","",'True_Odds_Calculator_2-way'!B278)</f>
        <v>2.1</v>
      </c>
      <c r="C277" s="4">
        <f t="shared" si="16"/>
        <v>2.8676664035780064E-2</v>
      </c>
      <c r="D277" s="4">
        <f t="shared" si="18"/>
        <v>1.858225372769494</v>
      </c>
      <c r="E277" s="4">
        <f t="shared" si="19"/>
        <v>2.1651951011107946</v>
      </c>
      <c r="G277" s="4">
        <f t="shared" si="17"/>
        <v>1.0286766640357801</v>
      </c>
    </row>
    <row r="278" spans="1:7" x14ac:dyDescent="0.2">
      <c r="A278" s="4">
        <f>IF('True_Odds_Calculator_2-way'!A279="","",'True_Odds_Calculator_2-way'!A279)</f>
        <v>1.66</v>
      </c>
      <c r="B278" s="4">
        <f>IF('True_Odds_Calculator_2-way'!B279="","",'True_Odds_Calculator_2-way'!B279)</f>
        <v>2.35</v>
      </c>
      <c r="C278" s="4">
        <f t="shared" si="16"/>
        <v>2.7941553447834E-2</v>
      </c>
      <c r="D278" s="4">
        <f t="shared" si="18"/>
        <v>1.6994118928338053</v>
      </c>
      <c r="E278" s="4">
        <f t="shared" si="19"/>
        <v>2.4297726564933044</v>
      </c>
      <c r="G278" s="4">
        <f t="shared" si="17"/>
        <v>1.027941553447834</v>
      </c>
    </row>
    <row r="279" spans="1:7" x14ac:dyDescent="0.2">
      <c r="A279" s="4">
        <f>IF('True_Odds_Calculator_2-way'!A280="","",'True_Odds_Calculator_2-way'!A280)</f>
        <v>1.97</v>
      </c>
      <c r="B279" s="4">
        <f>IF('True_Odds_Calculator_2-way'!B280="","",'True_Odds_Calculator_2-way'!B280)</f>
        <v>1.93</v>
      </c>
      <c r="C279" s="4">
        <f t="shared" si="16"/>
        <v>2.5748928223876311E-2</v>
      </c>
      <c r="D279" s="4">
        <f t="shared" si="18"/>
        <v>2.0212647191728026</v>
      </c>
      <c r="E279" s="4">
        <f t="shared" si="19"/>
        <v>1.9791780536685666</v>
      </c>
      <c r="G279" s="4">
        <f t="shared" si="17"/>
        <v>1.0257489282238763</v>
      </c>
    </row>
    <row r="280" spans="1:7" x14ac:dyDescent="0.2">
      <c r="A280" s="4">
        <f>IF('True_Odds_Calculator_2-way'!A281="","",'True_Odds_Calculator_2-way'!A281)</f>
        <v>1.47</v>
      </c>
      <c r="B280" s="4">
        <f>IF('True_Odds_Calculator_2-way'!B281="","",'True_Odds_Calculator_2-way'!B281)</f>
        <v>2.64</v>
      </c>
      <c r="C280" s="4">
        <f t="shared" si="16"/>
        <v>5.9059987631416178E-2</v>
      </c>
      <c r="D280" s="4">
        <f t="shared" si="18"/>
        <v>1.5367070563079115</v>
      </c>
      <c r="E280" s="4">
        <f t="shared" si="19"/>
        <v>2.8632138114209829</v>
      </c>
      <c r="G280" s="4">
        <f t="shared" si="17"/>
        <v>1.0590599876314162</v>
      </c>
    </row>
    <row r="281" spans="1:7" x14ac:dyDescent="0.2">
      <c r="A281" s="4">
        <f>IF('True_Odds_Calculator_2-way'!A282="","",'True_Odds_Calculator_2-way'!A282)</f>
        <v>1.59</v>
      </c>
      <c r="B281" s="4">
        <f>IF('True_Odds_Calculator_2-way'!B282="","",'True_Odds_Calculator_2-way'!B282)</f>
        <v>2.5</v>
      </c>
      <c r="C281" s="4">
        <f t="shared" si="16"/>
        <v>2.8930817610062887E-2</v>
      </c>
      <c r="D281" s="4">
        <f t="shared" si="18"/>
        <v>1.6274309109518936</v>
      </c>
      <c r="E281" s="4">
        <f t="shared" si="19"/>
        <v>2.5938009787928222</v>
      </c>
      <c r="G281" s="4">
        <f t="shared" si="17"/>
        <v>1.0289308176100629</v>
      </c>
    </row>
    <row r="282" spans="1:7" x14ac:dyDescent="0.2">
      <c r="A282" s="4">
        <f>IF('True_Odds_Calculator_2-way'!A283="","",'True_Odds_Calculator_2-way'!A283)</f>
        <v>2.08</v>
      </c>
      <c r="B282" s="4">
        <f>IF('True_Odds_Calculator_2-way'!B283="","",'True_Odds_Calculator_2-way'!B283)</f>
        <v>1.84</v>
      </c>
      <c r="C282" s="4">
        <f t="shared" si="16"/>
        <v>2.4247491638795804E-2</v>
      </c>
      <c r="D282" s="4">
        <f t="shared" si="18"/>
        <v>2.1338090990187331</v>
      </c>
      <c r="E282" s="4">
        <f t="shared" si="19"/>
        <v>1.8819826907946497</v>
      </c>
      <c r="G282" s="4">
        <f t="shared" si="17"/>
        <v>1.0242474916387958</v>
      </c>
    </row>
    <row r="283" spans="1:7" x14ac:dyDescent="0.2">
      <c r="A283" s="4">
        <f>IF('True_Odds_Calculator_2-way'!A284="","",'True_Odds_Calculator_2-way'!A284)</f>
        <v>2.37</v>
      </c>
      <c r="B283" s="4">
        <f>IF('True_Odds_Calculator_2-way'!B284="","",'True_Odds_Calculator_2-way'!B284)</f>
        <v>1.63</v>
      </c>
      <c r="C283" s="4">
        <f t="shared" si="16"/>
        <v>3.5437860785379582E-2</v>
      </c>
      <c r="D283" s="4">
        <f t="shared" si="18"/>
        <v>2.4738881239793793</v>
      </c>
      <c r="E283" s="4">
        <f t="shared" si="19"/>
        <v>1.6784775477395666</v>
      </c>
      <c r="G283" s="4">
        <f t="shared" si="17"/>
        <v>1.0354378607853796</v>
      </c>
    </row>
    <row r="284" spans="1:7" x14ac:dyDescent="0.2">
      <c r="A284" s="4">
        <f>IF('True_Odds_Calculator_2-way'!A285="","",'True_Odds_Calculator_2-way'!A285)</f>
        <v>2.5299999999999998</v>
      </c>
      <c r="B284" s="4">
        <f>IF('True_Odds_Calculator_2-way'!B285="","",'True_Odds_Calculator_2-way'!B285)</f>
        <v>1.56</v>
      </c>
      <c r="C284" s="4">
        <f t="shared" si="16"/>
        <v>3.6282558021688338E-2</v>
      </c>
      <c r="D284" s="4">
        <f t="shared" si="18"/>
        <v>2.6517065305025525</v>
      </c>
      <c r="E284" s="4">
        <f t="shared" si="19"/>
        <v>1.6054344288968434</v>
      </c>
      <c r="G284" s="4">
        <f t="shared" si="17"/>
        <v>1.0362825580216883</v>
      </c>
    </row>
    <row r="285" spans="1:7" x14ac:dyDescent="0.2">
      <c r="A285" s="4">
        <f>IF('True_Odds_Calculator_2-way'!A286="","",'True_Odds_Calculator_2-way'!A286)</f>
        <v>1.87</v>
      </c>
      <c r="B285" s="4">
        <f>IF('True_Odds_Calculator_2-way'!B286="","",'True_Odds_Calculator_2-way'!B286)</f>
        <v>2.0299999999999998</v>
      </c>
      <c r="C285" s="4">
        <f t="shared" si="16"/>
        <v>2.737019572719368E-2</v>
      </c>
      <c r="D285" s="4">
        <f t="shared" si="18"/>
        <v>1.9191122570208035</v>
      </c>
      <c r="E285" s="4">
        <f t="shared" si="19"/>
        <v>2.0880063804625832</v>
      </c>
      <c r="G285" s="4">
        <f t="shared" si="17"/>
        <v>1.0273701957271937</v>
      </c>
    </row>
    <row r="286" spans="1:7" x14ac:dyDescent="0.2">
      <c r="A286" s="4">
        <f>IF('True_Odds_Calculator_2-way'!A287="","",'True_Odds_Calculator_2-way'!A287)</f>
        <v>2.23</v>
      </c>
      <c r="B286" s="4">
        <f>IF('True_Odds_Calculator_2-way'!B287="","",'True_Odds_Calculator_2-way'!B287)</f>
        <v>1.71</v>
      </c>
      <c r="C286" s="4">
        <f t="shared" si="16"/>
        <v>3.3225814910969431E-2</v>
      </c>
      <c r="D286" s="4">
        <f t="shared" si="18"/>
        <v>2.315792669966295</v>
      </c>
      <c r="E286" s="4">
        <f t="shared" si="19"/>
        <v>1.7599981538319522</v>
      </c>
      <c r="G286" s="4">
        <f t="shared" si="17"/>
        <v>1.0332258149109694</v>
      </c>
    </row>
    <row r="287" spans="1:7" x14ac:dyDescent="0.2">
      <c r="A287" s="4">
        <f>IF('True_Odds_Calculator_2-way'!A288="","",'True_Odds_Calculator_2-way'!A288)</f>
        <v>2.13</v>
      </c>
      <c r="B287" s="4">
        <f>IF('True_Odds_Calculator_2-way'!B288="","",'True_Odds_Calculator_2-way'!B288)</f>
        <v>1.77</v>
      </c>
      <c r="C287" s="4">
        <f t="shared" si="16"/>
        <v>3.4455319487546765E-2</v>
      </c>
      <c r="D287" s="4">
        <f t="shared" si="18"/>
        <v>2.2111375032990233</v>
      </c>
      <c r="E287" s="4">
        <f t="shared" si="19"/>
        <v>1.8256700806275876</v>
      </c>
      <c r="G287" s="4">
        <f t="shared" si="17"/>
        <v>1.0344553194875468</v>
      </c>
    </row>
    <row r="288" spans="1:7" x14ac:dyDescent="0.2">
      <c r="A288" s="4">
        <f>IF('True_Odds_Calculator_2-way'!A289="","",'True_Odds_Calculator_2-way'!A289)</f>
        <v>2.13</v>
      </c>
      <c r="B288" s="4">
        <f>IF('True_Odds_Calculator_2-way'!B289="","",'True_Odds_Calculator_2-way'!B289)</f>
        <v>1.77</v>
      </c>
      <c r="C288" s="4">
        <f t="shared" si="16"/>
        <v>3.4455319487546765E-2</v>
      </c>
      <c r="D288" s="4">
        <f t="shared" si="18"/>
        <v>2.2111375032990233</v>
      </c>
      <c r="E288" s="4">
        <f t="shared" si="19"/>
        <v>1.8256700806275876</v>
      </c>
      <c r="G288" s="4">
        <f t="shared" si="17"/>
        <v>1.0344553194875468</v>
      </c>
    </row>
    <row r="289" spans="1:7" x14ac:dyDescent="0.2">
      <c r="A289" s="4">
        <f>IF('True_Odds_Calculator_2-way'!A290="","",'True_Odds_Calculator_2-way'!A290)</f>
        <v>2.12</v>
      </c>
      <c r="B289" s="4">
        <f>IF('True_Odds_Calculator_2-way'!B290="","",'True_Odds_Calculator_2-way'!B290)</f>
        <v>1.78</v>
      </c>
      <c r="C289" s="4">
        <f t="shared" si="16"/>
        <v>3.3495866016535869E-2</v>
      </c>
      <c r="D289" s="4">
        <f t="shared" si="18"/>
        <v>2.1980428704566637</v>
      </c>
      <c r="E289" s="4">
        <f t="shared" si="19"/>
        <v>1.8346946713341112</v>
      </c>
      <c r="G289" s="4">
        <f t="shared" si="17"/>
        <v>1.0334958660165359</v>
      </c>
    </row>
    <row r="290" spans="1:7" x14ac:dyDescent="0.2">
      <c r="A290" s="4">
        <f>IF('True_Odds_Calculator_2-way'!A291="","",'True_Odds_Calculator_2-way'!A291)</f>
        <v>2.13</v>
      </c>
      <c r="B290" s="4">
        <f>IF('True_Odds_Calculator_2-way'!B291="","",'True_Odds_Calculator_2-way'!B291)</f>
        <v>1.77</v>
      </c>
      <c r="C290" s="4">
        <f t="shared" si="16"/>
        <v>3.4455319487546765E-2</v>
      </c>
      <c r="D290" s="4">
        <f t="shared" si="18"/>
        <v>2.2111375032990233</v>
      </c>
      <c r="E290" s="4">
        <f t="shared" si="19"/>
        <v>1.8256700806275876</v>
      </c>
      <c r="G290" s="4">
        <f t="shared" si="17"/>
        <v>1.0344553194875468</v>
      </c>
    </row>
    <row r="291" spans="1:7" x14ac:dyDescent="0.2">
      <c r="A291" s="4">
        <f>IF('True_Odds_Calculator_2-way'!A292="","",'True_Odds_Calculator_2-way'!A292)</f>
        <v>2.12</v>
      </c>
      <c r="B291" s="4">
        <f>IF('True_Odds_Calculator_2-way'!B292="","",'True_Odds_Calculator_2-way'!B292)</f>
        <v>1.78</v>
      </c>
      <c r="C291" s="4">
        <f t="shared" si="16"/>
        <v>3.3495866016535869E-2</v>
      </c>
      <c r="D291" s="4">
        <f t="shared" si="18"/>
        <v>2.1980428704566637</v>
      </c>
      <c r="E291" s="4">
        <f t="shared" si="19"/>
        <v>1.8346946713341112</v>
      </c>
      <c r="G291" s="4">
        <f t="shared" si="17"/>
        <v>1.0334958660165359</v>
      </c>
    </row>
    <row r="292" spans="1:7" x14ac:dyDescent="0.2">
      <c r="A292" s="4">
        <f>IF('True_Odds_Calculator_2-way'!A293="","",'True_Odds_Calculator_2-way'!A293)</f>
        <v>2.38</v>
      </c>
      <c r="B292" s="4">
        <f>IF('True_Odds_Calculator_2-way'!B293="","",'True_Odds_Calculator_2-way'!B293)</f>
        <v>1.63</v>
      </c>
      <c r="C292" s="4">
        <f t="shared" si="16"/>
        <v>3.3664999742228252E-2</v>
      </c>
      <c r="D292" s="4">
        <f t="shared" si="18"/>
        <v>2.4793251102447753</v>
      </c>
      <c r="E292" s="4">
        <f t="shared" si="19"/>
        <v>1.6759839288028686</v>
      </c>
      <c r="G292" s="4">
        <f t="shared" si="17"/>
        <v>1.0336649997422283</v>
      </c>
    </row>
    <row r="293" spans="1:7" x14ac:dyDescent="0.2">
      <c r="A293" s="4">
        <f>IF('True_Odds_Calculator_2-way'!A294="","",'True_Odds_Calculator_2-way'!A294)</f>
        <v>1.71</v>
      </c>
      <c r="B293" s="4">
        <f>IF('True_Odds_Calculator_2-way'!B294="","",'True_Odds_Calculator_2-way'!B294)</f>
        <v>2.2400000000000002</v>
      </c>
      <c r="C293" s="4">
        <f t="shared" si="16"/>
        <v>3.1223893065998265E-2</v>
      </c>
      <c r="D293" s="4">
        <f t="shared" si="18"/>
        <v>1.7569030364186771</v>
      </c>
      <c r="E293" s="4">
        <f t="shared" si="19"/>
        <v>2.3211731911283482</v>
      </c>
      <c r="G293" s="4">
        <f t="shared" si="17"/>
        <v>1.0312238930659983</v>
      </c>
    </row>
    <row r="294" spans="1:7" x14ac:dyDescent="0.2">
      <c r="A294" s="4">
        <f>IF('True_Odds_Calculator_2-way'!A295="","",'True_Odds_Calculator_2-way'!A295)</f>
        <v>2.35</v>
      </c>
      <c r="B294" s="4">
        <f>IF('True_Odds_Calculator_2-way'!B295="","",'True_Odds_Calculator_2-way'!B295)</f>
        <v>1.66</v>
      </c>
      <c r="C294" s="4">
        <f t="shared" si="16"/>
        <v>2.7941553447834E-2</v>
      </c>
      <c r="D294" s="4">
        <f t="shared" si="18"/>
        <v>2.4297726564933044</v>
      </c>
      <c r="E294" s="4">
        <f t="shared" si="19"/>
        <v>1.6994118928338053</v>
      </c>
      <c r="G294" s="4">
        <f t="shared" si="17"/>
        <v>1.027941553447834</v>
      </c>
    </row>
    <row r="295" spans="1:7" x14ac:dyDescent="0.2">
      <c r="A295" s="4">
        <f>IF('True_Odds_Calculator_2-way'!A296="","",'True_Odds_Calculator_2-way'!A296)</f>
        <v>2.2200000000000002</v>
      </c>
      <c r="B295" s="4">
        <f>IF('True_Odds_Calculator_2-way'!B296="","",'True_Odds_Calculator_2-way'!B296)</f>
        <v>1.73</v>
      </c>
      <c r="C295" s="4">
        <f t="shared" si="16"/>
        <v>2.8485132531375301E-2</v>
      </c>
      <c r="D295" s="4">
        <f t="shared" si="18"/>
        <v>2.2924849280725841</v>
      </c>
      <c r="E295" s="4">
        <f t="shared" si="19"/>
        <v>1.7737034129219971</v>
      </c>
      <c r="G295" s="4">
        <f t="shared" si="17"/>
        <v>1.0284851325313753</v>
      </c>
    </row>
    <row r="296" spans="1:7" x14ac:dyDescent="0.2">
      <c r="A296" s="4">
        <f>IF('True_Odds_Calculator_2-way'!A297="","",'True_Odds_Calculator_2-way'!A297)</f>
        <v>2.17</v>
      </c>
      <c r="B296" s="4">
        <f>IF('True_Odds_Calculator_2-way'!B297="","",'True_Odds_Calculator_2-way'!B297)</f>
        <v>1.76</v>
      </c>
      <c r="C296" s="4">
        <f t="shared" si="16"/>
        <v>2.9011311269375728E-2</v>
      </c>
      <c r="D296" s="4">
        <f t="shared" si="18"/>
        <v>2.2405256365129644</v>
      </c>
      <c r="E296" s="4">
        <f t="shared" si="19"/>
        <v>1.8061099025820484</v>
      </c>
      <c r="G296" s="4">
        <f t="shared" si="17"/>
        <v>1.0290113112693757</v>
      </c>
    </row>
    <row r="297" spans="1:7" x14ac:dyDescent="0.2">
      <c r="A297" s="4">
        <f>IF('True_Odds_Calculator_2-way'!A298="","",'True_Odds_Calculator_2-way'!A298)</f>
        <v>2.58</v>
      </c>
      <c r="B297" s="4">
        <f>IF('True_Odds_Calculator_2-way'!B298="","",'True_Odds_Calculator_2-way'!B298)</f>
        <v>1.56</v>
      </c>
      <c r="C297" s="4">
        <f t="shared" si="16"/>
        <v>2.8622540250447193E-2</v>
      </c>
      <c r="D297" s="4">
        <f t="shared" si="18"/>
        <v>2.678913738019169</v>
      </c>
      <c r="E297" s="4">
        <f t="shared" si="19"/>
        <v>1.5956232159847763</v>
      </c>
      <c r="G297" s="4">
        <f t="shared" si="17"/>
        <v>1.0286225402504472</v>
      </c>
    </row>
    <row r="298" spans="1:7" x14ac:dyDescent="0.2">
      <c r="A298" s="4">
        <f>IF('True_Odds_Calculator_2-way'!A299="","",'True_Odds_Calculator_2-way'!A299)</f>
        <v>1.92</v>
      </c>
      <c r="B298" s="4">
        <f>IF('True_Odds_Calculator_2-way'!B299="","",'True_Odds_Calculator_2-way'!B299)</f>
        <v>1.92</v>
      </c>
      <c r="C298" s="4">
        <f t="shared" si="16"/>
        <v>4.1666666666666741E-2</v>
      </c>
      <c r="D298" s="4">
        <f t="shared" si="18"/>
        <v>2</v>
      </c>
      <c r="E298" s="4">
        <f t="shared" si="19"/>
        <v>2</v>
      </c>
      <c r="G298" s="4">
        <f t="shared" si="17"/>
        <v>1.0416666666666667</v>
      </c>
    </row>
    <row r="299" spans="1:7" x14ac:dyDescent="0.2">
      <c r="A299" s="4">
        <f>IF('True_Odds_Calculator_2-way'!A300="","",'True_Odds_Calculator_2-way'!A300)</f>
        <v>2.87</v>
      </c>
      <c r="B299" s="4">
        <f>IF('True_Odds_Calculator_2-way'!B300="","",'True_Odds_Calculator_2-way'!B300)</f>
        <v>1.4</v>
      </c>
      <c r="C299" s="4">
        <f t="shared" si="16"/>
        <v>6.2717770034843134E-2</v>
      </c>
      <c r="D299" s="4">
        <f t="shared" si="18"/>
        <v>3.1538461538461533</v>
      </c>
      <c r="E299" s="4">
        <f t="shared" si="19"/>
        <v>1.4642857142857142</v>
      </c>
      <c r="G299" s="4">
        <f t="shared" si="17"/>
        <v>1.0627177700348431</v>
      </c>
    </row>
    <row r="300" spans="1:7" x14ac:dyDescent="0.2">
      <c r="A300" s="4">
        <f>IF('True_Odds_Calculator_2-way'!A301="","",'True_Odds_Calculator_2-way'!A301)</f>
        <v>1.88</v>
      </c>
      <c r="B300" s="4">
        <f>IF('True_Odds_Calculator_2-way'!B301="","",'True_Odds_Calculator_2-way'!B301)</f>
        <v>2.0099999999999998</v>
      </c>
      <c r="C300" s="4">
        <f t="shared" si="16"/>
        <v>2.9427331427966497E-2</v>
      </c>
      <c r="D300" s="4">
        <f t="shared" si="18"/>
        <v>1.9334834220221038</v>
      </c>
      <c r="E300" s="4">
        <f t="shared" si="19"/>
        <v>2.0712563034422273</v>
      </c>
      <c r="G300" s="4">
        <f t="shared" si="17"/>
        <v>1.0294273314279665</v>
      </c>
    </row>
    <row r="301" spans="1:7" x14ac:dyDescent="0.2">
      <c r="A301" s="4">
        <f>IF('True_Odds_Calculator_2-way'!A302="","",'True_Odds_Calculator_2-way'!A302)</f>
        <v>1.81</v>
      </c>
      <c r="B301" s="4">
        <f>IF('True_Odds_Calculator_2-way'!B302="","",'True_Odds_Calculator_2-way'!B302)</f>
        <v>1.93</v>
      </c>
      <c r="C301" s="4">
        <f t="shared" si="16"/>
        <v>7.0620902871210589E-2</v>
      </c>
      <c r="D301" s="4">
        <f t="shared" si="18"/>
        <v>1.9335787230509507</v>
      </c>
      <c r="E301" s="4">
        <f t="shared" si="19"/>
        <v>2.0711469480923723</v>
      </c>
      <c r="G301" s="4">
        <f t="shared" si="17"/>
        <v>1.0706209028712106</v>
      </c>
    </row>
    <row r="302" spans="1:7" x14ac:dyDescent="0.2">
      <c r="A302" s="4">
        <f>IF('True_Odds_Calculator_2-way'!A303="","",'True_Odds_Calculator_2-way'!A303)</f>
        <v>2.0099999999999998</v>
      </c>
      <c r="B302" s="4">
        <f>IF('True_Odds_Calculator_2-way'!B303="","",'True_Odds_Calculator_2-way'!B303)</f>
        <v>1.88</v>
      </c>
      <c r="C302" s="4">
        <f t="shared" si="16"/>
        <v>2.9427331427966497E-2</v>
      </c>
      <c r="D302" s="4">
        <f t="shared" si="18"/>
        <v>2.0712563034422273</v>
      </c>
      <c r="E302" s="4">
        <f t="shared" si="19"/>
        <v>1.9334834220221038</v>
      </c>
      <c r="G302" s="4">
        <f t="shared" si="17"/>
        <v>1.0294273314279665</v>
      </c>
    </row>
    <row r="303" spans="1:7" x14ac:dyDescent="0.2">
      <c r="A303" s="4">
        <f>IF('True_Odds_Calculator_2-way'!A304="","",'True_Odds_Calculator_2-way'!A304)</f>
        <v>1.67</v>
      </c>
      <c r="B303" s="4">
        <f>IF('True_Odds_Calculator_2-way'!B304="","",'True_Odds_Calculator_2-way'!B304)</f>
        <v>2.2799999999999998</v>
      </c>
      <c r="C303" s="4">
        <f t="shared" si="16"/>
        <v>3.7398886437651102E-2</v>
      </c>
      <c r="D303" s="4">
        <f t="shared" si="18"/>
        <v>1.723831944947483</v>
      </c>
      <c r="E303" s="4">
        <f t="shared" si="19"/>
        <v>2.3815361521140859</v>
      </c>
      <c r="G303" s="4">
        <f t="shared" si="17"/>
        <v>1.0373988864376511</v>
      </c>
    </row>
    <row r="304" spans="1:7" x14ac:dyDescent="0.2">
      <c r="A304" s="4">
        <f>IF('True_Odds_Calculator_2-way'!A305="","",'True_Odds_Calculator_2-way'!A305)</f>
        <v>1.96</v>
      </c>
      <c r="B304" s="4">
        <f>IF('True_Odds_Calculator_2-way'!B305="","",'True_Odds_Calculator_2-way'!B305)</f>
        <v>1.94</v>
      </c>
      <c r="C304" s="4">
        <f t="shared" si="16"/>
        <v>2.5667999158426325E-2</v>
      </c>
      <c r="D304" s="4">
        <f t="shared" si="18"/>
        <v>2.0105752961082914</v>
      </c>
      <c r="E304" s="4">
        <f t="shared" si="19"/>
        <v>1.9895353704478862</v>
      </c>
      <c r="G304" s="4">
        <f t="shared" si="17"/>
        <v>1.0256679991584263</v>
      </c>
    </row>
    <row r="305" spans="1:7" x14ac:dyDescent="0.2">
      <c r="A305" s="4">
        <f>IF('True_Odds_Calculator_2-way'!A306="","",'True_Odds_Calculator_2-way'!A306)</f>
        <v>1.57</v>
      </c>
      <c r="B305" s="4">
        <f>IF('True_Odds_Calculator_2-way'!B306="","",'True_Odds_Calculator_2-way'!B306)</f>
        <v>2.5499999999999998</v>
      </c>
      <c r="C305" s="4">
        <f t="shared" si="16"/>
        <v>2.9099537904333728E-2</v>
      </c>
      <c r="D305" s="4">
        <f t="shared" si="18"/>
        <v>1.606702116986054</v>
      </c>
      <c r="E305" s="4">
        <f t="shared" si="19"/>
        <v>2.6482553332230858</v>
      </c>
      <c r="G305" s="4">
        <f t="shared" si="17"/>
        <v>1.0290995379043337</v>
      </c>
    </row>
    <row r="306" spans="1:7" x14ac:dyDescent="0.2">
      <c r="A306" s="4">
        <f>IF('True_Odds_Calculator_2-way'!A307="","",'True_Odds_Calculator_2-way'!A307)</f>
        <v>1.72</v>
      </c>
      <c r="B306" s="4">
        <f>IF('True_Odds_Calculator_2-way'!B307="","",'True_Odds_Calculator_2-way'!B307)</f>
        <v>2.2200000000000002</v>
      </c>
      <c r="C306" s="4">
        <f t="shared" si="16"/>
        <v>3.1845799287659737E-2</v>
      </c>
      <c r="D306" s="4">
        <f t="shared" si="18"/>
        <v>1.7684327528714336</v>
      </c>
      <c r="E306" s="4">
        <f t="shared" si="19"/>
        <v>2.3013500482160079</v>
      </c>
      <c r="G306" s="4">
        <f t="shared" si="17"/>
        <v>1.0318457992876597</v>
      </c>
    </row>
    <row r="307" spans="1:7" x14ac:dyDescent="0.2">
      <c r="A307" s="4">
        <f>IF('True_Odds_Calculator_2-way'!A308="","",'True_Odds_Calculator_2-way'!A308)</f>
        <v>1.41</v>
      </c>
      <c r="B307" s="4">
        <f>IF('True_Odds_Calculator_2-way'!B308="","",'True_Odds_Calculator_2-way'!B308)</f>
        <v>3.05</v>
      </c>
      <c r="C307" s="4">
        <f t="shared" si="16"/>
        <v>3.7088710615044818E-2</v>
      </c>
      <c r="D307" s="4">
        <f t="shared" si="18"/>
        <v>1.4478579244171366</v>
      </c>
      <c r="E307" s="4">
        <f t="shared" si="19"/>
        <v>3.2328509678631834</v>
      </c>
      <c r="G307" s="4">
        <f t="shared" si="17"/>
        <v>1.0370887106150448</v>
      </c>
    </row>
    <row r="308" spans="1:7" x14ac:dyDescent="0.2">
      <c r="A308" s="4">
        <f>IF('True_Odds_Calculator_2-way'!A309="","",'True_Odds_Calculator_2-way'!A309)</f>
        <v>2.11</v>
      </c>
      <c r="B308" s="4">
        <f>IF('True_Odds_Calculator_2-way'!B309="","",'True_Odds_Calculator_2-way'!B309)</f>
        <v>1.77</v>
      </c>
      <c r="C308" s="4">
        <f t="shared" si="16"/>
        <v>3.8905400701529036E-2</v>
      </c>
      <c r="D308" s="4">
        <f t="shared" si="18"/>
        <v>2.2003122514507911</v>
      </c>
      <c r="E308" s="4">
        <f t="shared" si="19"/>
        <v>1.8331165484575556</v>
      </c>
      <c r="G308" s="4">
        <f t="shared" si="17"/>
        <v>1.038905400701529</v>
      </c>
    </row>
    <row r="309" spans="1:7" x14ac:dyDescent="0.2">
      <c r="A309" s="4">
        <f>IF('True_Odds_Calculator_2-way'!A310="","",'True_Odds_Calculator_2-way'!A310)</f>
        <v>2.5099999999999998</v>
      </c>
      <c r="B309" s="4">
        <f>IF('True_Odds_Calculator_2-way'!B310="","",'True_Odds_Calculator_2-way'!B310)</f>
        <v>1.57</v>
      </c>
      <c r="C309" s="4">
        <f t="shared" si="16"/>
        <v>3.5349049661227649E-2</v>
      </c>
      <c r="D309" s="4">
        <f t="shared" si="18"/>
        <v>2.6265204785550034</v>
      </c>
      <c r="E309" s="4">
        <f t="shared" si="19"/>
        <v>1.6148093511176675</v>
      </c>
      <c r="G309" s="4">
        <f t="shared" si="17"/>
        <v>1.0353490496612276</v>
      </c>
    </row>
    <row r="310" spans="1:7" x14ac:dyDescent="0.2">
      <c r="A310" s="4">
        <f>IF('True_Odds_Calculator_2-way'!A311="","",'True_Odds_Calculator_2-way'!A311)</f>
        <v>1.83</v>
      </c>
      <c r="B310" s="4">
        <f>IF('True_Odds_Calculator_2-way'!B311="","",'True_Odds_Calculator_2-way'!B311)</f>
        <v>2.0499999999999998</v>
      </c>
      <c r="C310" s="4">
        <f t="shared" si="16"/>
        <v>3.4252965480474407E-2</v>
      </c>
      <c r="D310" s="4">
        <f t="shared" si="18"/>
        <v>1.8892106257081707</v>
      </c>
      <c r="E310" s="4">
        <f t="shared" si="19"/>
        <v>2.1245929491717397</v>
      </c>
      <c r="G310" s="4">
        <f t="shared" si="17"/>
        <v>1.0342529654804744</v>
      </c>
    </row>
    <row r="311" spans="1:7" x14ac:dyDescent="0.2">
      <c r="A311" s="4">
        <f>IF('True_Odds_Calculator_2-way'!A312="","",'True_Odds_Calculator_2-way'!A312)</f>
        <v>1.76</v>
      </c>
      <c r="B311" s="4">
        <f>IF('True_Odds_Calculator_2-way'!B312="","",'True_Odds_Calculator_2-way'!B312)</f>
        <v>2.15</v>
      </c>
      <c r="C311" s="4">
        <f t="shared" si="16"/>
        <v>3.3298097251585723E-2</v>
      </c>
      <c r="D311" s="4">
        <f t="shared" si="18"/>
        <v>1.8131288931480596</v>
      </c>
      <c r="E311" s="4">
        <f t="shared" si="19"/>
        <v>2.2298173246906305</v>
      </c>
      <c r="G311" s="4">
        <f t="shared" si="17"/>
        <v>1.0332980972515857</v>
      </c>
    </row>
    <row r="312" spans="1:7" x14ac:dyDescent="0.2">
      <c r="A312" s="4">
        <f>IF('True_Odds_Calculator_2-way'!A313="","",'True_Odds_Calculator_2-way'!A313)</f>
        <v>2.12</v>
      </c>
      <c r="B312" s="4">
        <f>IF('True_Odds_Calculator_2-way'!B313="","",'True_Odds_Calculator_2-way'!B313)</f>
        <v>1.8</v>
      </c>
      <c r="C312" s="4">
        <f t="shared" si="16"/>
        <v>2.7253668763102645E-2</v>
      </c>
      <c r="D312" s="4">
        <f t="shared" si="18"/>
        <v>2.1830663615560639</v>
      </c>
      <c r="E312" s="4">
        <f t="shared" si="19"/>
        <v>1.8452611218568664</v>
      </c>
      <c r="G312" s="4">
        <f t="shared" si="17"/>
        <v>1.0272536687631026</v>
      </c>
    </row>
    <row r="313" spans="1:7" x14ac:dyDescent="0.2">
      <c r="A313" s="4">
        <f>IF('True_Odds_Calculator_2-way'!A314="","",'True_Odds_Calculator_2-way'!A314)</f>
        <v>2.44</v>
      </c>
      <c r="B313" s="4">
        <f>IF('True_Odds_Calculator_2-way'!B314="","",'True_Odds_Calculator_2-way'!B314)</f>
        <v>1.61</v>
      </c>
      <c r="C313" s="4">
        <f t="shared" si="16"/>
        <v>3.0954077996130813E-2</v>
      </c>
      <c r="D313" s="4">
        <f t="shared" si="18"/>
        <v>2.5357603924606251</v>
      </c>
      <c r="E313" s="4">
        <f t="shared" si="19"/>
        <v>1.6511432414256895</v>
      </c>
      <c r="G313" s="4">
        <f t="shared" si="17"/>
        <v>1.0309540779961308</v>
      </c>
    </row>
    <row r="314" spans="1:7" x14ac:dyDescent="0.2">
      <c r="A314" s="4">
        <f>IF('True_Odds_Calculator_2-way'!A315="","",'True_Odds_Calculator_2-way'!A315)</f>
        <v>1.92</v>
      </c>
      <c r="B314" s="4">
        <f>IF('True_Odds_Calculator_2-way'!B315="","",'True_Odds_Calculator_2-way'!B315)</f>
        <v>1.99</v>
      </c>
      <c r="C314" s="4">
        <f t="shared" si="16"/>
        <v>2.3345896147403788E-2</v>
      </c>
      <c r="D314" s="4">
        <f t="shared" si="18"/>
        <v>1.9640176827387685</v>
      </c>
      <c r="E314" s="4">
        <f t="shared" si="19"/>
        <v>2.0373253705876082</v>
      </c>
      <c r="G314" s="4">
        <f t="shared" si="17"/>
        <v>1.0233458961474038</v>
      </c>
    </row>
    <row r="315" spans="1:7" x14ac:dyDescent="0.2">
      <c r="A315" s="4">
        <f>IF('True_Odds_Calculator_2-way'!A316="","",'True_Odds_Calculator_2-way'!A316)</f>
        <v>1.65</v>
      </c>
      <c r="B315" s="4">
        <f>IF('True_Odds_Calculator_2-way'!B316="","",'True_Odds_Calculator_2-way'!B316)</f>
        <v>2.35</v>
      </c>
      <c r="C315" s="4">
        <f t="shared" si="16"/>
        <v>3.1592520954223158E-2</v>
      </c>
      <c r="D315" s="4">
        <f t="shared" si="18"/>
        <v>1.6941561987984708</v>
      </c>
      <c r="E315" s="4">
        <f t="shared" si="19"/>
        <v>2.4405979543666407</v>
      </c>
      <c r="G315" s="4">
        <f t="shared" si="17"/>
        <v>1.0315925209542232</v>
      </c>
    </row>
    <row r="316" spans="1:7" x14ac:dyDescent="0.2">
      <c r="A316" s="4">
        <f>IF('True_Odds_Calculator_2-way'!A317="","",'True_Odds_Calculator_2-way'!A317)</f>
        <v>1.79</v>
      </c>
      <c r="B316" s="4">
        <f>IF('True_Odds_Calculator_2-way'!B317="","",'True_Odds_Calculator_2-way'!B317)</f>
        <v>2.08</v>
      </c>
      <c r="C316" s="4">
        <f t="shared" si="16"/>
        <v>3.9428448646325664E-2</v>
      </c>
      <c r="D316" s="4">
        <f t="shared" si="18"/>
        <v>1.8554769261437256</v>
      </c>
      <c r="E316" s="4">
        <f t="shared" si="19"/>
        <v>2.1689385995572641</v>
      </c>
      <c r="G316" s="4">
        <f t="shared" si="17"/>
        <v>1.0394284486463257</v>
      </c>
    </row>
    <row r="317" spans="1:7" x14ac:dyDescent="0.2">
      <c r="A317" s="4">
        <f>IF('True_Odds_Calculator_2-way'!A318="","",'True_Odds_Calculator_2-way'!A318)</f>
        <v>1.99</v>
      </c>
      <c r="B317" s="4">
        <f>IF('True_Odds_Calculator_2-way'!B318="","",'True_Odds_Calculator_2-way'!B318)</f>
        <v>1.89</v>
      </c>
      <c r="C317" s="4">
        <f t="shared" si="16"/>
        <v>3.16130919145996E-2</v>
      </c>
      <c r="D317" s="4">
        <f t="shared" si="18"/>
        <v>2.0546283903744778</v>
      </c>
      <c r="E317" s="4">
        <f t="shared" si="19"/>
        <v>1.9482012897878844</v>
      </c>
      <c r="G317" s="4">
        <f t="shared" si="17"/>
        <v>1.0316130919145996</v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4">
        <f t="shared" si="10"/>
        <v>2.7923822941462895E-2</v>
      </c>
      <c r="E185" s="4">
        <f t="shared" si="11"/>
        <v>3.0967616692937519</v>
      </c>
      <c r="F185" s="4">
        <f t="shared" si="12"/>
        <v>3.3301188557484283</v>
      </c>
      <c r="G185" s="4">
        <f t="shared" si="13"/>
        <v>2.6539810257655025</v>
      </c>
      <c r="I185" s="4">
        <f t="shared" si="14"/>
        <v>1.0279238229414629</v>
      </c>
    </row>
    <row r="186" spans="1:9" x14ac:dyDescent="0.2">
      <c r="A186" s="4">
        <f>IF('True_Odds_Calculator_3-way'!A187="","",'True_Odds_Calculator_3-way'!A187)</f>
        <v>7.99</v>
      </c>
      <c r="B186" s="4">
        <f>IF('True_Odds_Calculator_3-way'!B187="","",'True_Odds_Calculator_3-way'!B187)</f>
        <v>4.8499999999999996</v>
      </c>
      <c r="C186" s="4">
        <f>IF('True_Odds_Calculator_3-way'!C187="","",'True_Odds_Calculator_3-way'!C187)</f>
        <v>1.44</v>
      </c>
      <c r="D186" s="4">
        <f t="shared" si="10"/>
        <v>2.5786457011699904E-2</v>
      </c>
      <c r="E186" s="4">
        <f t="shared" si="11"/>
        <v>8.5792018268790216</v>
      </c>
      <c r="F186" s="4">
        <f t="shared" si="12"/>
        <v>5.0609827842550876</v>
      </c>
      <c r="G186" s="4">
        <f t="shared" si="13"/>
        <v>1.4580469755144687</v>
      </c>
      <c r="I186" s="4">
        <f t="shared" si="14"/>
        <v>1.0257864570116999</v>
      </c>
    </row>
    <row r="187" spans="1:9" x14ac:dyDescent="0.2">
      <c r="A187" s="4">
        <f>IF('True_Odds_Calculator_3-way'!A188="","",'True_Odds_Calculator_3-way'!A188)</f>
        <v>1.47</v>
      </c>
      <c r="B187" s="4">
        <f>IF('True_Odds_Calculator_3-way'!B188="","",'True_Odds_Calculator_3-way'!B188)</f>
        <v>4.9800000000000004</v>
      </c>
      <c r="C187" s="4">
        <f>IF('True_Odds_Calculator_3-way'!C188="","",'True_Odds_Calculator_3-way'!C188)</f>
        <v>6.84</v>
      </c>
      <c r="D187" s="4">
        <f t="shared" si="10"/>
        <v>2.727415210429962E-2</v>
      </c>
      <c r="E187" s="4">
        <f t="shared" si="11"/>
        <v>1.4899116780877677</v>
      </c>
      <c r="F187" s="4">
        <f t="shared" si="12"/>
        <v>5.2161622273002273</v>
      </c>
      <c r="G187" s="4">
        <f t="shared" si="13"/>
        <v>7.2935498869106477</v>
      </c>
      <c r="I187" s="4">
        <f t="shared" si="14"/>
        <v>1.0272741521042996</v>
      </c>
    </row>
    <row r="188" spans="1:9" x14ac:dyDescent="0.2">
      <c r="A188" s="4">
        <f>IF('True_Odds_Calculator_3-way'!A189="","",'True_Odds_Calculator_3-way'!A189)</f>
        <v>1.78</v>
      </c>
      <c r="B188" s="4">
        <f>IF('True_Odds_Calculator_3-way'!B189="","",'True_Odds_Calculator_3-way'!B189)</f>
        <v>3.74</v>
      </c>
      <c r="C188" s="4">
        <f>IF('True_Odds_Calculator_3-way'!C189="","",'True_Odds_Calculator_3-way'!C189)</f>
        <v>5.18</v>
      </c>
      <c r="D188" s="4">
        <f t="shared" si="10"/>
        <v>2.2227625003566898E-2</v>
      </c>
      <c r="E188" s="4">
        <f t="shared" si="11"/>
        <v>1.8037890753099015</v>
      </c>
      <c r="F188" s="4">
        <f t="shared" si="12"/>
        <v>3.8465907181103671</v>
      </c>
      <c r="G188" s="4">
        <f t="shared" si="13"/>
        <v>5.3867415190218262</v>
      </c>
      <c r="I188" s="4">
        <f t="shared" si="14"/>
        <v>1.0222276250035669</v>
      </c>
    </row>
    <row r="189" spans="1:9" x14ac:dyDescent="0.2">
      <c r="A189" s="4">
        <f>IF('True_Odds_Calculator_3-way'!A190="","",'True_Odds_Calculator_3-way'!A190)</f>
        <v>1.46</v>
      </c>
      <c r="B189" s="4">
        <f>IF('True_Odds_Calculator_3-way'!B190="","",'True_Odds_Calculator_3-way'!B190)</f>
        <v>5.0999999999999996</v>
      </c>
      <c r="C189" s="4">
        <f>IF('True_Odds_Calculator_3-way'!C190="","",'True_Odds_Calculator_3-way'!C190)</f>
        <v>6.93</v>
      </c>
      <c r="D189" s="4">
        <f t="shared" si="10"/>
        <v>2.5310082522008504E-2</v>
      </c>
      <c r="E189" s="4">
        <f t="shared" si="11"/>
        <v>1.4782079348773307</v>
      </c>
      <c r="F189" s="4">
        <f t="shared" si="12"/>
        <v>5.3293047428029663</v>
      </c>
      <c r="G189" s="4">
        <f t="shared" si="13"/>
        <v>7.3603312669563232</v>
      </c>
      <c r="I189" s="4">
        <f t="shared" si="14"/>
        <v>1.0253100825220085</v>
      </c>
    </row>
    <row r="190" spans="1:9" x14ac:dyDescent="0.2">
      <c r="A190" s="4">
        <f>IF('True_Odds_Calculator_3-way'!A191="","",'True_Odds_Calculator_3-way'!A191)</f>
        <v>3.12</v>
      </c>
      <c r="B190" s="4">
        <f>IF('True_Odds_Calculator_3-way'!B191="","",'True_Odds_Calculator_3-way'!B191)</f>
        <v>3.53</v>
      </c>
      <c r="C190" s="4">
        <f>IF('True_Odds_Calculator_3-way'!C191="","",'True_Odds_Calculator_3-way'!C191)</f>
        <v>2.36</v>
      </c>
      <c r="D190" s="4">
        <f t="shared" si="10"/>
        <v>2.7527753052312587E-2</v>
      </c>
      <c r="E190" s="4">
        <f t="shared" si="11"/>
        <v>3.2119546090241524</v>
      </c>
      <c r="F190" s="4">
        <f t="shared" si="12"/>
        <v>3.6481677634459961</v>
      </c>
      <c r="G190" s="4">
        <f t="shared" si="13"/>
        <v>2.4122374007031526</v>
      </c>
      <c r="I190" s="4">
        <f t="shared" si="14"/>
        <v>1.0275277530523126</v>
      </c>
    </row>
    <row r="191" spans="1:9" x14ac:dyDescent="0.2">
      <c r="A191" s="4">
        <f>IF('True_Odds_Calculator_3-way'!A192="","",'True_Odds_Calculator_3-way'!A192)</f>
        <v>1.51</v>
      </c>
      <c r="B191" s="4">
        <f>IF('True_Odds_Calculator_3-way'!B192="","",'True_Odds_Calculator_3-way'!B192)</f>
        <v>4.4800000000000004</v>
      </c>
      <c r="C191" s="4">
        <f>IF('True_Odds_Calculator_3-way'!C192="","",'True_Odds_Calculator_3-way'!C192)</f>
        <v>6.88</v>
      </c>
      <c r="D191" s="4">
        <f t="shared" si="10"/>
        <v>3.0814778552727073E-2</v>
      </c>
      <c r="E191" s="4">
        <f t="shared" si="11"/>
        <v>1.5337892323559414</v>
      </c>
      <c r="F191" s="4">
        <f t="shared" si="12"/>
        <v>4.6960991549101747</v>
      </c>
      <c r="G191" s="4">
        <f t="shared" si="13"/>
        <v>7.4031714575606307</v>
      </c>
      <c r="I191" s="4">
        <f t="shared" si="14"/>
        <v>1.0308147785527271</v>
      </c>
    </row>
    <row r="192" spans="1:9" x14ac:dyDescent="0.2">
      <c r="A192" s="4">
        <f>IF('True_Odds_Calculator_3-way'!A193="","",'True_Odds_Calculator_3-way'!A193)</f>
        <v>3.74</v>
      </c>
      <c r="B192" s="4">
        <f>IF('True_Odds_Calculator_3-way'!B193="","",'True_Odds_Calculator_3-way'!B193)</f>
        <v>3.95</v>
      </c>
      <c r="C192" s="4">
        <f>IF('True_Odds_Calculator_3-way'!C193="","",'True_Odds_Calculator_3-way'!C193)</f>
        <v>1.97</v>
      </c>
      <c r="D192" s="4">
        <f t="shared" si="10"/>
        <v>2.8158449304379829E-2</v>
      </c>
      <c r="E192" s="4">
        <f t="shared" si="11"/>
        <v>3.8760662037441933</v>
      </c>
      <c r="F192" s="4">
        <f t="shared" si="12"/>
        <v>4.1020860358834446</v>
      </c>
      <c r="G192" s="4">
        <f t="shared" si="13"/>
        <v>2.007112953686145</v>
      </c>
      <c r="I192" s="4">
        <f t="shared" si="14"/>
        <v>1.0281584493043798</v>
      </c>
    </row>
    <row r="193" spans="1:9" x14ac:dyDescent="0.2">
      <c r="A193" s="4">
        <f>IF('True_Odds_Calculator_3-way'!A194="","",'True_Odds_Calculator_3-way'!A194)</f>
        <v>1.63</v>
      </c>
      <c r="B193" s="4">
        <f>IF('True_Odds_Calculator_3-way'!B194="","",'True_Odds_Calculator_3-way'!B194)</f>
        <v>3.85</v>
      </c>
      <c r="C193" s="4">
        <f>IF('True_Odds_Calculator_3-way'!C194="","",'True_Odds_Calculator_3-way'!C194)</f>
        <v>6.66</v>
      </c>
      <c r="D193" s="4">
        <f t="shared" si="10"/>
        <v>2.3387342405747358E-2</v>
      </c>
      <c r="E193" s="4">
        <f t="shared" si="11"/>
        <v>1.6509791952205746</v>
      </c>
      <c r="F193" s="4">
        <f t="shared" si="12"/>
        <v>3.9691284532760922</v>
      </c>
      <c r="G193" s="4">
        <f t="shared" si="13"/>
        <v>7.0247229121134316</v>
      </c>
      <c r="I193" s="4">
        <f t="shared" si="14"/>
        <v>1.0233873424057474</v>
      </c>
    </row>
    <row r="194" spans="1:9" x14ac:dyDescent="0.2">
      <c r="A194" s="4">
        <f>IF('True_Odds_Calculator_3-way'!A195="","",'True_Odds_Calculator_3-way'!A195)</f>
        <v>1.66</v>
      </c>
      <c r="B194" s="4">
        <f>IF('True_Odds_Calculator_3-way'!B195="","",'True_Odds_Calculator_3-way'!B195)</f>
        <v>3.84</v>
      </c>
      <c r="C194" s="4">
        <f>IF('True_Odds_Calculator_3-way'!C195="","",'True_Odds_Calculator_3-way'!C195)</f>
        <v>5.94</v>
      </c>
      <c r="D194" s="4">
        <f t="shared" si="10"/>
        <v>3.1176473571051799E-2</v>
      </c>
      <c r="E194" s="4">
        <f t="shared" si="11"/>
        <v>1.6891393119377702</v>
      </c>
      <c r="F194" s="4">
        <f t="shared" si="12"/>
        <v>3.9996078974854732</v>
      </c>
      <c r="G194" s="4">
        <f t="shared" si="13"/>
        <v>6.3307963735296555</v>
      </c>
      <c r="I194" s="4">
        <f t="shared" si="14"/>
        <v>1.0311764735710518</v>
      </c>
    </row>
    <row r="195" spans="1:9" x14ac:dyDescent="0.2">
      <c r="A195" s="4">
        <f>IF('True_Odds_Calculator_3-way'!A196="","",'True_Odds_Calculator_3-way'!A196)</f>
        <v>2.4</v>
      </c>
      <c r="B195" s="4">
        <f>IF('True_Odds_Calculator_3-way'!B196="","",'True_Odds_Calculator_3-way'!B196)</f>
        <v>3.49</v>
      </c>
      <c r="C195" s="4">
        <f>IF('True_Odds_Calculator_3-way'!C196="","",'True_Odds_Calculator_3-way'!C196)</f>
        <v>3.09</v>
      </c>
      <c r="D195" s="4">
        <f t="shared" ref="D195:D258" si="15">IF(A195="","",((1/A195)+(1/B195)+(1/C195))-1)</f>
        <v>2.6824213425320487E-2</v>
      </c>
      <c r="E195" s="4">
        <f t="shared" ref="E195:E258" si="16">IF(A195="","",(3*A195)/(3-($D195*A195)))</f>
        <v>2.4526319380479644</v>
      </c>
      <c r="F195" s="4">
        <f t="shared" ref="F195:F258" si="17">IF(B195="","",(3*B195)/(3-($D195*B195)))</f>
        <v>3.6024151724944251</v>
      </c>
      <c r="G195" s="4">
        <f t="shared" ref="G195:G258" si="18">IF(C195="","",(3*C195)/(3-($D195*C195)))</f>
        <v>3.1777992235327046</v>
      </c>
      <c r="I195" s="4">
        <f t="shared" ref="I195:I258" si="19">IF(A195="","",D195+1)</f>
        <v>1.0268242134253205</v>
      </c>
    </row>
    <row r="196" spans="1:9" x14ac:dyDescent="0.2">
      <c r="A196" s="4">
        <f>IF('True_Odds_Calculator_3-way'!A197="","",'True_Odds_Calculator_3-way'!A197)</f>
        <v>3.03</v>
      </c>
      <c r="B196" s="4">
        <f>IF('True_Odds_Calculator_3-way'!B197="","",'True_Odds_Calculator_3-way'!B197)</f>
        <v>3.14</v>
      </c>
      <c r="C196" s="4">
        <f>IF('True_Odds_Calculator_3-way'!C197="","",'True_Odds_Calculator_3-way'!C197)</f>
        <v>2.64</v>
      </c>
      <c r="D196" s="4">
        <f t="shared" si="15"/>
        <v>2.7292219667826689E-2</v>
      </c>
      <c r="E196" s="4">
        <f t="shared" si="16"/>
        <v>3.1158899484635838</v>
      </c>
      <c r="F196" s="4">
        <f t="shared" si="17"/>
        <v>3.2323344009339707</v>
      </c>
      <c r="G196" s="4">
        <f t="shared" si="18"/>
        <v>2.7049655728552819</v>
      </c>
      <c r="I196" s="4">
        <f t="shared" si="19"/>
        <v>1.0272922196678267</v>
      </c>
    </row>
    <row r="197" spans="1:9" x14ac:dyDescent="0.2">
      <c r="A197" s="4">
        <f>IF('True_Odds_Calculator_3-way'!A198="","",'True_Odds_Calculator_3-way'!A198)</f>
        <v>2.65</v>
      </c>
      <c r="B197" s="4">
        <f>IF('True_Odds_Calculator_3-way'!B198="","",'True_Odds_Calculator_3-way'!B198)</f>
        <v>3.38</v>
      </c>
      <c r="C197" s="4">
        <f>IF('True_Odds_Calculator_3-way'!C198="","",'True_Odds_Calculator_3-way'!C198)</f>
        <v>2.82</v>
      </c>
      <c r="D197" s="4">
        <f t="shared" si="15"/>
        <v>2.7826407809732556E-2</v>
      </c>
      <c r="E197" s="4">
        <f t="shared" si="16"/>
        <v>2.7167783954791243</v>
      </c>
      <c r="F197" s="4">
        <f t="shared" si="17"/>
        <v>3.4893963660208498</v>
      </c>
      <c r="G197" s="4">
        <f t="shared" si="18"/>
        <v>2.8957434498592565</v>
      </c>
      <c r="I197" s="4">
        <f t="shared" si="19"/>
        <v>1.0278264078097326</v>
      </c>
    </row>
    <row r="198" spans="1:9" x14ac:dyDescent="0.2">
      <c r="A198" s="4">
        <f>IF('True_Odds_Calculator_3-way'!A199="","",'True_Odds_Calculator_3-way'!A199)</f>
        <v>2</v>
      </c>
      <c r="B198" s="4">
        <f>IF('True_Odds_Calculator_3-way'!B199="","",'True_Odds_Calculator_3-way'!B199)</f>
        <v>3.47</v>
      </c>
      <c r="C198" s="4">
        <f>IF('True_Odds_Calculator_3-way'!C199="","",'True_Odds_Calculator_3-way'!C199)</f>
        <v>4.1500000000000004</v>
      </c>
      <c r="D198" s="4">
        <f t="shared" si="15"/>
        <v>2.9148293462032404E-2</v>
      </c>
      <c r="E198" s="4">
        <f t="shared" si="16"/>
        <v>2.0396345781596712</v>
      </c>
      <c r="F198" s="4">
        <f t="shared" si="17"/>
        <v>3.591072504727665</v>
      </c>
      <c r="G198" s="4">
        <f t="shared" si="18"/>
        <v>4.3243662571006727</v>
      </c>
      <c r="I198" s="4">
        <f t="shared" si="19"/>
        <v>1.0291482934620324</v>
      </c>
    </row>
    <row r="199" spans="1:9" x14ac:dyDescent="0.2">
      <c r="A199" s="4">
        <f>IF('True_Odds_Calculator_3-way'!A200="","",'True_Odds_Calculator_3-way'!A200)</f>
        <v>4.67</v>
      </c>
      <c r="B199" s="4">
        <f>IF('True_Odds_Calculator_3-way'!B200="","",'True_Odds_Calculator_3-way'!B200)</f>
        <v>3.96</v>
      </c>
      <c r="C199" s="4">
        <f>IF('True_Odds_Calculator_3-way'!C200="","",'True_Odds_Calculator_3-way'!C200)</f>
        <v>1.76</v>
      </c>
      <c r="D199" s="4">
        <f t="shared" si="15"/>
        <v>3.4839833019704614E-2</v>
      </c>
      <c r="E199" s="4">
        <f t="shared" si="16"/>
        <v>4.9377964879802771</v>
      </c>
      <c r="F199" s="4">
        <f t="shared" si="17"/>
        <v>4.1508937055298265</v>
      </c>
      <c r="G199" s="4">
        <f t="shared" si="18"/>
        <v>1.7967239023000048</v>
      </c>
      <c r="I199" s="4">
        <f t="shared" si="19"/>
        <v>1.0348398330197046</v>
      </c>
    </row>
    <row r="200" spans="1:9" x14ac:dyDescent="0.2">
      <c r="A200" s="4">
        <f>IF('True_Odds_Calculator_3-way'!A201="","",'True_Odds_Calculator_3-way'!A201)</f>
        <v>2.61</v>
      </c>
      <c r="B200" s="4">
        <f>IF('True_Odds_Calculator_3-way'!B201="","",'True_Odds_Calculator_3-way'!B201)</f>
        <v>3.44</v>
      </c>
      <c r="C200" s="4">
        <f>IF('True_Odds_Calculator_3-way'!C201="","",'True_Odds_Calculator_3-way'!C201)</f>
        <v>2.78</v>
      </c>
      <c r="D200" s="4">
        <f t="shared" si="15"/>
        <v>3.3551667086539227E-2</v>
      </c>
      <c r="E200" s="4">
        <f t="shared" si="16"/>
        <v>2.6884764954607454</v>
      </c>
      <c r="F200" s="4">
        <f t="shared" si="17"/>
        <v>3.5776410762910493</v>
      </c>
      <c r="G200" s="4">
        <f t="shared" si="18"/>
        <v>2.8692071255792451</v>
      </c>
      <c r="I200" s="4">
        <f t="shared" si="19"/>
        <v>1.0335516670865392</v>
      </c>
    </row>
    <row r="201" spans="1:9" x14ac:dyDescent="0.2">
      <c r="A201" s="4">
        <f>IF('True_Odds_Calculator_3-way'!A202="","",'True_Odds_Calculator_3-way'!A202)</f>
        <v>2.97</v>
      </c>
      <c r="B201" s="4">
        <f>IF('True_Odds_Calculator_3-way'!B202="","",'True_Odds_Calculator_3-way'!B202)</f>
        <v>3.4</v>
      </c>
      <c r="C201" s="4">
        <f>IF('True_Odds_Calculator_3-way'!C202="","",'True_Odds_Calculator_3-way'!C202)</f>
        <v>2.4900000000000002</v>
      </c>
      <c r="D201" s="4">
        <f t="shared" si="15"/>
        <v>3.2424409461971448E-2</v>
      </c>
      <c r="E201" s="4">
        <f t="shared" si="16"/>
        <v>3.06849933611903</v>
      </c>
      <c r="F201" s="4">
        <f t="shared" si="17"/>
        <v>3.529708543785814</v>
      </c>
      <c r="G201" s="4">
        <f t="shared" si="18"/>
        <v>2.5588648353795556</v>
      </c>
      <c r="I201" s="4">
        <f t="shared" si="19"/>
        <v>1.0324244094619714</v>
      </c>
    </row>
    <row r="202" spans="1:9" x14ac:dyDescent="0.2">
      <c r="A202" s="4">
        <f>IF('True_Odds_Calculator_3-way'!A203="","",'True_Odds_Calculator_3-way'!A203)</f>
        <v>2.82</v>
      </c>
      <c r="B202" s="4">
        <f>IF('True_Odds_Calculator_3-way'!B203="","",'True_Odds_Calculator_3-way'!B203)</f>
        <v>3.46</v>
      </c>
      <c r="C202" s="4">
        <f>IF('True_Odds_Calculator_3-way'!C203="","",'True_Odds_Calculator_3-way'!C203)</f>
        <v>2.57</v>
      </c>
      <c r="D202" s="4">
        <f t="shared" si="15"/>
        <v>3.2732328484235351E-2</v>
      </c>
      <c r="E202" s="4">
        <f t="shared" si="16"/>
        <v>2.9095212819527867</v>
      </c>
      <c r="F202" s="4">
        <f t="shared" si="17"/>
        <v>3.5957439567631311</v>
      </c>
      <c r="G202" s="4">
        <f t="shared" si="18"/>
        <v>2.6441436242012699</v>
      </c>
      <c r="I202" s="4">
        <f t="shared" si="19"/>
        <v>1.0327323284842354</v>
      </c>
    </row>
    <row r="203" spans="1:9" x14ac:dyDescent="0.2">
      <c r="A203" s="4">
        <f>IF('True_Odds_Calculator_3-way'!A204="","",'True_Odds_Calculator_3-way'!A204)</f>
        <v>3.15</v>
      </c>
      <c r="B203" s="4">
        <f>IF('True_Odds_Calculator_3-way'!B204="","",'True_Odds_Calculator_3-way'!B204)</f>
        <v>3.36</v>
      </c>
      <c r="C203" s="4">
        <f>IF('True_Odds_Calculator_3-way'!C204="","",'True_Odds_Calculator_3-way'!C204)</f>
        <v>2.39</v>
      </c>
      <c r="D203" s="4">
        <f t="shared" si="15"/>
        <v>3.348940692036928E-2</v>
      </c>
      <c r="E203" s="4">
        <f t="shared" si="16"/>
        <v>3.2648031368014023</v>
      </c>
      <c r="F203" s="4">
        <f t="shared" si="17"/>
        <v>3.4909385988639436</v>
      </c>
      <c r="G203" s="4">
        <f t="shared" si="18"/>
        <v>2.4555128222551406</v>
      </c>
      <c r="I203" s="4">
        <f t="shared" si="19"/>
        <v>1.0334894069203693</v>
      </c>
    </row>
    <row r="204" spans="1:9" x14ac:dyDescent="0.2">
      <c r="A204" s="4">
        <f>IF('True_Odds_Calculator_3-way'!A205="","",'True_Odds_Calculator_3-way'!A205)</f>
        <v>3.27</v>
      </c>
      <c r="B204" s="4">
        <f>IF('True_Odds_Calculator_3-way'!B205="","",'True_Odds_Calculator_3-way'!B205)</f>
        <v>3.17</v>
      </c>
      <c r="C204" s="4">
        <f>IF('True_Odds_Calculator_3-way'!C205="","",'True_Odds_Calculator_3-way'!C205)</f>
        <v>2.4300000000000002</v>
      </c>
      <c r="D204" s="4">
        <f t="shared" si="15"/>
        <v>3.2790444547583952E-2</v>
      </c>
      <c r="E204" s="4">
        <f t="shared" si="16"/>
        <v>3.3912071158821497</v>
      </c>
      <c r="F204" s="4">
        <f t="shared" si="17"/>
        <v>3.2837782186137803</v>
      </c>
      <c r="G204" s="4">
        <f t="shared" si="18"/>
        <v>2.4963024421096156</v>
      </c>
      <c r="I204" s="4">
        <f t="shared" si="19"/>
        <v>1.032790444547584</v>
      </c>
    </row>
    <row r="205" spans="1:9" x14ac:dyDescent="0.2">
      <c r="A205" s="4">
        <f>IF('True_Odds_Calculator_3-way'!A206="","",'True_Odds_Calculator_3-way'!A206)</f>
        <v>4.1900000000000004</v>
      </c>
      <c r="B205" s="4">
        <f>IF('True_Odds_Calculator_3-way'!B206="","",'True_Odds_Calculator_3-way'!B206)</f>
        <v>3.26</v>
      </c>
      <c r="C205" s="4">
        <f>IF('True_Odds_Calculator_3-way'!C206="","",'True_Odds_Calculator_3-way'!C206)</f>
        <v>2.0499999999999998</v>
      </c>
      <c r="D205" s="4">
        <f t="shared" si="15"/>
        <v>3.3216828793322772E-2</v>
      </c>
      <c r="E205" s="4">
        <f t="shared" si="16"/>
        <v>4.3938428369459084</v>
      </c>
      <c r="F205" s="4">
        <f t="shared" si="17"/>
        <v>3.3820782120565882</v>
      </c>
      <c r="G205" s="4">
        <f t="shared" si="18"/>
        <v>2.0976119448452821</v>
      </c>
      <c r="I205" s="4">
        <f t="shared" si="19"/>
        <v>1.0332168287933228</v>
      </c>
    </row>
    <row r="206" spans="1:9" x14ac:dyDescent="0.2">
      <c r="A206" s="4">
        <f>IF('True_Odds_Calculator_3-way'!A207="","",'True_Odds_Calculator_3-way'!A207)</f>
        <v>2.68</v>
      </c>
      <c r="B206" s="4">
        <f>IF('True_Odds_Calculator_3-way'!B207="","",'True_Odds_Calculator_3-way'!B207)</f>
        <v>3.15</v>
      </c>
      <c r="C206" s="4">
        <f>IF('True_Odds_Calculator_3-way'!C207="","",'True_Odds_Calculator_3-way'!C207)</f>
        <v>2.93</v>
      </c>
      <c r="D206" s="4">
        <f t="shared" si="15"/>
        <v>3.1891574146171386E-2</v>
      </c>
      <c r="E206" s="4">
        <f t="shared" si="16"/>
        <v>2.7585917442822701</v>
      </c>
      <c r="F206" s="4">
        <f t="shared" si="17"/>
        <v>3.2591359237116766</v>
      </c>
      <c r="G206" s="4">
        <f t="shared" si="18"/>
        <v>3.024195954218011</v>
      </c>
      <c r="I206" s="4">
        <f t="shared" si="19"/>
        <v>1.0318915741461714</v>
      </c>
    </row>
    <row r="207" spans="1:9" x14ac:dyDescent="0.2">
      <c r="A207" s="4">
        <f>IF('True_Odds_Calculator_3-way'!A208="","",'True_Odds_Calculator_3-way'!A208)</f>
        <v>2.2400000000000002</v>
      </c>
      <c r="B207" s="4">
        <f>IF('True_Odds_Calculator_3-way'!B208="","",'True_Odds_Calculator_3-way'!B208)</f>
        <v>3.34</v>
      </c>
      <c r="C207" s="4">
        <f>IF('True_Odds_Calculator_3-way'!C208="","",'True_Odds_Calculator_3-way'!C208)</f>
        <v>3.41</v>
      </c>
      <c r="D207" s="4">
        <f t="shared" si="15"/>
        <v>3.9084900998171079E-2</v>
      </c>
      <c r="E207" s="4">
        <f t="shared" si="16"/>
        <v>2.307335889457363</v>
      </c>
      <c r="F207" s="4">
        <f t="shared" si="17"/>
        <v>3.4919505634988788</v>
      </c>
      <c r="G207" s="4">
        <f t="shared" si="18"/>
        <v>3.5685376527859263</v>
      </c>
      <c r="I207" s="4">
        <f t="shared" si="19"/>
        <v>1.0390849009981711</v>
      </c>
    </row>
    <row r="208" spans="1:9" x14ac:dyDescent="0.2">
      <c r="A208" s="4">
        <f>IF('True_Odds_Calculator_3-way'!A209="","",'True_Odds_Calculator_3-way'!A209)</f>
        <v>2.2000000000000002</v>
      </c>
      <c r="B208" s="4">
        <f>IF('True_Odds_Calculator_3-way'!B209="","",'True_Odds_Calculator_3-way'!B209)</f>
        <v>3.32</v>
      </c>
      <c r="C208" s="4">
        <f>IF('True_Odds_Calculator_3-way'!C209="","",'True_Odds_Calculator_3-way'!C209)</f>
        <v>3.58</v>
      </c>
      <c r="D208" s="4">
        <f t="shared" si="15"/>
        <v>3.5079882761110515E-2</v>
      </c>
      <c r="E208" s="4">
        <f t="shared" si="16"/>
        <v>2.2580899217951202</v>
      </c>
      <c r="F208" s="4">
        <f t="shared" si="17"/>
        <v>3.4540939256879568</v>
      </c>
      <c r="G208" s="4">
        <f t="shared" si="18"/>
        <v>3.7364137268799014</v>
      </c>
      <c r="I208" s="4">
        <f t="shared" si="19"/>
        <v>1.0350798827611105</v>
      </c>
    </row>
    <row r="209" spans="1:9" x14ac:dyDescent="0.2">
      <c r="A209" s="4">
        <f>IF('True_Odds_Calculator_3-way'!A210="","",'True_Odds_Calculator_3-way'!A210)</f>
        <v>1.6</v>
      </c>
      <c r="B209" s="4">
        <f>IF('True_Odds_Calculator_3-way'!B210="","",'True_Odds_Calculator_3-way'!B210)</f>
        <v>4.1399999999999997</v>
      </c>
      <c r="C209" s="4">
        <f>IF('True_Odds_Calculator_3-way'!C210="","",'True_Odds_Calculator_3-way'!C210)</f>
        <v>5.83</v>
      </c>
      <c r="D209" s="4">
        <f t="shared" si="15"/>
        <v>3.8072480340733073E-2</v>
      </c>
      <c r="E209" s="4">
        <f t="shared" si="16"/>
        <v>1.6331618792212732</v>
      </c>
      <c r="F209" s="4">
        <f t="shared" si="17"/>
        <v>4.3695777129727551</v>
      </c>
      <c r="G209" s="4">
        <f t="shared" si="18"/>
        <v>6.2958114784922294</v>
      </c>
      <c r="I209" s="4">
        <f t="shared" si="19"/>
        <v>1.0380724803407331</v>
      </c>
    </row>
    <row r="210" spans="1:9" x14ac:dyDescent="0.2">
      <c r="A210" s="4">
        <f>IF('True_Odds_Calculator_3-way'!A211="","",'True_Odds_Calculator_3-way'!A211)</f>
        <v>4.12</v>
      </c>
      <c r="B210" s="4">
        <f>IF('True_Odds_Calculator_3-way'!B211="","",'True_Odds_Calculator_3-way'!B211)</f>
        <v>3.74</v>
      </c>
      <c r="C210" s="4">
        <f>IF('True_Odds_Calculator_3-way'!C211="","",'True_Odds_Calculator_3-way'!C211)</f>
        <v>1.91</v>
      </c>
      <c r="D210" s="4">
        <f t="shared" si="15"/>
        <v>3.3658335170410503E-2</v>
      </c>
      <c r="E210" s="4">
        <f t="shared" si="16"/>
        <v>4.3196730583091414</v>
      </c>
      <c r="F210" s="4">
        <f t="shared" si="17"/>
        <v>3.9038065512467433</v>
      </c>
      <c r="G210" s="4">
        <f t="shared" si="18"/>
        <v>1.9518259516885381</v>
      </c>
      <c r="I210" s="4">
        <f t="shared" si="19"/>
        <v>1.0336583351704105</v>
      </c>
    </row>
    <row r="211" spans="1:9" x14ac:dyDescent="0.2">
      <c r="A211" s="4">
        <f>IF('True_Odds_Calculator_3-way'!A212="","",'True_Odds_Calculator_3-way'!A212)</f>
        <v>2.62</v>
      </c>
      <c r="B211" s="4">
        <f>IF('True_Odds_Calculator_3-way'!B212="","",'True_Odds_Calculator_3-way'!B212)</f>
        <v>3.14</v>
      </c>
      <c r="C211" s="4">
        <f>IF('True_Odds_Calculator_3-way'!C212="","",'True_Odds_Calculator_3-way'!C212)</f>
        <v>3</v>
      </c>
      <c r="D211" s="4">
        <f t="shared" si="15"/>
        <v>3.3484060225928092E-2</v>
      </c>
      <c r="E211" s="4">
        <f t="shared" si="16"/>
        <v>2.6989239472763327</v>
      </c>
      <c r="F211" s="4">
        <f t="shared" si="17"/>
        <v>3.2540433162224871</v>
      </c>
      <c r="G211" s="4">
        <f t="shared" si="18"/>
        <v>3.1039322545485031</v>
      </c>
      <c r="I211" s="4">
        <f t="shared" si="19"/>
        <v>1.0334840602259281</v>
      </c>
    </row>
    <row r="212" spans="1:9" x14ac:dyDescent="0.2">
      <c r="A212" s="4">
        <f>IF('True_Odds_Calculator_3-way'!A213="","",'True_Odds_Calculator_3-way'!A213)</f>
        <v>2.4300000000000002</v>
      </c>
      <c r="B212" s="4">
        <f>IF('True_Odds_Calculator_3-way'!B213="","",'True_Odds_Calculator_3-way'!B213)</f>
        <v>3.33</v>
      </c>
      <c r="C212" s="4">
        <f>IF('True_Odds_Calculator_3-way'!C213="","",'True_Odds_Calculator_3-way'!C213)</f>
        <v>3.11</v>
      </c>
      <c r="D212" s="4">
        <f t="shared" si="15"/>
        <v>3.3366342405285021E-2</v>
      </c>
      <c r="E212" s="4">
        <f t="shared" si="16"/>
        <v>2.4974992564310901</v>
      </c>
      <c r="F212" s="4">
        <f t="shared" si="17"/>
        <v>3.4580754975366905</v>
      </c>
      <c r="G212" s="4">
        <f t="shared" si="18"/>
        <v>3.2214284863945912</v>
      </c>
      <c r="I212" s="4">
        <f t="shared" si="19"/>
        <v>1.033366342405285</v>
      </c>
    </row>
    <row r="213" spans="1:9" x14ac:dyDescent="0.2">
      <c r="A213" s="4">
        <f>IF('True_Odds_Calculator_3-way'!A214="","",'True_Odds_Calculator_3-way'!A214)</f>
        <v>2.78</v>
      </c>
      <c r="B213" s="4">
        <f>IF('True_Odds_Calculator_3-way'!B214="","",'True_Odds_Calculator_3-way'!B214)</f>
        <v>3.27</v>
      </c>
      <c r="C213" s="4">
        <f>IF('True_Odds_Calculator_3-way'!C214="","",'True_Odds_Calculator_3-way'!C214)</f>
        <v>2.73</v>
      </c>
      <c r="D213" s="4">
        <f t="shared" si="15"/>
        <v>3.1822994069710564E-2</v>
      </c>
      <c r="E213" s="4">
        <f t="shared" si="16"/>
        <v>2.864471275228115</v>
      </c>
      <c r="F213" s="4">
        <f t="shared" si="17"/>
        <v>3.3875025149648947</v>
      </c>
      <c r="G213" s="4">
        <f t="shared" si="18"/>
        <v>2.8114155715659046</v>
      </c>
      <c r="I213" s="4">
        <f t="shared" si="19"/>
        <v>1.0318229940697106</v>
      </c>
    </row>
    <row r="214" spans="1:9" x14ac:dyDescent="0.2">
      <c r="A214" s="4">
        <f>IF('True_Odds_Calculator_3-way'!A215="","",'True_Odds_Calculator_3-way'!A215)</f>
        <v>2.61</v>
      </c>
      <c r="B214" s="4">
        <f>IF('True_Odds_Calculator_3-way'!B215="","",'True_Odds_Calculator_3-way'!B215)</f>
        <v>3.13</v>
      </c>
      <c r="C214" s="4">
        <f>IF('True_Odds_Calculator_3-way'!C215="","",'True_Odds_Calculator_3-way'!C215)</f>
        <v>3.03</v>
      </c>
      <c r="D214" s="4">
        <f t="shared" si="15"/>
        <v>3.2663583643811167E-2</v>
      </c>
      <c r="E214" s="4">
        <f t="shared" si="16"/>
        <v>2.6863385358102265</v>
      </c>
      <c r="F214" s="4">
        <f t="shared" si="17"/>
        <v>3.24043065442407</v>
      </c>
      <c r="G214" s="4">
        <f t="shared" si="18"/>
        <v>3.1333705832545231</v>
      </c>
      <c r="I214" s="4">
        <f t="shared" si="19"/>
        <v>1.0326635836438112</v>
      </c>
    </row>
    <row r="215" spans="1:9" x14ac:dyDescent="0.2">
      <c r="A215" s="4">
        <f>IF('True_Odds_Calculator_3-way'!A216="","",'True_Odds_Calculator_3-way'!A216)</f>
        <v>2.67</v>
      </c>
      <c r="B215" s="4">
        <f>IF('True_Odds_Calculator_3-way'!B216="","",'True_Odds_Calculator_3-way'!B216)</f>
        <v>3.33</v>
      </c>
      <c r="C215" s="4">
        <f>IF('True_Odds_Calculator_3-way'!C216="","",'True_Odds_Calculator_3-way'!C216)</f>
        <v>2.8</v>
      </c>
      <c r="D215" s="4">
        <f t="shared" si="15"/>
        <v>3.1974992649149936E-2</v>
      </c>
      <c r="E215" s="4">
        <f t="shared" si="16"/>
        <v>2.7482077923224848</v>
      </c>
      <c r="F215" s="4">
        <f t="shared" si="17"/>
        <v>3.452538325201854</v>
      </c>
      <c r="G215" s="4">
        <f t="shared" si="18"/>
        <v>2.8861317727365465</v>
      </c>
      <c r="I215" s="4">
        <f t="shared" si="19"/>
        <v>1.0319749926491499</v>
      </c>
    </row>
    <row r="216" spans="1:9" x14ac:dyDescent="0.2">
      <c r="A216" s="4">
        <f>IF('True_Odds_Calculator_3-way'!A217="","",'True_Odds_Calculator_3-way'!A217)</f>
        <v>3.19</v>
      </c>
      <c r="B216" s="4">
        <f>IF('True_Odds_Calculator_3-way'!B217="","",'True_Odds_Calculator_3-way'!B217)</f>
        <v>3.35</v>
      </c>
      <c r="C216" s="4">
        <f>IF('True_Odds_Calculator_3-way'!C217="","",'True_Odds_Calculator_3-way'!C217)</f>
        <v>2.37</v>
      </c>
      <c r="D216" s="4">
        <f t="shared" si="15"/>
        <v>3.3928014781060778E-2</v>
      </c>
      <c r="E216" s="4">
        <f t="shared" si="16"/>
        <v>3.309392245942314</v>
      </c>
      <c r="F216" s="4">
        <f t="shared" si="17"/>
        <v>3.4819168892480641</v>
      </c>
      <c r="G216" s="4">
        <f t="shared" si="18"/>
        <v>2.4352729413156102</v>
      </c>
      <c r="I216" s="4">
        <f t="shared" si="19"/>
        <v>1.0339280147810608</v>
      </c>
    </row>
    <row r="217" spans="1:9" x14ac:dyDescent="0.2">
      <c r="A217" s="4">
        <f>IF('True_Odds_Calculator_3-way'!A218="","",'True_Odds_Calculator_3-way'!A218)</f>
        <v>1.99</v>
      </c>
      <c r="B217" s="4">
        <f>IF('True_Odds_Calculator_3-way'!B218="","",'True_Odds_Calculator_3-way'!B218)</f>
        <v>3.68</v>
      </c>
      <c r="C217" s="4">
        <f>IF('True_Odds_Calculator_3-way'!C218="","",'True_Odds_Calculator_3-way'!C218)</f>
        <v>3.86</v>
      </c>
      <c r="D217" s="4">
        <f t="shared" si="15"/>
        <v>3.3319050761806412E-2</v>
      </c>
      <c r="E217" s="4">
        <f t="shared" si="16"/>
        <v>2.0349763076664948</v>
      </c>
      <c r="F217" s="4">
        <f t="shared" si="17"/>
        <v>3.8368159189574036</v>
      </c>
      <c r="G217" s="4">
        <f t="shared" si="18"/>
        <v>4.0328921512865481</v>
      </c>
      <c r="I217" s="4">
        <f t="shared" si="19"/>
        <v>1.0333190507618064</v>
      </c>
    </row>
    <row r="218" spans="1:9" x14ac:dyDescent="0.2">
      <c r="A218" s="4">
        <f>IF('True_Odds_Calculator_3-way'!A219="","",'True_Odds_Calculator_3-way'!A219)</f>
        <v>2.92</v>
      </c>
      <c r="B218" s="4">
        <f>IF('True_Odds_Calculator_3-way'!B219="","",'True_Odds_Calculator_3-way'!B219)</f>
        <v>3.15</v>
      </c>
      <c r="C218" s="4">
        <f>IF('True_Odds_Calculator_3-way'!C219="","",'True_Odds_Calculator_3-way'!C219)</f>
        <v>2.68</v>
      </c>
      <c r="D218" s="4">
        <f t="shared" si="15"/>
        <v>3.3060399243183936E-2</v>
      </c>
      <c r="E218" s="4">
        <f t="shared" si="16"/>
        <v>3.0170861783098557</v>
      </c>
      <c r="F218" s="4">
        <f t="shared" si="17"/>
        <v>3.2632795924779274</v>
      </c>
      <c r="G218" s="4">
        <f t="shared" si="18"/>
        <v>2.7615597870573407</v>
      </c>
      <c r="I218" s="4">
        <f t="shared" si="19"/>
        <v>1.0330603992431839</v>
      </c>
    </row>
    <row r="219" spans="1:9" x14ac:dyDescent="0.2">
      <c r="A219" s="4">
        <f>IF('True_Odds_Calculator_3-way'!A220="","",'True_Odds_Calculator_3-way'!A220)</f>
        <v>1.78</v>
      </c>
      <c r="B219" s="4">
        <f>IF('True_Odds_Calculator_3-way'!B220="","",'True_Odds_Calculator_3-way'!B220)</f>
        <v>3.6</v>
      </c>
      <c r="C219" s="4">
        <f>IF('True_Odds_Calculator_3-way'!C220="","",'True_Odds_Calculator_3-way'!C220)</f>
        <v>5.0999999999999996</v>
      </c>
      <c r="D219" s="4">
        <f t="shared" si="15"/>
        <v>3.5653961959315694E-2</v>
      </c>
      <c r="E219" s="4">
        <f t="shared" si="16"/>
        <v>1.8184691401989808</v>
      </c>
      <c r="F219" s="4">
        <f t="shared" si="17"/>
        <v>3.7609095930767826</v>
      </c>
      <c r="G219" s="4">
        <f t="shared" si="18"/>
        <v>5.4290650541564238</v>
      </c>
      <c r="I219" s="4">
        <f t="shared" si="19"/>
        <v>1.0356539619593157</v>
      </c>
    </row>
    <row r="220" spans="1:9" x14ac:dyDescent="0.2">
      <c r="A220" s="4">
        <f>IF('True_Odds_Calculator_3-way'!A221="","",'True_Odds_Calculator_3-way'!A221)</f>
        <v>2.13</v>
      </c>
      <c r="B220" s="4">
        <f>IF('True_Odds_Calculator_3-way'!B221="","",'True_Odds_Calculator_3-way'!B221)</f>
        <v>3.37</v>
      </c>
      <c r="C220" s="4">
        <f>IF('True_Odds_Calculator_3-way'!C221="","",'True_Odds_Calculator_3-way'!C221)</f>
        <v>3.74</v>
      </c>
      <c r="D220" s="4">
        <f t="shared" si="15"/>
        <v>3.3599152264012666E-2</v>
      </c>
      <c r="E220" s="4">
        <f t="shared" si="16"/>
        <v>2.1820537611644339</v>
      </c>
      <c r="F220" s="4">
        <f t="shared" si="17"/>
        <v>3.5021830624135029</v>
      </c>
      <c r="G220" s="4">
        <f t="shared" si="18"/>
        <v>3.9035059310418898</v>
      </c>
      <c r="I220" s="4">
        <f t="shared" si="19"/>
        <v>1.0335991522640127</v>
      </c>
    </row>
    <row r="221" spans="1:9" x14ac:dyDescent="0.2">
      <c r="A221" s="4">
        <f>IF('True_Odds_Calculator_3-way'!A222="","",'True_Odds_Calculator_3-way'!A222)</f>
        <v>3.9</v>
      </c>
      <c r="B221" s="4">
        <f>IF('True_Odds_Calculator_3-way'!B222="","",'True_Odds_Calculator_3-way'!B222)</f>
        <v>3.22</v>
      </c>
      <c r="C221" s="4">
        <f>IF('True_Odds_Calculator_3-way'!C222="","",'True_Odds_Calculator_3-way'!C222)</f>
        <v>2.14</v>
      </c>
      <c r="D221" s="4">
        <f t="shared" si="15"/>
        <v>3.4258982247604708E-2</v>
      </c>
      <c r="E221" s="4">
        <f t="shared" si="16"/>
        <v>4.0817893327770944</v>
      </c>
      <c r="F221" s="4">
        <f t="shared" si="17"/>
        <v>3.3429236747698332</v>
      </c>
      <c r="G221" s="4">
        <f t="shared" si="18"/>
        <v>2.1936075434817859</v>
      </c>
      <c r="I221" s="4">
        <f t="shared" si="19"/>
        <v>1.0342589822476047</v>
      </c>
    </row>
    <row r="222" spans="1:9" x14ac:dyDescent="0.2">
      <c r="A222" s="4">
        <f>IF('True_Odds_Calculator_3-way'!A223="","",'True_Odds_Calculator_3-way'!A223)</f>
        <v>4.0199999999999996</v>
      </c>
      <c r="B222" s="4">
        <f>IF('True_Odds_Calculator_3-way'!B223="","",'True_Odds_Calculator_3-way'!B223)</f>
        <v>3.27</v>
      </c>
      <c r="C222" s="4">
        <f>IF('True_Odds_Calculator_3-way'!C223="","",'True_Odds_Calculator_3-way'!C223)</f>
        <v>2.08</v>
      </c>
      <c r="D222" s="4">
        <f t="shared" si="15"/>
        <v>3.5335847228220363E-2</v>
      </c>
      <c r="E222" s="4">
        <f t="shared" si="16"/>
        <v>4.2198080605672255</v>
      </c>
      <c r="F222" s="4">
        <f t="shared" si="17"/>
        <v>3.4009928921341817</v>
      </c>
      <c r="G222" s="4">
        <f t="shared" si="18"/>
        <v>2.1322388294348182</v>
      </c>
      <c r="I222" s="4">
        <f t="shared" si="19"/>
        <v>1.0353358472282204</v>
      </c>
    </row>
    <row r="223" spans="1:9" x14ac:dyDescent="0.2">
      <c r="A223" s="4">
        <f>IF('True_Odds_Calculator_3-way'!A224="","",'True_Odds_Calculator_3-way'!A224)</f>
        <v>1.81</v>
      </c>
      <c r="B223" s="4">
        <f>IF('True_Odds_Calculator_3-way'!B224="","",'True_Odds_Calculator_3-way'!B224)</f>
        <v>3.77</v>
      </c>
      <c r="C223" s="4">
        <f>IF('True_Odds_Calculator_3-way'!C224="","",'True_Odds_Calculator_3-way'!C224)</f>
        <v>4.32</v>
      </c>
      <c r="D223" s="4">
        <f t="shared" si="15"/>
        <v>4.921965871670575E-2</v>
      </c>
      <c r="E223" s="4">
        <f t="shared" si="16"/>
        <v>1.8653944951899122</v>
      </c>
      <c r="F223" s="4">
        <f t="shared" si="17"/>
        <v>4.0185587251582291</v>
      </c>
      <c r="G223" s="4">
        <f t="shared" si="18"/>
        <v>4.6495424019031582</v>
      </c>
      <c r="I223" s="4">
        <f t="shared" si="19"/>
        <v>1.0492196587167057</v>
      </c>
    </row>
    <row r="224" spans="1:9" x14ac:dyDescent="0.2">
      <c r="A224" s="4">
        <f>IF('True_Odds_Calculator_3-way'!A225="","",'True_Odds_Calculator_3-way'!A225)</f>
        <v>1.45</v>
      </c>
      <c r="B224" s="4">
        <f>IF('True_Odds_Calculator_3-way'!B225="","",'True_Odds_Calculator_3-way'!B225)</f>
        <v>4.33</v>
      </c>
      <c r="C224" s="4">
        <f>IF('True_Odds_Calculator_3-way'!C225="","",'True_Odds_Calculator_3-way'!C225)</f>
        <v>7.25</v>
      </c>
      <c r="D224" s="4">
        <f t="shared" si="15"/>
        <v>5.8533089113641745E-2</v>
      </c>
      <c r="E224" s="4">
        <f t="shared" si="16"/>
        <v>1.4922162804515744</v>
      </c>
      <c r="F224" s="4">
        <f t="shared" si="17"/>
        <v>4.7295668549905834</v>
      </c>
      <c r="G224" s="4">
        <f t="shared" si="18"/>
        <v>8.4445191661062537</v>
      </c>
      <c r="I224" s="4">
        <f t="shared" si="19"/>
        <v>1.0585330891136417</v>
      </c>
    </row>
    <row r="225" spans="1:9" x14ac:dyDescent="0.2">
      <c r="A225" s="4">
        <f>IF('True_Odds_Calculator_3-way'!A226="","",'True_Odds_Calculator_3-way'!A226)</f>
        <v>2.1800000000000002</v>
      </c>
      <c r="B225" s="4">
        <f>IF('True_Odds_Calculator_3-way'!B226="","",'True_Odds_Calculator_3-way'!B226)</f>
        <v>3.28</v>
      </c>
      <c r="C225" s="4">
        <f>IF('True_Odds_Calculator_3-way'!C226="","",'True_Odds_Calculator_3-way'!C226)</f>
        <v>3.47</v>
      </c>
      <c r="D225" s="4">
        <f t="shared" si="15"/>
        <v>5.1778083151108767E-2</v>
      </c>
      <c r="E225" s="4">
        <f t="shared" si="16"/>
        <v>2.2652302087565928</v>
      </c>
      <c r="F225" s="4">
        <f t="shared" si="17"/>
        <v>3.4768255424985872</v>
      </c>
      <c r="G225" s="4">
        <f t="shared" si="18"/>
        <v>3.6910573620949765</v>
      </c>
      <c r="I225" s="4">
        <f t="shared" si="19"/>
        <v>1.0517780831511088</v>
      </c>
    </row>
    <row r="226" spans="1:9" x14ac:dyDescent="0.2">
      <c r="A226" s="4">
        <f>IF('True_Odds_Calculator_3-way'!A227="","",'True_Odds_Calculator_3-way'!A227)</f>
        <v>3.85</v>
      </c>
      <c r="B226" s="4">
        <f>IF('True_Odds_Calculator_3-way'!B227="","",'True_Odds_Calculator_3-way'!B227)</f>
        <v>3.87</v>
      </c>
      <c r="C226" s="4">
        <f>IF('True_Odds_Calculator_3-way'!C227="","",'True_Odds_Calculator_3-way'!C227)</f>
        <v>1.87</v>
      </c>
      <c r="D226" s="4">
        <f t="shared" si="15"/>
        <v>5.2897550845567132E-2</v>
      </c>
      <c r="E226" s="4">
        <f t="shared" si="16"/>
        <v>4.1303924792698865</v>
      </c>
      <c r="F226" s="4">
        <f t="shared" si="17"/>
        <v>4.1534204420297174</v>
      </c>
      <c r="G226" s="4">
        <f t="shared" si="18"/>
        <v>1.9337615456360391</v>
      </c>
      <c r="I226" s="4">
        <f t="shared" si="19"/>
        <v>1.0528975508455671</v>
      </c>
    </row>
    <row r="227" spans="1:9" x14ac:dyDescent="0.2">
      <c r="A227" s="4">
        <f>IF('True_Odds_Calculator_3-way'!A228="","",'True_Odds_Calculator_3-way'!A228)</f>
        <v>4.3499999999999996</v>
      </c>
      <c r="B227" s="4">
        <f>IF('True_Odds_Calculator_3-way'!B228="","",'True_Odds_Calculator_3-way'!B228)</f>
        <v>3.93</v>
      </c>
      <c r="C227" s="4">
        <f>IF('True_Odds_Calculator_3-way'!C228="","",'True_Odds_Calculator_3-way'!C228)</f>
        <v>1.75</v>
      </c>
      <c r="D227" s="4">
        <f t="shared" si="15"/>
        <v>5.5766555108487159E-2</v>
      </c>
      <c r="E227" s="4">
        <f t="shared" si="16"/>
        <v>4.7326926499377109</v>
      </c>
      <c r="F227" s="4">
        <f t="shared" si="17"/>
        <v>4.2397300313546262</v>
      </c>
      <c r="G227" s="4">
        <f t="shared" si="18"/>
        <v>1.808842534859993</v>
      </c>
      <c r="I227" s="4">
        <f t="shared" si="19"/>
        <v>1.0557665551084872</v>
      </c>
    </row>
    <row r="228" spans="1:9" x14ac:dyDescent="0.2">
      <c r="A228" s="4">
        <f>IF('True_Odds_Calculator_3-way'!A229="","",'True_Odds_Calculator_3-way'!A229)</f>
        <v>1.99</v>
      </c>
      <c r="B228" s="4">
        <f>IF('True_Odds_Calculator_3-way'!B229="","",'True_Odds_Calculator_3-way'!B229)</f>
        <v>3.34</v>
      </c>
      <c r="C228" s="4">
        <f>IF('True_Odds_Calculator_3-way'!C229="","",'True_Odds_Calculator_3-way'!C229)</f>
        <v>4.3</v>
      </c>
      <c r="D228" s="4">
        <f t="shared" si="15"/>
        <v>3.4471899953744556E-2</v>
      </c>
      <c r="E228" s="4">
        <f t="shared" si="16"/>
        <v>2.036568918675616</v>
      </c>
      <c r="F228" s="4">
        <f t="shared" si="17"/>
        <v>3.4733008233890121</v>
      </c>
      <c r="G228" s="4">
        <f t="shared" si="18"/>
        <v>4.5235051370170165</v>
      </c>
      <c r="I228" s="4">
        <f t="shared" si="19"/>
        <v>1.0344718999537446</v>
      </c>
    </row>
    <row r="229" spans="1:9" x14ac:dyDescent="0.2">
      <c r="A229" s="4">
        <f>IF('True_Odds_Calculator_3-way'!A230="","",'True_Odds_Calculator_3-way'!A230)</f>
        <v>2.37</v>
      </c>
      <c r="B229" s="4">
        <f>IF('True_Odds_Calculator_3-way'!B230="","",'True_Odds_Calculator_3-way'!B230)</f>
        <v>3.18</v>
      </c>
      <c r="C229" s="4">
        <f>IF('True_Odds_Calculator_3-way'!C230="","",'True_Odds_Calculator_3-way'!C230)</f>
        <v>3.36</v>
      </c>
      <c r="D229" s="4">
        <f t="shared" si="15"/>
        <v>3.4025384694121197E-2</v>
      </c>
      <c r="E229" s="4">
        <f t="shared" si="16"/>
        <v>2.4354654423831978</v>
      </c>
      <c r="F229" s="4">
        <f t="shared" si="17"/>
        <v>3.2989841573571206</v>
      </c>
      <c r="G229" s="4">
        <f t="shared" si="18"/>
        <v>3.4931172158989332</v>
      </c>
      <c r="I229" s="4">
        <f t="shared" si="19"/>
        <v>1.0340253846941212</v>
      </c>
    </row>
    <row r="230" spans="1:9" x14ac:dyDescent="0.2">
      <c r="A230" s="4">
        <f>IF('True_Odds_Calculator_3-way'!A231="","",'True_Odds_Calculator_3-way'!A231)</f>
        <v>3.13</v>
      </c>
      <c r="B230" s="4">
        <f>IF('True_Odds_Calculator_3-way'!B231="","",'True_Odds_Calculator_3-way'!B231)</f>
        <v>3.02</v>
      </c>
      <c r="C230" s="4">
        <f>IF('True_Odds_Calculator_3-way'!C231="","",'True_Odds_Calculator_3-way'!C231)</f>
        <v>2.61</v>
      </c>
      <c r="D230" s="4">
        <f t="shared" si="15"/>
        <v>3.375640815805081E-2</v>
      </c>
      <c r="E230" s="4">
        <f t="shared" si="16"/>
        <v>3.2442602030193508</v>
      </c>
      <c r="F230" s="4">
        <f t="shared" si="17"/>
        <v>3.1262339659505365</v>
      </c>
      <c r="G230" s="4">
        <f t="shared" si="18"/>
        <v>2.6889698690491617</v>
      </c>
      <c r="I230" s="4">
        <f t="shared" si="19"/>
        <v>1.0337564081580508</v>
      </c>
    </row>
    <row r="231" spans="1:9" x14ac:dyDescent="0.2">
      <c r="A231" s="4">
        <f>IF('True_Odds_Calculator_3-way'!A232="","",'True_Odds_Calculator_3-way'!A232)</f>
        <v>2.5299999999999998</v>
      </c>
      <c r="B231" s="4">
        <f>IF('True_Odds_Calculator_3-way'!B232="","",'True_Odds_Calculator_3-way'!B232)</f>
        <v>3.05</v>
      </c>
      <c r="C231" s="4">
        <f>IF('True_Odds_Calculator_3-way'!C232="","",'True_Odds_Calculator_3-way'!C232)</f>
        <v>3.22</v>
      </c>
      <c r="D231" s="4">
        <f t="shared" si="15"/>
        <v>3.3684775666243949E-2</v>
      </c>
      <c r="E231" s="4">
        <f t="shared" si="16"/>
        <v>2.6039723286812735</v>
      </c>
      <c r="F231" s="4">
        <f t="shared" si="17"/>
        <v>3.1581547636448675</v>
      </c>
      <c r="G231" s="4">
        <f t="shared" si="18"/>
        <v>3.3407860964220557</v>
      </c>
      <c r="I231" s="4">
        <f t="shared" si="19"/>
        <v>1.0336847756662439</v>
      </c>
    </row>
    <row r="232" spans="1:9" x14ac:dyDescent="0.2">
      <c r="A232" s="4">
        <f>IF('True_Odds_Calculator_3-way'!A233="","",'True_Odds_Calculator_3-way'!A233)</f>
        <v>1.81</v>
      </c>
      <c r="B232" s="4">
        <f>IF('True_Odds_Calculator_3-way'!B233="","",'True_Odds_Calculator_3-way'!B233)</f>
        <v>3.57</v>
      </c>
      <c r="C232" s="4">
        <f>IF('True_Odds_Calculator_3-way'!C233="","",'True_Odds_Calculator_3-way'!C233)</f>
        <v>4.91</v>
      </c>
      <c r="D232" s="4">
        <f t="shared" si="15"/>
        <v>3.6264220443271711E-2</v>
      </c>
      <c r="E232" s="4">
        <f t="shared" si="16"/>
        <v>1.8504875820607096</v>
      </c>
      <c r="F232" s="4">
        <f t="shared" si="17"/>
        <v>3.7310095623620896</v>
      </c>
      <c r="G232" s="4">
        <f t="shared" si="18"/>
        <v>5.2198083670518383</v>
      </c>
      <c r="I232" s="4">
        <f t="shared" si="19"/>
        <v>1.0362642204432717</v>
      </c>
    </row>
    <row r="233" spans="1:9" x14ac:dyDescent="0.2">
      <c r="A233" s="4">
        <f>IF('True_Odds_Calculator_3-way'!A234="","",'True_Odds_Calculator_3-way'!A234)</f>
        <v>3.02</v>
      </c>
      <c r="B233" s="4">
        <f>IF('True_Odds_Calculator_3-way'!B234="","",'True_Odds_Calculator_3-way'!B234)</f>
        <v>2.86</v>
      </c>
      <c r="C233" s="4">
        <f>IF('True_Odds_Calculator_3-way'!C234="","",'True_Odds_Calculator_3-way'!C234)</f>
        <v>2.84</v>
      </c>
      <c r="D233" s="4">
        <f t="shared" si="15"/>
        <v>3.2888853521257255E-2</v>
      </c>
      <c r="E233" s="4">
        <f t="shared" si="16"/>
        <v>3.1234102169873852</v>
      </c>
      <c r="F233" s="4">
        <f t="shared" si="17"/>
        <v>2.9525751607469339</v>
      </c>
      <c r="G233" s="4">
        <f t="shared" si="18"/>
        <v>2.9312642721437707</v>
      </c>
      <c r="I233" s="4">
        <f t="shared" si="19"/>
        <v>1.0328888535212573</v>
      </c>
    </row>
    <row r="234" spans="1:9" x14ac:dyDescent="0.2">
      <c r="A234" s="4">
        <f>IF('True_Odds_Calculator_3-way'!A235="","",'True_Odds_Calculator_3-way'!A235)</f>
        <v>4.3600000000000003</v>
      </c>
      <c r="B234" s="4">
        <f>IF('True_Odds_Calculator_3-way'!B235="","",'True_Odds_Calculator_3-way'!B235)</f>
        <v>3.84</v>
      </c>
      <c r="C234" s="4">
        <f>IF('True_Odds_Calculator_3-way'!C235="","",'True_Odds_Calculator_3-way'!C235)</f>
        <v>1.83</v>
      </c>
      <c r="D234" s="4">
        <f t="shared" si="15"/>
        <v>3.6222552263498242E-2</v>
      </c>
      <c r="E234" s="4">
        <f t="shared" si="16"/>
        <v>4.6022798555082094</v>
      </c>
      <c r="F234" s="4">
        <f t="shared" si="17"/>
        <v>4.0266972835892449</v>
      </c>
      <c r="G234" s="4">
        <f t="shared" si="18"/>
        <v>1.8713488696631126</v>
      </c>
      <c r="I234" s="4">
        <f t="shared" si="19"/>
        <v>1.0362225522634982</v>
      </c>
    </row>
    <row r="235" spans="1:9" x14ac:dyDescent="0.2">
      <c r="A235" s="4">
        <f>IF('True_Odds_Calculator_3-way'!A236="","",'True_Odds_Calculator_3-way'!A236)</f>
        <v>3.18</v>
      </c>
      <c r="B235" s="4">
        <f>IF('True_Odds_Calculator_3-way'!B236="","",'True_Odds_Calculator_3-way'!B236)</f>
        <v>3.28</v>
      </c>
      <c r="C235" s="4">
        <f>IF('True_Odds_Calculator_3-way'!C236="","",'True_Odds_Calculator_3-way'!C236)</f>
        <v>2.42</v>
      </c>
      <c r="D235" s="4">
        <f t="shared" si="15"/>
        <v>3.2566598081386955E-2</v>
      </c>
      <c r="E235" s="4">
        <f t="shared" si="16"/>
        <v>3.2937004975214399</v>
      </c>
      <c r="F235" s="4">
        <f t="shared" si="17"/>
        <v>3.4011000698502674</v>
      </c>
      <c r="G235" s="4">
        <f t="shared" si="18"/>
        <v>2.4852895228382996</v>
      </c>
      <c r="I235" s="4">
        <f t="shared" si="19"/>
        <v>1.032566598081387</v>
      </c>
    </row>
    <row r="236" spans="1:9" x14ac:dyDescent="0.2">
      <c r="A236" s="4">
        <f>IF('True_Odds_Calculator_3-way'!A237="","",'True_Odds_Calculator_3-way'!A237)</f>
        <v>3.15</v>
      </c>
      <c r="B236" s="4">
        <f>IF('True_Odds_Calculator_3-way'!B237="","",'True_Odds_Calculator_3-way'!B237)</f>
        <v>3.58</v>
      </c>
      <c r="C236" s="4">
        <f>IF('True_Odds_Calculator_3-way'!C237="","",'True_Odds_Calculator_3-way'!C237)</f>
        <v>2.29</v>
      </c>
      <c r="D236" s="4">
        <f t="shared" si="15"/>
        <v>3.3471149106288678E-2</v>
      </c>
      <c r="E236" s="4">
        <f t="shared" si="16"/>
        <v>3.2647382684449333</v>
      </c>
      <c r="F236" s="4">
        <f t="shared" si="17"/>
        <v>3.7289423006113274</v>
      </c>
      <c r="G236" s="4">
        <f t="shared" si="18"/>
        <v>2.3500427553559469</v>
      </c>
      <c r="I236" s="4">
        <f t="shared" si="19"/>
        <v>1.0334711491062887</v>
      </c>
    </row>
    <row r="237" spans="1:9" x14ac:dyDescent="0.2">
      <c r="A237" s="4">
        <f>IF('True_Odds_Calculator_3-way'!A238="","",'True_Odds_Calculator_3-way'!A238)</f>
        <v>2.71</v>
      </c>
      <c r="B237" s="4">
        <f>IF('True_Odds_Calculator_3-way'!B238="","",'True_Odds_Calculator_3-way'!B238)</f>
        <v>3.26</v>
      </c>
      <c r="C237" s="4">
        <f>IF('True_Odds_Calculator_3-way'!C238="","",'True_Odds_Calculator_3-way'!C238)</f>
        <v>2.89</v>
      </c>
      <c r="D237" s="4">
        <f t="shared" si="15"/>
        <v>2.1772917540243686E-2</v>
      </c>
      <c r="E237" s="4">
        <f t="shared" si="16"/>
        <v>2.7643701918277603</v>
      </c>
      <c r="F237" s="4">
        <f t="shared" si="17"/>
        <v>3.3390004286873709</v>
      </c>
      <c r="G237" s="4">
        <f t="shared" si="18"/>
        <v>2.9519151727689339</v>
      </c>
      <c r="I237" s="4">
        <f t="shared" si="19"/>
        <v>1.0217729175402437</v>
      </c>
    </row>
    <row r="238" spans="1:9" x14ac:dyDescent="0.2">
      <c r="A238" s="4">
        <f>IF('True_Odds_Calculator_3-way'!A239="","",'True_Odds_Calculator_3-way'!A239)</f>
        <v>2.5299999999999998</v>
      </c>
      <c r="B238" s="4">
        <f>IF('True_Odds_Calculator_3-way'!B239="","",'True_Odds_Calculator_3-way'!B239)</f>
        <v>3.24</v>
      </c>
      <c r="C238" s="4">
        <f>IF('True_Odds_Calculator_3-way'!C239="","",'True_Odds_Calculator_3-way'!C239)</f>
        <v>3.09</v>
      </c>
      <c r="D238" s="4">
        <f t="shared" si="15"/>
        <v>2.7523487773945199E-2</v>
      </c>
      <c r="E238" s="4">
        <f t="shared" si="16"/>
        <v>2.5901205168185264</v>
      </c>
      <c r="F238" s="4">
        <f t="shared" si="17"/>
        <v>3.3392607506397893</v>
      </c>
      <c r="G238" s="4">
        <f t="shared" si="18"/>
        <v>3.1801548209023287</v>
      </c>
      <c r="I238" s="4">
        <f t="shared" si="19"/>
        <v>1.0275234877739452</v>
      </c>
    </row>
    <row r="239" spans="1:9" x14ac:dyDescent="0.2">
      <c r="A239" s="4">
        <f>IF('True_Odds_Calculator_3-way'!A240="","",'True_Odds_Calculator_3-way'!A240)</f>
        <v>2.98</v>
      </c>
      <c r="B239" s="4">
        <f>IF('True_Odds_Calculator_3-way'!B240="","",'True_Odds_Calculator_3-way'!B240)</f>
        <v>3.2</v>
      </c>
      <c r="C239" s="4">
        <f>IF('True_Odds_Calculator_3-way'!C240="","",'True_Odds_Calculator_3-way'!C240)</f>
        <v>2.6</v>
      </c>
      <c r="D239" s="4">
        <f t="shared" si="15"/>
        <v>3.2685854414042259E-2</v>
      </c>
      <c r="E239" s="4">
        <f t="shared" si="16"/>
        <v>3.0800013250737068</v>
      </c>
      <c r="F239" s="4">
        <f t="shared" si="17"/>
        <v>3.3155980315241425</v>
      </c>
      <c r="G239" s="4">
        <f t="shared" si="18"/>
        <v>2.6757993495841368</v>
      </c>
      <c r="I239" s="4">
        <f t="shared" si="19"/>
        <v>1.0326858544140423</v>
      </c>
    </row>
    <row r="240" spans="1:9" x14ac:dyDescent="0.2">
      <c r="A240" s="4">
        <f>IF('True_Odds_Calculator_3-way'!A241="","",'True_Odds_Calculator_3-way'!A241)</f>
        <v>6.93</v>
      </c>
      <c r="B240" s="4">
        <f>IF('True_Odds_Calculator_3-way'!B241="","",'True_Odds_Calculator_3-way'!B241)</f>
        <v>4.71</v>
      </c>
      <c r="C240" s="4">
        <f>IF('True_Odds_Calculator_3-way'!C241="","",'True_Odds_Calculator_3-way'!C241)</f>
        <v>1.47</v>
      </c>
      <c r="D240" s="4">
        <f t="shared" si="15"/>
        <v>3.6886478196760386E-2</v>
      </c>
      <c r="E240" s="4">
        <f t="shared" si="16"/>
        <v>7.5754906219020137</v>
      </c>
      <c r="F240" s="4">
        <f t="shared" si="17"/>
        <v>4.9995317358377447</v>
      </c>
      <c r="G240" s="4">
        <f t="shared" si="18"/>
        <v>1.4970583937827571</v>
      </c>
      <c r="I240" s="4">
        <f t="shared" si="19"/>
        <v>1.0368864781967604</v>
      </c>
    </row>
    <row r="241" spans="1:9" x14ac:dyDescent="0.2">
      <c r="A241" s="4">
        <f>IF('True_Odds_Calculator_3-way'!A242="","",'True_Odds_Calculator_3-way'!A242)</f>
        <v>2.56</v>
      </c>
      <c r="B241" s="4">
        <f>IF('True_Odds_Calculator_3-way'!B242="","",'True_Odds_Calculator_3-way'!B242)</f>
        <v>3.2</v>
      </c>
      <c r="C241" s="4">
        <f>IF('True_Odds_Calculator_3-way'!C242="","",'True_Odds_Calculator_3-way'!C242)</f>
        <v>2.88</v>
      </c>
      <c r="D241" s="4">
        <f t="shared" si="15"/>
        <v>5.0347222222222321E-2</v>
      </c>
      <c r="E241" s="4">
        <f t="shared" si="16"/>
        <v>2.6749226006191953</v>
      </c>
      <c r="F241" s="4">
        <f t="shared" si="17"/>
        <v>3.3816046966731905</v>
      </c>
      <c r="G241" s="4">
        <f t="shared" si="18"/>
        <v>3.0262697022767084</v>
      </c>
      <c r="I241" s="4">
        <f t="shared" si="19"/>
        <v>1.0503472222222223</v>
      </c>
    </row>
    <row r="242" spans="1:9" x14ac:dyDescent="0.2">
      <c r="A242" s="4">
        <f>IF('True_Odds_Calculator_3-way'!A243="","",'True_Odds_Calculator_3-way'!A243)</f>
        <v>6.49</v>
      </c>
      <c r="B242" s="4">
        <f>IF('True_Odds_Calculator_3-way'!B243="","",'True_Odds_Calculator_3-way'!B243)</f>
        <v>4.1399999999999997</v>
      </c>
      <c r="C242" s="4">
        <f>IF('True_Odds_Calculator_3-way'!C243="","",'True_Odds_Calculator_3-way'!C243)</f>
        <v>1.53</v>
      </c>
      <c r="D242" s="4">
        <f t="shared" si="15"/>
        <v>4.9223869892299543E-2</v>
      </c>
      <c r="E242" s="4">
        <f t="shared" si="16"/>
        <v>7.2634697401940693</v>
      </c>
      <c r="F242" s="4">
        <f t="shared" si="17"/>
        <v>4.4417214305579602</v>
      </c>
      <c r="G242" s="4">
        <f t="shared" si="18"/>
        <v>1.5693984512381918</v>
      </c>
      <c r="I242" s="4">
        <f t="shared" si="19"/>
        <v>1.0492238698922995</v>
      </c>
    </row>
    <row r="243" spans="1:9" x14ac:dyDescent="0.2">
      <c r="A243" s="4">
        <f>IF('True_Odds_Calculator_3-way'!A244="","",'True_Odds_Calculator_3-way'!A244)</f>
        <v>3.3</v>
      </c>
      <c r="B243" s="4">
        <f>IF('True_Odds_Calculator_3-way'!B244="","",'True_Odds_Calculator_3-way'!B244)</f>
        <v>3.64</v>
      </c>
      <c r="C243" s="4">
        <f>IF('True_Odds_Calculator_3-way'!C244="","",'True_Odds_Calculator_3-way'!C244)</f>
        <v>2.11</v>
      </c>
      <c r="D243" s="4">
        <f t="shared" si="15"/>
        <v>5.1689227044677377E-2</v>
      </c>
      <c r="E243" s="4">
        <f t="shared" si="16"/>
        <v>3.4989434506827077</v>
      </c>
      <c r="F243" s="4">
        <f t="shared" si="17"/>
        <v>3.8835625254099821</v>
      </c>
      <c r="G243" s="4">
        <f t="shared" si="18"/>
        <v>2.1896024640959837</v>
      </c>
      <c r="I243" s="4">
        <f t="shared" si="19"/>
        <v>1.0516892270446774</v>
      </c>
    </row>
    <row r="244" spans="1:9" x14ac:dyDescent="0.2">
      <c r="A244" s="4">
        <f>IF('True_Odds_Calculator_3-way'!A245="","",'True_Odds_Calculator_3-way'!A245)</f>
        <v>3.12</v>
      </c>
      <c r="B244" s="4">
        <f>IF('True_Odds_Calculator_3-way'!B245="","",'True_Odds_Calculator_3-way'!B245)</f>
        <v>3.93</v>
      </c>
      <c r="C244" s="4">
        <f>IF('True_Odds_Calculator_3-way'!C245="","",'True_Odds_Calculator_3-way'!C245)</f>
        <v>2.1</v>
      </c>
      <c r="D244" s="4">
        <f t="shared" si="15"/>
        <v>5.1156222911948213E-2</v>
      </c>
      <c r="E244" s="4">
        <f t="shared" si="16"/>
        <v>3.2953191227962408</v>
      </c>
      <c r="F244" s="4">
        <f t="shared" si="17"/>
        <v>4.2122848000628181</v>
      </c>
      <c r="G244" s="4">
        <f t="shared" si="18"/>
        <v>2.1779925092112347</v>
      </c>
      <c r="I244" s="4">
        <f t="shared" si="19"/>
        <v>1.0511562229119482</v>
      </c>
    </row>
    <row r="245" spans="1:9" x14ac:dyDescent="0.2">
      <c r="A245" s="4">
        <f>IF('True_Odds_Calculator_3-way'!A246="","",'True_Odds_Calculator_3-way'!A246)</f>
        <v>4.66</v>
      </c>
      <c r="B245" s="4">
        <f>IF('True_Odds_Calculator_3-way'!B246="","",'True_Odds_Calculator_3-way'!B246)</f>
        <v>3.64</v>
      </c>
      <c r="C245" s="4">
        <f>IF('True_Odds_Calculator_3-way'!C246="","",'True_Odds_Calculator_3-way'!C246)</f>
        <v>1.77</v>
      </c>
      <c r="D245" s="4">
        <f t="shared" si="15"/>
        <v>5.4289300815815622E-2</v>
      </c>
      <c r="E245" s="4">
        <f t="shared" si="16"/>
        <v>5.0891662364971211</v>
      </c>
      <c r="F245" s="4">
        <f t="shared" si="17"/>
        <v>3.8966781583695322</v>
      </c>
      <c r="G245" s="4">
        <f t="shared" si="18"/>
        <v>1.8285703659286854</v>
      </c>
      <c r="I245" s="4">
        <f t="shared" si="19"/>
        <v>1.0542893008158156</v>
      </c>
    </row>
    <row r="246" spans="1:9" x14ac:dyDescent="0.2">
      <c r="A246" s="4">
        <f>IF('True_Odds_Calculator_3-way'!A247="","",'True_Odds_Calculator_3-way'!A247)</f>
        <v>4.68</v>
      </c>
      <c r="B246" s="4">
        <f>IF('True_Odds_Calculator_3-way'!B247="","",'True_Odds_Calculator_3-way'!B247)</f>
        <v>3.78</v>
      </c>
      <c r="C246" s="4">
        <f>IF('True_Odds_Calculator_3-way'!C247="","",'True_Odds_Calculator_3-way'!C247)</f>
        <v>1.74</v>
      </c>
      <c r="D246" s="4">
        <f t="shared" si="15"/>
        <v>5.2938121903639113E-2</v>
      </c>
      <c r="E246" s="4">
        <f t="shared" si="16"/>
        <v>5.101281531155287</v>
      </c>
      <c r="F246" s="4">
        <f t="shared" si="17"/>
        <v>4.0501534730380078</v>
      </c>
      <c r="G246" s="4">
        <f t="shared" si="18"/>
        <v>1.7951174860175683</v>
      </c>
      <c r="I246" s="4">
        <f t="shared" si="19"/>
        <v>1.0529381219036391</v>
      </c>
    </row>
    <row r="247" spans="1:9" x14ac:dyDescent="0.2">
      <c r="A247" s="4">
        <f>IF('True_Odds_Calculator_3-way'!A248="","",'True_Odds_Calculator_3-way'!A248)</f>
        <v>2.4700000000000002</v>
      </c>
      <c r="B247" s="4">
        <f>IF('True_Odds_Calculator_3-way'!B248="","",'True_Odds_Calculator_3-way'!B248)</f>
        <v>3.89</v>
      </c>
      <c r="C247" s="4">
        <f>IF('True_Odds_Calculator_3-way'!C248="","",'True_Odds_Calculator_3-way'!C248)</f>
        <v>2.58</v>
      </c>
      <c r="D247" s="4">
        <f t="shared" si="15"/>
        <v>4.9524607560307743E-2</v>
      </c>
      <c r="E247" s="4">
        <f t="shared" si="16"/>
        <v>2.5749961375876125</v>
      </c>
      <c r="F247" s="4">
        <f t="shared" si="17"/>
        <v>4.1569462329865532</v>
      </c>
      <c r="G247" s="4">
        <f t="shared" si="18"/>
        <v>2.6947735376476771</v>
      </c>
      <c r="I247" s="4">
        <f t="shared" si="19"/>
        <v>1.0495246075603077</v>
      </c>
    </row>
    <row r="248" spans="1:9" x14ac:dyDescent="0.2">
      <c r="A248" s="4">
        <f>IF('True_Odds_Calculator_3-way'!A249="","",'True_Odds_Calculator_3-way'!A249)</f>
        <v>3.21</v>
      </c>
      <c r="B248" s="4">
        <f>IF('True_Odds_Calculator_3-way'!B249="","",'True_Odds_Calculator_3-way'!B249)</f>
        <v>3.52</v>
      </c>
      <c r="C248" s="4">
        <f>IF('True_Odds_Calculator_3-way'!C249="","",'True_Odds_Calculator_3-way'!C249)</f>
        <v>2.2000000000000002</v>
      </c>
      <c r="D248" s="4">
        <f t="shared" si="15"/>
        <v>5.0162843387142386E-2</v>
      </c>
      <c r="E248" s="4">
        <f t="shared" si="16"/>
        <v>3.3920666052915975</v>
      </c>
      <c r="F248" s="4">
        <f t="shared" si="17"/>
        <v>3.7401359343278311</v>
      </c>
      <c r="G248" s="4">
        <f t="shared" si="18"/>
        <v>2.2840201600948711</v>
      </c>
      <c r="I248" s="4">
        <f t="shared" si="19"/>
        <v>1.0501628433871424</v>
      </c>
    </row>
    <row r="249" spans="1:9" x14ac:dyDescent="0.2">
      <c r="A249" s="4">
        <f>IF('True_Odds_Calculator_3-way'!A250="","",'True_Odds_Calculator_3-way'!A250)</f>
        <v>1.41</v>
      </c>
      <c r="B249" s="4">
        <f>IF('True_Odds_Calculator_3-way'!B250="","",'True_Odds_Calculator_3-way'!B250)</f>
        <v>4.79</v>
      </c>
      <c r="C249" s="4">
        <f>IF('True_Odds_Calculator_3-way'!C250="","",'True_Odds_Calculator_3-way'!C250)</f>
        <v>7.13</v>
      </c>
      <c r="D249" s="4">
        <f t="shared" si="15"/>
        <v>5.8240579797362635E-2</v>
      </c>
      <c r="E249" s="4">
        <f t="shared" si="16"/>
        <v>1.449682257544634</v>
      </c>
      <c r="F249" s="4">
        <f t="shared" si="17"/>
        <v>5.2810930252034813</v>
      </c>
      <c r="G249" s="4">
        <f t="shared" si="18"/>
        <v>8.2754789209918904</v>
      </c>
      <c r="I249" s="4">
        <f t="shared" si="19"/>
        <v>1.0582405797973626</v>
      </c>
    </row>
    <row r="250" spans="1:9" x14ac:dyDescent="0.2">
      <c r="A250" s="4">
        <f>IF('True_Odds_Calculator_3-way'!A251="","",'True_Odds_Calculator_3-way'!A251)</f>
        <v>2.33</v>
      </c>
      <c r="B250" s="4">
        <f>IF('True_Odds_Calculator_3-way'!B251="","",'True_Odds_Calculator_3-way'!B251)</f>
        <v>3.7</v>
      </c>
      <c r="C250" s="4">
        <f>IF('True_Odds_Calculator_3-way'!C251="","",'True_Odds_Calculator_3-way'!C251)</f>
        <v>2.85</v>
      </c>
      <c r="D250" s="4">
        <f t="shared" si="15"/>
        <v>5.0332012608949483E-2</v>
      </c>
      <c r="E250" s="4">
        <f t="shared" si="16"/>
        <v>2.4247878585515332</v>
      </c>
      <c r="F250" s="4">
        <f t="shared" si="17"/>
        <v>3.9448831539990952</v>
      </c>
      <c r="G250" s="4">
        <f t="shared" si="18"/>
        <v>2.9931171286041174</v>
      </c>
      <c r="I250" s="4">
        <f t="shared" si="19"/>
        <v>1.0503320126089495</v>
      </c>
    </row>
    <row r="251" spans="1:9" x14ac:dyDescent="0.2">
      <c r="A251" s="4">
        <f>IF('True_Odds_Calculator_3-way'!A252="","",'True_Odds_Calculator_3-way'!A252)</f>
        <v>2.78</v>
      </c>
      <c r="B251" s="4">
        <f>IF('True_Odds_Calculator_3-way'!B252="","",'True_Odds_Calculator_3-way'!B252)</f>
        <v>3.42</v>
      </c>
      <c r="C251" s="4">
        <f>IF('True_Odds_Calculator_3-way'!C252="","",'True_Odds_Calculator_3-way'!C252)</f>
        <v>2.5499999999999998</v>
      </c>
      <c r="D251" s="4">
        <f t="shared" si="15"/>
        <v>4.4266753779639068E-2</v>
      </c>
      <c r="E251" s="4">
        <f t="shared" si="16"/>
        <v>2.8989150163931297</v>
      </c>
      <c r="F251" s="4">
        <f t="shared" si="17"/>
        <v>3.6017595517035454</v>
      </c>
      <c r="G251" s="4">
        <f t="shared" si="18"/>
        <v>2.6496995582446075</v>
      </c>
      <c r="I251" s="4">
        <f t="shared" si="19"/>
        <v>1.0442667537796391</v>
      </c>
    </row>
    <row r="252" spans="1:9" x14ac:dyDescent="0.2">
      <c r="A252" s="4">
        <f>IF('True_Odds_Calculator_3-way'!A253="","",'True_Odds_Calculator_3-way'!A253)</f>
        <v>1.97</v>
      </c>
      <c r="B252" s="4">
        <f>IF('True_Odds_Calculator_3-way'!B253="","",'True_Odds_Calculator_3-way'!B253)</f>
        <v>3.61</v>
      </c>
      <c r="C252" s="4">
        <f>IF('True_Odds_Calculator_3-way'!C253="","",'True_Odds_Calculator_3-way'!C253)</f>
        <v>4.07</v>
      </c>
      <c r="D252" s="4">
        <f t="shared" si="15"/>
        <v>3.0322769147522743E-2</v>
      </c>
      <c r="E252" s="4">
        <f t="shared" si="16"/>
        <v>2.0100234907443841</v>
      </c>
      <c r="F252" s="4">
        <f t="shared" si="17"/>
        <v>3.7467115038178043</v>
      </c>
      <c r="G252" s="4">
        <f t="shared" si="18"/>
        <v>4.2446144843589515</v>
      </c>
      <c r="I252" s="4">
        <f t="shared" si="19"/>
        <v>1.0303227691475227</v>
      </c>
    </row>
    <row r="253" spans="1:9" x14ac:dyDescent="0.2">
      <c r="A253" s="4">
        <f>IF('True_Odds_Calculator_3-way'!A254="","",'True_Odds_Calculator_3-way'!A254)</f>
        <v>2.5299999999999998</v>
      </c>
      <c r="B253" s="4">
        <f>IF('True_Odds_Calculator_3-way'!B254="","",'True_Odds_Calculator_3-way'!B254)</f>
        <v>3.03</v>
      </c>
      <c r="C253" s="4">
        <f>IF('True_Odds_Calculator_3-way'!C254="","",'True_Odds_Calculator_3-way'!C254)</f>
        <v>3.31</v>
      </c>
      <c r="D253" s="4">
        <f t="shared" si="15"/>
        <v>2.7404723921755192E-2</v>
      </c>
      <c r="E253" s="4">
        <f t="shared" si="16"/>
        <v>2.5898549594014182</v>
      </c>
      <c r="F253" s="4">
        <f t="shared" si="17"/>
        <v>3.1162540836611026</v>
      </c>
      <c r="G253" s="4">
        <f t="shared" si="18"/>
        <v>3.4132034820219896</v>
      </c>
      <c r="I253" s="4">
        <f t="shared" si="19"/>
        <v>1.0274047239217552</v>
      </c>
    </row>
    <row r="254" spans="1:9" x14ac:dyDescent="0.2">
      <c r="A254" s="4">
        <f>IF('True_Odds_Calculator_3-way'!A255="","",'True_Odds_Calculator_3-way'!A255)</f>
        <v>1.81</v>
      </c>
      <c r="B254" s="4">
        <f>IF('True_Odds_Calculator_3-way'!B255="","",'True_Odds_Calculator_3-way'!B255)</f>
        <v>3.8</v>
      </c>
      <c r="C254" s="4">
        <f>IF('True_Odds_Calculator_3-way'!C255="","",'True_Odds_Calculator_3-way'!C255)</f>
        <v>4.6900000000000004</v>
      </c>
      <c r="D254" s="4">
        <f t="shared" si="15"/>
        <v>2.8863698786836922E-2</v>
      </c>
      <c r="E254" s="4">
        <f t="shared" si="16"/>
        <v>1.8420787544741668</v>
      </c>
      <c r="F254" s="4">
        <f t="shared" si="17"/>
        <v>3.9442027550149539</v>
      </c>
      <c r="G254" s="4">
        <f t="shared" si="18"/>
        <v>4.9116303573277476</v>
      </c>
      <c r="I254" s="4">
        <f t="shared" si="19"/>
        <v>1.0288636987868369</v>
      </c>
    </row>
    <row r="255" spans="1:9" x14ac:dyDescent="0.2">
      <c r="A255" s="4">
        <f>IF('True_Odds_Calculator_3-way'!A256="","",'True_Odds_Calculator_3-way'!A256)</f>
        <v>3.88</v>
      </c>
      <c r="B255" s="4">
        <f>IF('True_Odds_Calculator_3-way'!B256="","",'True_Odds_Calculator_3-way'!B256)</f>
        <v>3.57</v>
      </c>
      <c r="C255" s="4">
        <f>IF('True_Odds_Calculator_3-way'!C256="","",'True_Odds_Calculator_3-way'!C256)</f>
        <v>2.04</v>
      </c>
      <c r="D255" s="4">
        <f t="shared" si="15"/>
        <v>2.804008201218644E-2</v>
      </c>
      <c r="E255" s="4">
        <f t="shared" si="16"/>
        <v>4.0260037203534349</v>
      </c>
      <c r="F255" s="4">
        <f t="shared" si="17"/>
        <v>3.6932347399480965</v>
      </c>
      <c r="G255" s="4">
        <f t="shared" si="18"/>
        <v>2.0796532810185373</v>
      </c>
      <c r="I255" s="4">
        <f t="shared" si="19"/>
        <v>1.0280400820121864</v>
      </c>
    </row>
    <row r="256" spans="1:9" x14ac:dyDescent="0.2">
      <c r="A256" s="4">
        <f>IF('True_Odds_Calculator_3-way'!A257="","",'True_Odds_Calculator_3-way'!A257)</f>
        <v>1.56</v>
      </c>
      <c r="B256" s="4">
        <f>IF('True_Odds_Calculator_3-way'!B257="","",'True_Odds_Calculator_3-way'!B257)</f>
        <v>4.53</v>
      </c>
      <c r="C256" s="4">
        <f>IF('True_Odds_Calculator_3-way'!C257="","",'True_Odds_Calculator_3-way'!C257)</f>
        <v>6.07</v>
      </c>
      <c r="D256" s="4">
        <f t="shared" si="15"/>
        <v>2.6520838701032279E-2</v>
      </c>
      <c r="E256" s="4">
        <f t="shared" si="16"/>
        <v>1.5818145451718739</v>
      </c>
      <c r="F256" s="4">
        <f t="shared" si="17"/>
        <v>4.7189784105420554</v>
      </c>
      <c r="G256" s="4">
        <f t="shared" si="18"/>
        <v>6.4141885449949703</v>
      </c>
      <c r="I256" s="4">
        <f t="shared" si="19"/>
        <v>1.0265208387010323</v>
      </c>
    </row>
    <row r="257" spans="1:9" x14ac:dyDescent="0.2">
      <c r="A257" s="4">
        <f>IF('True_Odds_Calculator_3-way'!A258="","",'True_Odds_Calculator_3-way'!A258)</f>
        <v>3.16</v>
      </c>
      <c r="B257" s="4">
        <f>IF('True_Odds_Calculator_3-way'!B258="","",'True_Odds_Calculator_3-way'!B258)</f>
        <v>3.79</v>
      </c>
      <c r="C257" s="4">
        <f>IF('True_Odds_Calculator_3-way'!C258="","",'True_Odds_Calculator_3-way'!C258)</f>
        <v>2.2599999999999998</v>
      </c>
      <c r="D257" s="4">
        <f t="shared" si="15"/>
        <v>2.2785815052789538E-2</v>
      </c>
      <c r="E257" s="4">
        <f t="shared" si="16"/>
        <v>3.2377084294943463</v>
      </c>
      <c r="F257" s="4">
        <f t="shared" si="17"/>
        <v>3.9023328647970321</v>
      </c>
      <c r="G257" s="4">
        <f t="shared" si="18"/>
        <v>2.2994711442396087</v>
      </c>
      <c r="I257" s="4">
        <f t="shared" si="19"/>
        <v>1.0227858150527895</v>
      </c>
    </row>
    <row r="258" spans="1:9" x14ac:dyDescent="0.2">
      <c r="A258" s="4">
        <f>IF('True_Odds_Calculator_3-way'!A259="","",'True_Odds_Calculator_3-way'!A259)</f>
        <v>3.46</v>
      </c>
      <c r="B258" s="4">
        <f>IF('True_Odds_Calculator_3-way'!B259="","",'True_Odds_Calculator_3-way'!B259)</f>
        <v>3.94</v>
      </c>
      <c r="C258" s="4">
        <f>IF('True_Odds_Calculator_3-way'!C259="","",'True_Odds_Calculator_3-way'!C259)</f>
        <v>2.08</v>
      </c>
      <c r="D258" s="4">
        <f t="shared" si="15"/>
        <v>2.3593678408678098E-2</v>
      </c>
      <c r="E258" s="4">
        <f t="shared" si="16"/>
        <v>3.5567850135169761</v>
      </c>
      <c r="F258" s="4">
        <f t="shared" si="17"/>
        <v>4.065990255332915</v>
      </c>
      <c r="G258" s="4">
        <f t="shared" si="18"/>
        <v>2.1145910808022399</v>
      </c>
      <c r="I258" s="4">
        <f t="shared" si="19"/>
        <v>1.0235936784086781</v>
      </c>
    </row>
    <row r="259" spans="1:9" x14ac:dyDescent="0.2">
      <c r="A259" s="4">
        <f>IF('True_Odds_Calculator_3-way'!A260="","",'True_Odds_Calculator_3-way'!A260)</f>
        <v>3.2</v>
      </c>
      <c r="B259" s="4">
        <f>IF('True_Odds_Calculator_3-way'!B260="","",'True_Odds_Calculator_3-way'!B260)</f>
        <v>3.39</v>
      </c>
      <c r="C259" s="4">
        <f>IF('True_Odds_Calculator_3-way'!C260="","",'True_Odds_Calculator_3-way'!C260)</f>
        <v>2.41</v>
      </c>
      <c r="D259" s="4">
        <f t="shared" ref="D259:D322" si="20">IF(A259="","",((1/A259)+(1/B259)+(1/C259))-1)</f>
        <v>2.2423010073562732E-2</v>
      </c>
      <c r="E259" s="4">
        <f t="shared" ref="E259:E322" si="21">IF(A259="","",(3*A259)/(3-($D259*A259)))</f>
        <v>3.278412672403848</v>
      </c>
      <c r="F259" s="4">
        <f t="shared" ref="F259:F322" si="22">IF(B259="","",(3*B259)/(3-($D259*B259)))</f>
        <v>3.4781288331859557</v>
      </c>
      <c r="G259" s="4">
        <f t="shared" ref="G259:G322" si="23">IF(C259="","",(3*C259)/(3-($D259*C259)))</f>
        <v>2.4542080207073211</v>
      </c>
      <c r="I259" s="4">
        <f t="shared" ref="I259:I322" si="24">IF(A259="","",D259+1)</f>
        <v>1.0224230100735627</v>
      </c>
    </row>
    <row r="260" spans="1:9" x14ac:dyDescent="0.2">
      <c r="A260" s="4">
        <f>IF('True_Odds_Calculator_3-way'!A261="","",'True_Odds_Calculator_3-way'!A261)</f>
        <v>2.5099999999999998</v>
      </c>
      <c r="B260" s="4">
        <f>IF('True_Odds_Calculator_3-way'!B261="","",'True_Odds_Calculator_3-way'!B261)</f>
        <v>3.46</v>
      </c>
      <c r="C260" s="4">
        <f>IF('True_Odds_Calculator_3-way'!C261="","",'True_Odds_Calculator_3-way'!C261)</f>
        <v>2.94</v>
      </c>
      <c r="D260" s="4">
        <f t="shared" si="20"/>
        <v>2.7559769964223158E-2</v>
      </c>
      <c r="E260" s="4">
        <f t="shared" si="21"/>
        <v>2.5692424686192745</v>
      </c>
      <c r="F260" s="4">
        <f t="shared" si="22"/>
        <v>3.57358866471679</v>
      </c>
      <c r="G260" s="4">
        <f t="shared" si="23"/>
        <v>3.0216093617530233</v>
      </c>
      <c r="I260" s="4">
        <f t="shared" si="24"/>
        <v>1.0275597699642232</v>
      </c>
    </row>
    <row r="261" spans="1:9" x14ac:dyDescent="0.2">
      <c r="A261" s="4">
        <f>IF('True_Odds_Calculator_3-way'!A262="","",'True_Odds_Calculator_3-way'!A262)</f>
        <v>2.04</v>
      </c>
      <c r="B261" s="4">
        <f>IF('True_Odds_Calculator_3-way'!B262="","",'True_Odds_Calculator_3-way'!B262)</f>
        <v>3.61</v>
      </c>
      <c r="C261" s="4">
        <f>IF('True_Odds_Calculator_3-way'!C262="","",'True_Odds_Calculator_3-way'!C262)</f>
        <v>3.84</v>
      </c>
      <c r="D261" s="4">
        <f t="shared" si="20"/>
        <v>2.7621055347346823E-2</v>
      </c>
      <c r="E261" s="4">
        <f t="shared" si="21"/>
        <v>2.0790493655653806</v>
      </c>
      <c r="F261" s="4">
        <f t="shared" si="22"/>
        <v>3.7341119353005432</v>
      </c>
      <c r="G261" s="4">
        <f t="shared" si="23"/>
        <v>3.9807388255007869</v>
      </c>
      <c r="I261" s="4">
        <f t="shared" si="24"/>
        <v>1.0276210553473468</v>
      </c>
    </row>
    <row r="262" spans="1:9" x14ac:dyDescent="0.2">
      <c r="A262" s="4">
        <f>IF('True_Odds_Calculator_3-way'!A263="","",'True_Odds_Calculator_3-way'!A263)</f>
        <v>2.92</v>
      </c>
      <c r="B262" s="4">
        <f>IF('True_Odds_Calculator_3-way'!B263="","",'True_Odds_Calculator_3-way'!B263)</f>
        <v>3.34</v>
      </c>
      <c r="C262" s="4">
        <f>IF('True_Odds_Calculator_3-way'!C263="","",'True_Odds_Calculator_3-way'!C263)</f>
        <v>2.6</v>
      </c>
      <c r="D262" s="4">
        <f t="shared" si="20"/>
        <v>2.6482335644832489E-2</v>
      </c>
      <c r="E262" s="4">
        <f t="shared" si="21"/>
        <v>2.9972577350782958</v>
      </c>
      <c r="F262" s="4">
        <f t="shared" si="22"/>
        <v>3.4414670691190201</v>
      </c>
      <c r="G262" s="4">
        <f t="shared" si="23"/>
        <v>2.6610752904829069</v>
      </c>
      <c r="I262" s="4">
        <f t="shared" si="24"/>
        <v>1.0264823356448325</v>
      </c>
    </row>
    <row r="263" spans="1:9" x14ac:dyDescent="0.2">
      <c r="A263" s="4">
        <f>IF('True_Odds_Calculator_3-way'!A264="","",'True_Odds_Calculator_3-way'!A264)</f>
        <v>1.64</v>
      </c>
      <c r="B263" s="4">
        <f>IF('True_Odds_Calculator_3-way'!B264="","",'True_Odds_Calculator_3-way'!B264)</f>
        <v>4.05</v>
      </c>
      <c r="C263" s="4">
        <f>IF('True_Odds_Calculator_3-way'!C264="","",'True_Odds_Calculator_3-way'!C264)</f>
        <v>5.73</v>
      </c>
      <c r="D263" s="4">
        <f t="shared" si="20"/>
        <v>3.1189747615917085E-2</v>
      </c>
      <c r="E263" s="4">
        <f t="shared" si="21"/>
        <v>1.6684476928054319</v>
      </c>
      <c r="F263" s="4">
        <f t="shared" si="22"/>
        <v>4.2280259333979142</v>
      </c>
      <c r="G263" s="4">
        <f t="shared" si="23"/>
        <v>6.0929731425863549</v>
      </c>
      <c r="I263" s="4">
        <f t="shared" si="24"/>
        <v>1.0311897476159171</v>
      </c>
    </row>
    <row r="264" spans="1:9" x14ac:dyDescent="0.2">
      <c r="A264" s="4">
        <f>IF('True_Odds_Calculator_3-way'!A265="","",'True_Odds_Calculator_3-way'!A265)</f>
        <v>1.83</v>
      </c>
      <c r="B264" s="4">
        <f>IF('True_Odds_Calculator_3-way'!B265="","",'True_Odds_Calculator_3-way'!B265)</f>
        <v>3.86</v>
      </c>
      <c r="C264" s="4">
        <f>IF('True_Odds_Calculator_3-way'!C265="","",'True_Odds_Calculator_3-way'!C265)</f>
        <v>4.5599999999999996</v>
      </c>
      <c r="D264" s="4">
        <f t="shared" si="20"/>
        <v>2.4813690558682433E-2</v>
      </c>
      <c r="E264" s="4">
        <f t="shared" si="21"/>
        <v>1.8581252362248877</v>
      </c>
      <c r="F264" s="4">
        <f t="shared" si="22"/>
        <v>3.9873023984028473</v>
      </c>
      <c r="G264" s="4">
        <f t="shared" si="23"/>
        <v>4.7387297686636725</v>
      </c>
      <c r="I264" s="4">
        <f t="shared" si="24"/>
        <v>1.0248136905586824</v>
      </c>
    </row>
    <row r="265" spans="1:9" x14ac:dyDescent="0.2">
      <c r="A265" s="4">
        <f>IF('True_Odds_Calculator_3-way'!A266="","",'True_Odds_Calculator_3-way'!A266)</f>
        <v>8.85</v>
      </c>
      <c r="B265" s="4">
        <f>IF('True_Odds_Calculator_3-way'!B266="","",'True_Odds_Calculator_3-way'!B266)</f>
        <v>5.0199999999999996</v>
      </c>
      <c r="C265" s="4">
        <f>IF('True_Odds_Calculator_3-way'!C266="","",'True_Odds_Calculator_3-way'!C266)</f>
        <v>1.4</v>
      </c>
      <c r="D265" s="4">
        <f t="shared" si="20"/>
        <v>2.6483251819196196E-2</v>
      </c>
      <c r="E265" s="4">
        <f t="shared" si="21"/>
        <v>9.6000061738557783</v>
      </c>
      <c r="F265" s="4">
        <f t="shared" si="22"/>
        <v>5.252778497190536</v>
      </c>
      <c r="G265" s="4">
        <f t="shared" si="23"/>
        <v>1.4175189047190007</v>
      </c>
      <c r="I265" s="4">
        <f t="shared" si="24"/>
        <v>1.0264832518191962</v>
      </c>
    </row>
    <row r="266" spans="1:9" x14ac:dyDescent="0.2">
      <c r="A266" s="4">
        <f>IF('True_Odds_Calculator_3-way'!A267="","",'True_Odds_Calculator_3-way'!A267)</f>
        <v>3.91</v>
      </c>
      <c r="B266" s="4">
        <f>IF('True_Odds_Calculator_3-way'!B267="","",'True_Odds_Calculator_3-way'!B267)</f>
        <v>3.48</v>
      </c>
      <c r="C266" s="4">
        <f>IF('True_Odds_Calculator_3-way'!C267="","",'True_Odds_Calculator_3-way'!C267)</f>
        <v>2.06</v>
      </c>
      <c r="D266" s="4">
        <f t="shared" si="20"/>
        <v>2.8547690746288712E-2</v>
      </c>
      <c r="E266" s="4">
        <f t="shared" si="21"/>
        <v>4.0611020617584837</v>
      </c>
      <c r="F266" s="4">
        <f t="shared" si="22"/>
        <v>3.5991882760573621</v>
      </c>
      <c r="G266" s="4">
        <f t="shared" si="23"/>
        <v>2.101189079277149</v>
      </c>
      <c r="I266" s="4">
        <f t="shared" si="24"/>
        <v>1.0285476907462887</v>
      </c>
    </row>
    <row r="267" spans="1:9" x14ac:dyDescent="0.2">
      <c r="A267" s="4">
        <f>IF('True_Odds_Calculator_3-way'!A268="","",'True_Odds_Calculator_3-way'!A268)</f>
        <v>2.82</v>
      </c>
      <c r="B267" s="4">
        <f>IF('True_Odds_Calculator_3-way'!B268="","",'True_Odds_Calculator_3-way'!B268)</f>
        <v>3.3</v>
      </c>
      <c r="C267" s="4">
        <f>IF('True_Odds_Calculator_3-way'!C268="","",'True_Odds_Calculator_3-way'!C268)</f>
        <v>2.7</v>
      </c>
      <c r="D267" s="4">
        <f t="shared" si="20"/>
        <v>2.8010602478687474E-2</v>
      </c>
      <c r="E267" s="4">
        <f t="shared" si="21"/>
        <v>2.8962583857804818</v>
      </c>
      <c r="F267" s="4">
        <f t="shared" si="22"/>
        <v>3.4049109683714116</v>
      </c>
      <c r="G267" s="4">
        <f t="shared" si="23"/>
        <v>2.7698260466962101</v>
      </c>
      <c r="I267" s="4">
        <f t="shared" si="24"/>
        <v>1.0280106024786875</v>
      </c>
    </row>
    <row r="268" spans="1:9" x14ac:dyDescent="0.2">
      <c r="A268" s="4">
        <f>IF('True_Odds_Calculator_3-way'!A269="","",'True_Odds_Calculator_3-way'!A269)</f>
        <v>2.2799999999999998</v>
      </c>
      <c r="B268" s="4">
        <f>IF('True_Odds_Calculator_3-way'!B269="","",'True_Odds_Calculator_3-way'!B269)</f>
        <v>3.21</v>
      </c>
      <c r="C268" s="4">
        <f>IF('True_Odds_Calculator_3-way'!C269="","",'True_Odds_Calculator_3-way'!C269)</f>
        <v>3.6</v>
      </c>
      <c r="D268" s="4">
        <f t="shared" si="20"/>
        <v>2.7900748756626736E-2</v>
      </c>
      <c r="E268" s="4">
        <f t="shared" si="21"/>
        <v>2.3293937915084131</v>
      </c>
      <c r="F268" s="4">
        <f t="shared" si="22"/>
        <v>3.3087796497784741</v>
      </c>
      <c r="G268" s="4">
        <f t="shared" si="23"/>
        <v>3.7247065210015609</v>
      </c>
      <c r="I268" s="4">
        <f t="shared" si="24"/>
        <v>1.0279007487566267</v>
      </c>
    </row>
    <row r="269" spans="1:9" x14ac:dyDescent="0.2">
      <c r="A269" s="4">
        <f>IF('True_Odds_Calculator_3-way'!A270="","",'True_Odds_Calculator_3-way'!A270)</f>
        <v>2.82</v>
      </c>
      <c r="B269" s="4">
        <f>IF('True_Odds_Calculator_3-way'!B270="","",'True_Odds_Calculator_3-way'!B270)</f>
        <v>3.48</v>
      </c>
      <c r="C269" s="4">
        <f>IF('True_Odds_Calculator_3-way'!C270="","",'True_Odds_Calculator_3-way'!C270)</f>
        <v>2.59</v>
      </c>
      <c r="D269" s="4">
        <f t="shared" si="20"/>
        <v>2.8066637017480911E-2</v>
      </c>
      <c r="E269" s="4">
        <f t="shared" si="21"/>
        <v>2.8964150726667071</v>
      </c>
      <c r="F269" s="4">
        <f t="shared" si="22"/>
        <v>3.5971122591426452</v>
      </c>
      <c r="G269" s="4">
        <f t="shared" si="23"/>
        <v>2.6543163772707228</v>
      </c>
      <c r="I269" s="4">
        <f t="shared" si="24"/>
        <v>1.0280666370174809</v>
      </c>
    </row>
    <row r="270" spans="1:9" x14ac:dyDescent="0.2">
      <c r="A270" s="4">
        <f>IF('True_Odds_Calculator_3-way'!A271="","",'True_Odds_Calculator_3-way'!A271)</f>
        <v>2.63</v>
      </c>
      <c r="B270" s="4">
        <f>IF('True_Odds_Calculator_3-way'!B271="","",'True_Odds_Calculator_3-way'!B271)</f>
        <v>3.08</v>
      </c>
      <c r="C270" s="4">
        <f>IF('True_Odds_Calculator_3-way'!C271="","",'True_Odds_Calculator_3-way'!C271)</f>
        <v>3.1</v>
      </c>
      <c r="D270" s="4">
        <f t="shared" si="20"/>
        <v>2.748410671874435E-2</v>
      </c>
      <c r="E270" s="4">
        <f t="shared" si="21"/>
        <v>2.6949327891981927</v>
      </c>
      <c r="F270" s="4">
        <f t="shared" si="22"/>
        <v>3.169431911696154</v>
      </c>
      <c r="G270" s="4">
        <f t="shared" si="23"/>
        <v>3.1906142211440076</v>
      </c>
      <c r="I270" s="4">
        <f t="shared" si="24"/>
        <v>1.0274841067187443</v>
      </c>
    </row>
    <row r="271" spans="1:9" x14ac:dyDescent="0.2">
      <c r="A271" s="4">
        <f>IF('True_Odds_Calculator_3-way'!A272="","",'True_Odds_Calculator_3-way'!A272)</f>
        <v>3.58</v>
      </c>
      <c r="B271" s="4">
        <f>IF('True_Odds_Calculator_3-way'!B272="","",'True_Odds_Calculator_3-way'!B272)</f>
        <v>3.37</v>
      </c>
      <c r="C271" s="4">
        <f>IF('True_Odds_Calculator_3-way'!C272="","",'True_Odds_Calculator_3-way'!C272)</f>
        <v>2.21</v>
      </c>
      <c r="D271" s="4">
        <f t="shared" si="20"/>
        <v>2.8554201765863318E-2</v>
      </c>
      <c r="E271" s="4">
        <f t="shared" si="21"/>
        <v>3.7062906714862907</v>
      </c>
      <c r="F271" s="4">
        <f t="shared" si="22"/>
        <v>3.4816779058613307</v>
      </c>
      <c r="G271" s="4">
        <f t="shared" si="23"/>
        <v>2.2574860581253362</v>
      </c>
      <c r="I271" s="4">
        <f t="shared" si="24"/>
        <v>1.0285542017658633</v>
      </c>
    </row>
    <row r="272" spans="1:9" x14ac:dyDescent="0.2">
      <c r="A272" s="4">
        <f>IF('True_Odds_Calculator_3-way'!A273="","",'True_Odds_Calculator_3-way'!A273)</f>
        <v>3.2</v>
      </c>
      <c r="B272" s="4">
        <f>IF('True_Odds_Calculator_3-way'!B273="","",'True_Odds_Calculator_3-way'!B273)</f>
        <v>3.33</v>
      </c>
      <c r="C272" s="4">
        <f>IF('True_Odds_Calculator_3-way'!C273="","",'True_Odds_Calculator_3-way'!C273)</f>
        <v>2.41</v>
      </c>
      <c r="D272" s="4">
        <f t="shared" si="20"/>
        <v>2.7738059636399859E-2</v>
      </c>
      <c r="E272" s="4">
        <f t="shared" si="21"/>
        <v>3.297565953133855</v>
      </c>
      <c r="F272" s="4">
        <f t="shared" si="22"/>
        <v>3.4357852375571158</v>
      </c>
      <c r="G272" s="4">
        <f t="shared" si="23"/>
        <v>2.464925712654924</v>
      </c>
      <c r="I272" s="4">
        <f t="shared" si="24"/>
        <v>1.0277380596363999</v>
      </c>
    </row>
    <row r="273" spans="1:9" x14ac:dyDescent="0.2">
      <c r="A273" s="4">
        <f>IF('True_Odds_Calculator_3-way'!A274="","",'True_Odds_Calculator_3-way'!A274)</f>
        <v>1.18</v>
      </c>
      <c r="B273" s="4">
        <f>IF('True_Odds_Calculator_3-way'!B274="","",'True_Odds_Calculator_3-way'!B274)</f>
        <v>6.72</v>
      </c>
      <c r="C273" s="4">
        <f>IF('True_Odds_Calculator_3-way'!C274="","",'True_Odds_Calculator_3-way'!C274)</f>
        <v>14.02</v>
      </c>
      <c r="D273" s="4">
        <f t="shared" si="20"/>
        <v>6.7593827105058235E-2</v>
      </c>
      <c r="E273" s="4">
        <f t="shared" si="21"/>
        <v>1.2122294290663911</v>
      </c>
      <c r="F273" s="4">
        <f t="shared" si="22"/>
        <v>7.9190202191119319</v>
      </c>
      <c r="G273" s="4">
        <f t="shared" si="23"/>
        <v>20.493734865608104</v>
      </c>
      <c r="I273" s="4">
        <f t="shared" si="24"/>
        <v>1.0675938271050582</v>
      </c>
    </row>
    <row r="274" spans="1:9" x14ac:dyDescent="0.2">
      <c r="A274" s="4">
        <f>IF('True_Odds_Calculator_3-way'!A275="","",'True_Odds_Calculator_3-way'!A275)</f>
        <v>3.1</v>
      </c>
      <c r="B274" s="4">
        <f>IF('True_Odds_Calculator_3-way'!B275="","",'True_Odds_Calculator_3-way'!B275)</f>
        <v>3.35</v>
      </c>
      <c r="C274" s="4">
        <f>IF('True_Odds_Calculator_3-way'!C275="","",'True_Odds_Calculator_3-way'!C275)</f>
        <v>2.34</v>
      </c>
      <c r="D274" s="4">
        <f t="shared" si="20"/>
        <v>4.8438535198284782E-2</v>
      </c>
      <c r="E274" s="4">
        <f t="shared" si="21"/>
        <v>3.2633404804855886</v>
      </c>
      <c r="F274" s="4">
        <f t="shared" si="22"/>
        <v>3.5415620187613248</v>
      </c>
      <c r="G274" s="4">
        <f t="shared" si="23"/>
        <v>2.4318814860280407</v>
      </c>
      <c r="I274" s="4">
        <f t="shared" si="24"/>
        <v>1.0484385351982848</v>
      </c>
    </row>
    <row r="275" spans="1:9" x14ac:dyDescent="0.2">
      <c r="A275" s="4">
        <f>IF('True_Odds_Calculator_3-way'!A276="","",'True_Odds_Calculator_3-way'!A276)</f>
        <v>1.92</v>
      </c>
      <c r="B275" s="4">
        <f>IF('True_Odds_Calculator_3-way'!B276="","",'True_Odds_Calculator_3-way'!B276)</f>
        <v>3.52</v>
      </c>
      <c r="C275" s="4">
        <f>IF('True_Odds_Calculator_3-way'!C276="","",'True_Odds_Calculator_3-way'!C276)</f>
        <v>4.04</v>
      </c>
      <c r="D275" s="4">
        <f t="shared" si="20"/>
        <v>5.2448994899489954E-2</v>
      </c>
      <c r="E275" s="4">
        <f t="shared" si="21"/>
        <v>1.986687860123187</v>
      </c>
      <c r="F275" s="4">
        <f t="shared" si="22"/>
        <v>3.7508264365929715</v>
      </c>
      <c r="G275" s="4">
        <f t="shared" si="23"/>
        <v>4.3470369263375268</v>
      </c>
      <c r="I275" s="4">
        <f t="shared" si="24"/>
        <v>1.05244899489949</v>
      </c>
    </row>
    <row r="276" spans="1:9" x14ac:dyDescent="0.2">
      <c r="A276" s="4">
        <f>IF('True_Odds_Calculator_3-way'!A277="","",'True_Odds_Calculator_3-way'!A277)</f>
        <v>1.59</v>
      </c>
      <c r="B276" s="4">
        <f>IF('True_Odds_Calculator_3-way'!B277="","",'True_Odds_Calculator_3-way'!B277)</f>
        <v>4.38</v>
      </c>
      <c r="C276" s="4">
        <f>IF('True_Odds_Calculator_3-way'!C277="","",'True_Odds_Calculator_3-way'!C277)</f>
        <v>5.92</v>
      </c>
      <c r="D276" s="4">
        <f t="shared" si="20"/>
        <v>2.6160238812086734E-2</v>
      </c>
      <c r="E276" s="4">
        <f t="shared" si="21"/>
        <v>1.612355186262949</v>
      </c>
      <c r="F276" s="4">
        <f t="shared" si="22"/>
        <v>4.5539326706496022</v>
      </c>
      <c r="G276" s="4">
        <f t="shared" si="23"/>
        <v>6.242242479887012</v>
      </c>
      <c r="I276" s="4">
        <f t="shared" si="24"/>
        <v>1.0261602388120867</v>
      </c>
    </row>
    <row r="277" spans="1:9" x14ac:dyDescent="0.2">
      <c r="A277" s="4">
        <f>IF('True_Odds_Calculator_3-way'!A278="","",'True_Odds_Calculator_3-way'!A278)</f>
        <v>2.65</v>
      </c>
      <c r="B277" s="4">
        <f>IF('True_Odds_Calculator_3-way'!B278="","",'True_Odds_Calculator_3-way'!B278)</f>
        <v>3.34</v>
      </c>
      <c r="C277" s="4">
        <f>IF('True_Odds_Calculator_3-way'!C278="","",'True_Odds_Calculator_3-way'!C278)</f>
        <v>2.9</v>
      </c>
      <c r="D277" s="4">
        <f t="shared" si="20"/>
        <v>2.1587274377724786E-2</v>
      </c>
      <c r="E277" s="4">
        <f t="shared" si="21"/>
        <v>2.7015145295906873</v>
      </c>
      <c r="F277" s="4">
        <f t="shared" si="22"/>
        <v>3.4222497766755997</v>
      </c>
      <c r="G277" s="4">
        <f t="shared" si="23"/>
        <v>2.9618060764109253</v>
      </c>
      <c r="I277" s="4">
        <f t="shared" si="24"/>
        <v>1.0215872743777248</v>
      </c>
    </row>
    <row r="278" spans="1:9" x14ac:dyDescent="0.2">
      <c r="A278" s="4">
        <f>IF('True_Odds_Calculator_3-way'!A279="","",'True_Odds_Calculator_3-way'!A279)</f>
        <v>3.8</v>
      </c>
      <c r="B278" s="4">
        <f>IF('True_Odds_Calculator_3-way'!B279="","",'True_Odds_Calculator_3-way'!B279)</f>
        <v>3.79</v>
      </c>
      <c r="C278" s="4">
        <f>IF('True_Odds_Calculator_3-way'!C279="","",'True_Odds_Calculator_3-way'!C279)</f>
        <v>2.02</v>
      </c>
      <c r="D278" s="4">
        <f t="shared" si="20"/>
        <v>2.2059642431400572E-2</v>
      </c>
      <c r="E278" s="4">
        <f t="shared" si="21"/>
        <v>3.9092326132643902</v>
      </c>
      <c r="F278" s="4">
        <f t="shared" si="22"/>
        <v>3.8986502422916942</v>
      </c>
      <c r="G278" s="4">
        <f t="shared" si="23"/>
        <v>2.0504564394900511</v>
      </c>
      <c r="I278" s="4">
        <f t="shared" si="24"/>
        <v>1.0220596424314006</v>
      </c>
    </row>
    <row r="279" spans="1:9" x14ac:dyDescent="0.2">
      <c r="A279" s="4">
        <f>IF('True_Odds_Calculator_3-way'!A280="","",'True_Odds_Calculator_3-way'!A280)</f>
        <v>2.2200000000000002</v>
      </c>
      <c r="B279" s="4">
        <f>IF('True_Odds_Calculator_3-way'!B280="","",'True_Odds_Calculator_3-way'!B280)</f>
        <v>3.28</v>
      </c>
      <c r="C279" s="4">
        <f>IF('True_Odds_Calculator_3-way'!C280="","",'True_Odds_Calculator_3-way'!C280)</f>
        <v>3.75</v>
      </c>
      <c r="D279" s="4">
        <f t="shared" si="20"/>
        <v>2.1995165897604751E-2</v>
      </c>
      <c r="E279" s="4">
        <f t="shared" si="21"/>
        <v>2.2567315162234087</v>
      </c>
      <c r="F279" s="4">
        <f t="shared" si="22"/>
        <v>3.3608211894446627</v>
      </c>
      <c r="G279" s="4">
        <f t="shared" si="23"/>
        <v>3.856017171745699</v>
      </c>
      <c r="I279" s="4">
        <f t="shared" si="24"/>
        <v>1.0219951658976048</v>
      </c>
    </row>
    <row r="280" spans="1:9" x14ac:dyDescent="0.2">
      <c r="A280" s="4">
        <f>IF('True_Odds_Calculator_3-way'!A281="","",'True_Odds_Calculator_3-way'!A281)</f>
        <v>1.24</v>
      </c>
      <c r="B280" s="4">
        <f>IF('True_Odds_Calculator_3-way'!B281="","",'True_Odds_Calculator_3-way'!B281)</f>
        <v>6.09</v>
      </c>
      <c r="C280" s="4">
        <f>IF('True_Odds_Calculator_3-way'!C281="","",'True_Odds_Calculator_3-way'!C281)</f>
        <v>11.43</v>
      </c>
      <c r="D280" s="4">
        <f t="shared" si="20"/>
        <v>5.814428924971704E-2</v>
      </c>
      <c r="E280" s="4">
        <f t="shared" si="21"/>
        <v>1.2705347266410185</v>
      </c>
      <c r="F280" s="4">
        <f t="shared" si="22"/>
        <v>6.9050195291375509</v>
      </c>
      <c r="G280" s="4">
        <f t="shared" si="23"/>
        <v>14.68264186479451</v>
      </c>
      <c r="I280" s="4">
        <f t="shared" si="24"/>
        <v>1.058144289249717</v>
      </c>
    </row>
    <row r="281" spans="1:9" x14ac:dyDescent="0.2">
      <c r="A281" s="4">
        <f>IF('True_Odds_Calculator_3-way'!A282="","",'True_Odds_Calculator_3-way'!A282)</f>
        <v>8.17</v>
      </c>
      <c r="B281" s="4">
        <f>IF('True_Odds_Calculator_3-way'!B282="","",'True_Odds_Calculator_3-way'!B282)</f>
        <v>5</v>
      </c>
      <c r="C281" s="4">
        <f>IF('True_Odds_Calculator_3-way'!C282="","",'True_Odds_Calculator_3-way'!C282)</f>
        <v>1.42</v>
      </c>
      <c r="D281" s="4">
        <f t="shared" si="20"/>
        <v>2.6624372920509565E-2</v>
      </c>
      <c r="E281" s="4">
        <f t="shared" si="21"/>
        <v>8.8086922189151409</v>
      </c>
      <c r="F281" s="4">
        <f t="shared" si="22"/>
        <v>5.2321721718110146</v>
      </c>
      <c r="G281" s="4">
        <f t="shared" si="23"/>
        <v>1.4381235248616593</v>
      </c>
      <c r="I281" s="4">
        <f t="shared" si="24"/>
        <v>1.0266243729205096</v>
      </c>
    </row>
    <row r="282" spans="1:9" x14ac:dyDescent="0.2">
      <c r="A282" s="4">
        <f>IF('True_Odds_Calculator_3-way'!A283="","",'True_Odds_Calculator_3-way'!A283)</f>
        <v>2.54</v>
      </c>
      <c r="B282" s="4">
        <f>IF('True_Odds_Calculator_3-way'!B283="","",'True_Odds_Calculator_3-way'!B283)</f>
        <v>3.35</v>
      </c>
      <c r="C282" s="4">
        <f>IF('True_Odds_Calculator_3-way'!C283="","",'True_Odds_Calculator_3-way'!C283)</f>
        <v>3.03</v>
      </c>
      <c r="D282" s="4">
        <f t="shared" si="20"/>
        <v>2.2241253388471938E-2</v>
      </c>
      <c r="E282" s="4">
        <f t="shared" si="21"/>
        <v>2.5887485369704266</v>
      </c>
      <c r="F282" s="4">
        <f t="shared" si="22"/>
        <v>3.4353198310294792</v>
      </c>
      <c r="G282" s="4">
        <f t="shared" si="23"/>
        <v>3.0996290310364407</v>
      </c>
      <c r="I282" s="4">
        <f t="shared" si="24"/>
        <v>1.0222412533884719</v>
      </c>
    </row>
    <row r="283" spans="1:9" x14ac:dyDescent="0.2">
      <c r="A283" s="4">
        <f>IF('True_Odds_Calculator_3-way'!A284="","",'True_Odds_Calculator_3-way'!A284)</f>
        <v>1.93</v>
      </c>
      <c r="B283" s="4">
        <f>IF('True_Odds_Calculator_3-way'!B284="","",'True_Odds_Calculator_3-way'!B284)</f>
        <v>3.38</v>
      </c>
      <c r="C283" s="4">
        <f>IF('True_Odds_Calculator_3-way'!C284="","",'True_Odds_Calculator_3-way'!C284)</f>
        <v>4.6500000000000004</v>
      </c>
      <c r="D283" s="4">
        <f t="shared" si="20"/>
        <v>2.9046466632447476E-2</v>
      </c>
      <c r="E283" s="4">
        <f t="shared" si="21"/>
        <v>1.9667518264029475</v>
      </c>
      <c r="F283" s="4">
        <f t="shared" si="22"/>
        <v>3.4943551691260528</v>
      </c>
      <c r="G283" s="4">
        <f t="shared" si="23"/>
        <v>4.869222236906948</v>
      </c>
      <c r="I283" s="4">
        <f t="shared" si="24"/>
        <v>1.0290464666324475</v>
      </c>
    </row>
    <row r="284" spans="1:9" x14ac:dyDescent="0.2">
      <c r="A284" s="4">
        <f>IF('True_Odds_Calculator_3-way'!A285="","",'True_Odds_Calculator_3-way'!A285)</f>
        <v>2.94</v>
      </c>
      <c r="B284" s="4">
        <f>IF('True_Odds_Calculator_3-way'!B285="","",'True_Odds_Calculator_3-way'!B285)</f>
        <v>3.17</v>
      </c>
      <c r="C284" s="4">
        <f>IF('True_Odds_Calculator_3-way'!C285="","",'True_Odds_Calculator_3-way'!C285)</f>
        <v>2.68</v>
      </c>
      <c r="D284" s="4">
        <f t="shared" si="20"/>
        <v>2.8727796029188957E-2</v>
      </c>
      <c r="E284" s="4">
        <f t="shared" si="21"/>
        <v>3.0251682892152147</v>
      </c>
      <c r="F284" s="4">
        <f t="shared" si="22"/>
        <v>3.2692400858915573</v>
      </c>
      <c r="G284" s="4">
        <f t="shared" si="23"/>
        <v>2.7505897540638191</v>
      </c>
      <c r="I284" s="4">
        <f t="shared" si="24"/>
        <v>1.028727796029189</v>
      </c>
    </row>
    <row r="285" spans="1:9" x14ac:dyDescent="0.2">
      <c r="A285" s="4">
        <f>IF('True_Odds_Calculator_3-way'!A286="","",'True_Odds_Calculator_3-way'!A286)</f>
        <v>1.48</v>
      </c>
      <c r="B285" s="4">
        <f>IF('True_Odds_Calculator_3-way'!B286="","",'True_Odds_Calculator_3-way'!B286)</f>
        <v>4.55</v>
      </c>
      <c r="C285" s="4">
        <f>IF('True_Odds_Calculator_3-way'!C286="","",'True_Odds_Calculator_3-way'!C286)</f>
        <v>7.37</v>
      </c>
      <c r="D285" s="4">
        <f t="shared" si="20"/>
        <v>3.1141105767971355E-2</v>
      </c>
      <c r="E285" s="4">
        <f t="shared" si="21"/>
        <v>1.5030919192553465</v>
      </c>
      <c r="F285" s="4">
        <f t="shared" si="22"/>
        <v>4.7755525818801372</v>
      </c>
      <c r="G285" s="4">
        <f t="shared" si="23"/>
        <v>7.9805375933723814</v>
      </c>
      <c r="I285" s="4">
        <f t="shared" si="24"/>
        <v>1.0311411057679714</v>
      </c>
    </row>
    <row r="286" spans="1:9" x14ac:dyDescent="0.2">
      <c r="A286" s="4">
        <f>IF('True_Odds_Calculator_3-way'!A287="","",'True_Odds_Calculator_3-way'!A287)</f>
        <v>1.45</v>
      </c>
      <c r="B286" s="4">
        <f>IF('True_Odds_Calculator_3-way'!B287="","",'True_Odds_Calculator_3-way'!B287)</f>
        <v>4.4400000000000004</v>
      </c>
      <c r="C286" s="4">
        <f>IF('True_Odds_Calculator_3-way'!C287="","",'True_Odds_Calculator_3-way'!C287)</f>
        <v>8.4</v>
      </c>
      <c r="D286" s="4">
        <f t="shared" si="20"/>
        <v>3.3928016686637363E-2</v>
      </c>
      <c r="E286" s="4">
        <f t="shared" si="21"/>
        <v>1.4741743084253796</v>
      </c>
      <c r="F286" s="4">
        <f t="shared" si="22"/>
        <v>4.6747346219010408</v>
      </c>
      <c r="G286" s="4">
        <f t="shared" si="23"/>
        <v>9.2817520252643142</v>
      </c>
      <c r="I286" s="4">
        <f t="shared" si="24"/>
        <v>1.0339280166866374</v>
      </c>
    </row>
    <row r="287" spans="1:9" x14ac:dyDescent="0.2">
      <c r="A287" s="4">
        <f>IF('True_Odds_Calculator_3-way'!A288="","",'True_Odds_Calculator_3-way'!A288)</f>
        <v>2.99</v>
      </c>
      <c r="B287" s="4">
        <f>IF('True_Odds_Calculator_3-way'!B288="","",'True_Odds_Calculator_3-way'!B288)</f>
        <v>3.44</v>
      </c>
      <c r="C287" s="4">
        <f>IF('True_Odds_Calculator_3-way'!C288="","",'True_Odds_Calculator_3-way'!C288)</f>
        <v>2.48</v>
      </c>
      <c r="D287" s="4">
        <f t="shared" si="20"/>
        <v>2.8371641405334769E-2</v>
      </c>
      <c r="E287" s="4">
        <f t="shared" si="21"/>
        <v>3.0770087907110808</v>
      </c>
      <c r="F287" s="4">
        <f t="shared" si="22"/>
        <v>3.5556761562926087</v>
      </c>
      <c r="G287" s="4">
        <f t="shared" si="23"/>
        <v>2.5395626229877273</v>
      </c>
      <c r="I287" s="4">
        <f t="shared" si="24"/>
        <v>1.0283716414053348</v>
      </c>
    </row>
    <row r="288" spans="1:9" x14ac:dyDescent="0.2">
      <c r="A288" s="4">
        <f>IF('True_Odds_Calculator_3-way'!A289="","",'True_Odds_Calculator_3-way'!A289)</f>
        <v>2.0099999999999998</v>
      </c>
      <c r="B288" s="4">
        <f>IF('True_Odds_Calculator_3-way'!B289="","",'True_Odds_Calculator_3-way'!B289)</f>
        <v>3.61</v>
      </c>
      <c r="C288" s="4">
        <f>IF('True_Odds_Calculator_3-way'!C289="","",'True_Odds_Calculator_3-way'!C289)</f>
        <v>3.94</v>
      </c>
      <c r="D288" s="4">
        <f t="shared" si="20"/>
        <v>2.8327854659237595E-2</v>
      </c>
      <c r="E288" s="4">
        <f t="shared" si="21"/>
        <v>2.0488871875699797</v>
      </c>
      <c r="F288" s="4">
        <f t="shared" si="22"/>
        <v>3.7373999350018177</v>
      </c>
      <c r="G288" s="4">
        <f t="shared" si="23"/>
        <v>4.0922476364407769</v>
      </c>
      <c r="I288" s="4">
        <f t="shared" si="24"/>
        <v>1.0283278546592376</v>
      </c>
    </row>
    <row r="289" spans="1:9" x14ac:dyDescent="0.2">
      <c r="A289" s="4">
        <f>IF('True_Odds_Calculator_3-way'!A290="","",'True_Odds_Calculator_3-way'!A290)</f>
        <v>6.34</v>
      </c>
      <c r="B289" s="4">
        <f>IF('True_Odds_Calculator_3-way'!B290="","",'True_Odds_Calculator_3-way'!B290)</f>
        <v>3.87</v>
      </c>
      <c r="C289" s="4">
        <f>IF('True_Odds_Calculator_3-way'!C290="","",'True_Odds_Calculator_3-way'!C290)</f>
        <v>1.63</v>
      </c>
      <c r="D289" s="4">
        <f t="shared" si="20"/>
        <v>2.9623571956480577E-2</v>
      </c>
      <c r="E289" s="4">
        <f t="shared" si="21"/>
        <v>6.7634204332307339</v>
      </c>
      <c r="F289" s="4">
        <f t="shared" si="22"/>
        <v>4.023765828352369</v>
      </c>
      <c r="G289" s="4">
        <f t="shared" si="23"/>
        <v>1.6566648054626663</v>
      </c>
      <c r="I289" s="4">
        <f t="shared" si="24"/>
        <v>1.0296235719564806</v>
      </c>
    </row>
    <row r="290" spans="1:9" x14ac:dyDescent="0.2">
      <c r="A290" s="4">
        <f>IF('True_Odds_Calculator_3-way'!A291="","",'True_Odds_Calculator_3-way'!A291)</f>
        <v>5.13</v>
      </c>
      <c r="B290" s="4">
        <f>IF('True_Odds_Calculator_3-way'!B291="","",'True_Odds_Calculator_3-way'!B291)</f>
        <v>3.66</v>
      </c>
      <c r="C290" s="4">
        <f>IF('True_Odds_Calculator_3-way'!C291="","",'True_Odds_Calculator_3-way'!C291)</f>
        <v>1.78</v>
      </c>
      <c r="D290" s="4">
        <f t="shared" si="20"/>
        <v>2.9953570403978169E-2</v>
      </c>
      <c r="E290" s="4">
        <f t="shared" si="21"/>
        <v>5.4069471039820058</v>
      </c>
      <c r="F290" s="4">
        <f t="shared" si="22"/>
        <v>3.7988216931046139</v>
      </c>
      <c r="G290" s="4">
        <f t="shared" si="23"/>
        <v>1.8122073680514181</v>
      </c>
      <c r="I290" s="4">
        <f t="shared" si="24"/>
        <v>1.0299535704039782</v>
      </c>
    </row>
    <row r="291" spans="1:9" x14ac:dyDescent="0.2">
      <c r="A291" s="4">
        <f>IF('True_Odds_Calculator_3-way'!A292="","",'True_Odds_Calculator_3-way'!A292)</f>
        <v>2.14</v>
      </c>
      <c r="B291" s="4">
        <f>IF('True_Odds_Calculator_3-way'!B292="","",'True_Odds_Calculator_3-way'!B292)</f>
        <v>3.57</v>
      </c>
      <c r="C291" s="4">
        <f>IF('True_Odds_Calculator_3-way'!C292="","",'True_Odds_Calculator_3-way'!C292)</f>
        <v>3.55</v>
      </c>
      <c r="D291" s="4">
        <f t="shared" si="20"/>
        <v>2.9091905289165831E-2</v>
      </c>
      <c r="E291" s="4">
        <f t="shared" si="21"/>
        <v>2.1853508951696536</v>
      </c>
      <c r="F291" s="4">
        <f t="shared" si="22"/>
        <v>3.6980232242628959</v>
      </c>
      <c r="G291" s="4">
        <f t="shared" si="23"/>
        <v>3.6765673808730885</v>
      </c>
      <c r="I291" s="4">
        <f t="shared" si="24"/>
        <v>1.0290919052891658</v>
      </c>
    </row>
    <row r="292" spans="1:9" x14ac:dyDescent="0.2">
      <c r="A292" s="4">
        <f>IF('True_Odds_Calculator_3-way'!A293="","",'True_Odds_Calculator_3-way'!A293)</f>
        <v>3.14</v>
      </c>
      <c r="B292" s="4">
        <f>IF('True_Odds_Calculator_3-way'!B293="","",'True_Odds_Calculator_3-way'!B293)</f>
        <v>3.29</v>
      </c>
      <c r="C292" s="4">
        <f>IF('True_Odds_Calculator_3-way'!C293="","",'True_Odds_Calculator_3-way'!C293)</f>
        <v>2.4700000000000002</v>
      </c>
      <c r="D292" s="4">
        <f t="shared" si="20"/>
        <v>2.7281004955914456E-2</v>
      </c>
      <c r="E292" s="4">
        <f t="shared" si="21"/>
        <v>3.2322953443560807</v>
      </c>
      <c r="F292" s="4">
        <f t="shared" si="22"/>
        <v>3.3914664661050264</v>
      </c>
      <c r="G292" s="4">
        <f t="shared" si="23"/>
        <v>2.52675434076711</v>
      </c>
      <c r="I292" s="4">
        <f t="shared" si="24"/>
        <v>1.0272810049559145</v>
      </c>
    </row>
    <row r="293" spans="1:9" x14ac:dyDescent="0.2">
      <c r="A293" s="4">
        <f>IF('True_Odds_Calculator_3-way'!A294="","",'True_Odds_Calculator_3-way'!A294)</f>
        <v>5.14</v>
      </c>
      <c r="B293" s="4">
        <f>IF('True_Odds_Calculator_3-way'!B294="","",'True_Odds_Calculator_3-way'!B294)</f>
        <v>4.34</v>
      </c>
      <c r="C293" s="4">
        <f>IF('True_Odds_Calculator_3-way'!C294="","",'True_Odds_Calculator_3-way'!C294)</f>
        <v>1.67</v>
      </c>
      <c r="D293" s="4">
        <f t="shared" si="20"/>
        <v>2.3769670936239162E-2</v>
      </c>
      <c r="E293" s="4">
        <f t="shared" si="21"/>
        <v>5.3582152980751854</v>
      </c>
      <c r="F293" s="4">
        <f t="shared" si="22"/>
        <v>4.4945532619541666</v>
      </c>
      <c r="G293" s="4">
        <f t="shared" si="23"/>
        <v>1.6923933828176965</v>
      </c>
      <c r="I293" s="4">
        <f t="shared" si="24"/>
        <v>1.0237696709362392</v>
      </c>
    </row>
    <row r="294" spans="1:9" x14ac:dyDescent="0.2">
      <c r="A294" s="4">
        <f>IF('True_Odds_Calculator_3-way'!A295="","",'True_Odds_Calculator_3-way'!A295)</f>
        <v>2.52</v>
      </c>
      <c r="B294" s="4">
        <f>IF('True_Odds_Calculator_3-way'!B295="","",'True_Odds_Calculator_3-way'!B295)</f>
        <v>3.13</v>
      </c>
      <c r="C294" s="4">
        <f>IF('True_Odds_Calculator_3-way'!C295="","",'True_Odds_Calculator_3-way'!C295)</f>
        <v>3.27</v>
      </c>
      <c r="D294" s="4">
        <f t="shared" si="20"/>
        <v>2.2124612270287392E-2</v>
      </c>
      <c r="E294" s="4">
        <f t="shared" si="21"/>
        <v>2.5677202444547893</v>
      </c>
      <c r="F294" s="4">
        <f t="shared" si="22"/>
        <v>3.2039580710204882</v>
      </c>
      <c r="G294" s="4">
        <f t="shared" si="23"/>
        <v>3.3508074951178215</v>
      </c>
      <c r="I294" s="4">
        <f t="shared" si="24"/>
        <v>1.0221246122702874</v>
      </c>
    </row>
    <row r="295" spans="1:9" x14ac:dyDescent="0.2">
      <c r="A295" s="4">
        <f>IF('True_Odds_Calculator_3-way'!A296="","",'True_Odds_Calculator_3-way'!A296)</f>
        <v>2.44</v>
      </c>
      <c r="B295" s="4">
        <f>IF('True_Odds_Calculator_3-way'!B296="","",'True_Odds_Calculator_3-way'!B296)</f>
        <v>3.41</v>
      </c>
      <c r="C295" s="4">
        <f>IF('True_Odds_Calculator_3-way'!C296="","",'True_Odds_Calculator_3-way'!C296)</f>
        <v>3.13</v>
      </c>
      <c r="D295" s="4">
        <f t="shared" si="20"/>
        <v>2.2580015429953582E-2</v>
      </c>
      <c r="E295" s="4">
        <f t="shared" si="21"/>
        <v>2.4856491434230472</v>
      </c>
      <c r="F295" s="4">
        <f t="shared" si="22"/>
        <v>3.4998263717171887</v>
      </c>
      <c r="G295" s="4">
        <f t="shared" si="23"/>
        <v>3.2055171198210228</v>
      </c>
      <c r="I295" s="4">
        <f t="shared" si="24"/>
        <v>1.0225800154299536</v>
      </c>
    </row>
    <row r="296" spans="1:9" x14ac:dyDescent="0.2">
      <c r="A296" s="4">
        <f>IF('True_Odds_Calculator_3-way'!A297="","",'True_Odds_Calculator_3-way'!A297)</f>
        <v>4.5</v>
      </c>
      <c r="B296" s="4">
        <f>IF('True_Odds_Calculator_3-way'!B297="","",'True_Odds_Calculator_3-way'!B297)</f>
        <v>3.65</v>
      </c>
      <c r="C296" s="4">
        <f>IF('True_Odds_Calculator_3-way'!C297="","",'True_Odds_Calculator_3-way'!C297)</f>
        <v>1.89</v>
      </c>
      <c r="D296" s="4">
        <f t="shared" si="20"/>
        <v>2.5295354062477404E-2</v>
      </c>
      <c r="E296" s="4">
        <f t="shared" si="21"/>
        <v>4.6774776810939089</v>
      </c>
      <c r="F296" s="4">
        <f t="shared" si="22"/>
        <v>3.7658993722136294</v>
      </c>
      <c r="G296" s="4">
        <f t="shared" si="23"/>
        <v>1.9206069323929285</v>
      </c>
      <c r="I296" s="4">
        <f t="shared" si="24"/>
        <v>1.0252953540624774</v>
      </c>
    </row>
    <row r="297" spans="1:9" x14ac:dyDescent="0.2">
      <c r="A297" s="4">
        <f>IF('True_Odds_Calculator_3-way'!A298="","",'True_Odds_Calculator_3-way'!A298)</f>
        <v>2.96</v>
      </c>
      <c r="B297" s="4">
        <f>IF('True_Odds_Calculator_3-way'!B298="","",'True_Odds_Calculator_3-way'!B298)</f>
        <v>3.06</v>
      </c>
      <c r="C297" s="4">
        <f>IF('True_Odds_Calculator_3-way'!C298="","",'True_Odds_Calculator_3-way'!C298)</f>
        <v>2.8</v>
      </c>
      <c r="D297" s="4">
        <f t="shared" si="20"/>
        <v>2.1778080601610128E-2</v>
      </c>
      <c r="E297" s="4">
        <f t="shared" si="21"/>
        <v>3.0250003180702043</v>
      </c>
      <c r="F297" s="4">
        <f t="shared" si="22"/>
        <v>3.1295179929976049</v>
      </c>
      <c r="G297" s="4">
        <f t="shared" si="23"/>
        <v>2.8580942191876328</v>
      </c>
      <c r="I297" s="4">
        <f t="shared" si="24"/>
        <v>1.0217780806016101</v>
      </c>
    </row>
    <row r="298" spans="1:9" x14ac:dyDescent="0.2">
      <c r="A298" s="4">
        <f>IF('True_Odds_Calculator_3-way'!A299="","",'True_Odds_Calculator_3-way'!A299)</f>
        <v>8.6999999999999993</v>
      </c>
      <c r="B298" s="4">
        <f>IF('True_Odds_Calculator_3-way'!B299="","",'True_Odds_Calculator_3-way'!B299)</f>
        <v>4.58</v>
      </c>
      <c r="C298" s="4">
        <f>IF('True_Odds_Calculator_3-way'!C299="","",'True_Odds_Calculator_3-way'!C299)</f>
        <v>1.39</v>
      </c>
      <c r="D298" s="4">
        <f t="shared" si="20"/>
        <v>5.2707600520998765E-2</v>
      </c>
      <c r="E298" s="4">
        <f t="shared" si="21"/>
        <v>10.269752659873644</v>
      </c>
      <c r="F298" s="4">
        <f t="shared" si="22"/>
        <v>4.980788819097512</v>
      </c>
      <c r="G298" s="4">
        <f t="shared" si="23"/>
        <v>1.4247951915789863</v>
      </c>
      <c r="I298" s="4">
        <f t="shared" si="24"/>
        <v>1.0527076005209988</v>
      </c>
    </row>
    <row r="299" spans="1:9" x14ac:dyDescent="0.2">
      <c r="A299" s="4">
        <f>IF('True_Odds_Calculator_3-way'!A300="","",'True_Odds_Calculator_3-way'!A300)</f>
        <v>2.7</v>
      </c>
      <c r="B299" s="4">
        <f>IF('True_Odds_Calculator_3-way'!B300="","",'True_Odds_Calculator_3-way'!B300)</f>
        <v>2.85</v>
      </c>
      <c r="C299" s="4">
        <f>IF('True_Odds_Calculator_3-way'!C300="","",'True_Odds_Calculator_3-way'!C300)</f>
        <v>2.85</v>
      </c>
      <c r="D299" s="4">
        <f t="shared" si="20"/>
        <v>7.2124756335282481E-2</v>
      </c>
      <c r="E299" s="4">
        <f t="shared" si="21"/>
        <v>2.8874296435272044</v>
      </c>
      <c r="F299" s="4">
        <f t="shared" si="22"/>
        <v>3.0596421471172963</v>
      </c>
      <c r="G299" s="4">
        <f t="shared" si="23"/>
        <v>3.0596421471172963</v>
      </c>
      <c r="I299" s="4">
        <f t="shared" si="24"/>
        <v>1.0721247563352825</v>
      </c>
    </row>
    <row r="300" spans="1:9" x14ac:dyDescent="0.2">
      <c r="A300" s="4">
        <f>IF('True_Odds_Calculator_3-way'!A301="","",'True_Odds_Calculator_3-way'!A301)</f>
        <v>1.81</v>
      </c>
      <c r="B300" s="4">
        <f>IF('True_Odds_Calculator_3-way'!B301="","",'True_Odds_Calculator_3-way'!B301)</f>
        <v>3.78</v>
      </c>
      <c r="C300" s="4">
        <f>IF('True_Odds_Calculator_3-way'!C301="","",'True_Odds_Calculator_3-way'!C301)</f>
        <v>4.7</v>
      </c>
      <c r="D300" s="4">
        <f t="shared" si="20"/>
        <v>2.9802409842377031E-2</v>
      </c>
      <c r="E300" s="4">
        <f t="shared" si="21"/>
        <v>1.8431411285438231</v>
      </c>
      <c r="F300" s="4">
        <f t="shared" si="22"/>
        <v>3.9274809812943716</v>
      </c>
      <c r="G300" s="4">
        <f t="shared" si="23"/>
        <v>4.9301928853900394</v>
      </c>
      <c r="I300" s="4">
        <f t="shared" si="24"/>
        <v>1.029802409842377</v>
      </c>
    </row>
    <row r="301" spans="1:9" x14ac:dyDescent="0.2">
      <c r="A301" s="4">
        <f>IF('True_Odds_Calculator_3-way'!A302="","",'True_Odds_Calculator_3-way'!A302)</f>
        <v>2.41</v>
      </c>
      <c r="B301" s="4">
        <f>IF('True_Odds_Calculator_3-way'!B302="","",'True_Odds_Calculator_3-way'!B302)</f>
        <v>3.53</v>
      </c>
      <c r="C301" s="4">
        <f>IF('True_Odds_Calculator_3-way'!C302="","",'True_Odds_Calculator_3-way'!C302)</f>
        <v>3.03</v>
      </c>
      <c r="D301" s="4">
        <f t="shared" si="20"/>
        <v>2.8256881616599561E-2</v>
      </c>
      <c r="E301" s="4">
        <f t="shared" si="21"/>
        <v>2.4659769237973568</v>
      </c>
      <c r="F301" s="4">
        <f t="shared" si="22"/>
        <v>3.6514053225345924</v>
      </c>
      <c r="G301" s="4">
        <f t="shared" si="23"/>
        <v>3.1190149732274794</v>
      </c>
      <c r="I301" s="4">
        <f t="shared" si="24"/>
        <v>1.0282568816165996</v>
      </c>
    </row>
    <row r="302" spans="1:9" x14ac:dyDescent="0.2">
      <c r="A302" s="4">
        <f>IF('True_Odds_Calculator_3-way'!A303="","",'True_Odds_Calculator_3-way'!A303)</f>
        <v>1.88</v>
      </c>
      <c r="B302" s="4">
        <f>IF('True_Odds_Calculator_3-way'!B303="","",'True_Odds_Calculator_3-way'!B303)</f>
        <v>3.75</v>
      </c>
      <c r="C302" s="4">
        <f>IF('True_Odds_Calculator_3-way'!C303="","",'True_Odds_Calculator_3-way'!C303)</f>
        <v>4.29</v>
      </c>
      <c r="D302" s="4">
        <f t="shared" si="20"/>
        <v>3.1681793383921075E-2</v>
      </c>
      <c r="E302" s="4">
        <f t="shared" si="21"/>
        <v>1.9180814429132236</v>
      </c>
      <c r="F302" s="4">
        <f t="shared" si="22"/>
        <v>3.9046321877662735</v>
      </c>
      <c r="G302" s="4">
        <f t="shared" si="23"/>
        <v>4.4935815529076164</v>
      </c>
      <c r="I302" s="4">
        <f t="shared" si="24"/>
        <v>1.0316817933839211</v>
      </c>
    </row>
    <row r="303" spans="1:9" x14ac:dyDescent="0.2">
      <c r="A303" s="4">
        <f>IF('True_Odds_Calculator_3-way'!A304="","",'True_Odds_Calculator_3-way'!A304)</f>
        <v>5.16</v>
      </c>
      <c r="B303" s="4">
        <f>IF('True_Odds_Calculator_3-way'!B304="","",'True_Odds_Calculator_3-way'!B304)</f>
        <v>4.09</v>
      </c>
      <c r="C303" s="4">
        <f>IF('True_Odds_Calculator_3-way'!C304="","",'True_Odds_Calculator_3-way'!C304)</f>
        <v>1.67</v>
      </c>
      <c r="D303" s="4">
        <f t="shared" si="20"/>
        <v>3.7099622328096604E-2</v>
      </c>
      <c r="E303" s="4">
        <f t="shared" si="21"/>
        <v>5.5117096348353813</v>
      </c>
      <c r="F303" s="4">
        <f t="shared" si="22"/>
        <v>4.3078893913506047</v>
      </c>
      <c r="G303" s="4">
        <f t="shared" si="23"/>
        <v>1.7052163377116873</v>
      </c>
      <c r="I303" s="4">
        <f t="shared" si="24"/>
        <v>1.0370996223280966</v>
      </c>
    </row>
    <row r="304" spans="1:9" x14ac:dyDescent="0.2">
      <c r="A304" s="4">
        <f>IF('True_Odds_Calculator_3-way'!A305="","",'True_Odds_Calculator_3-way'!A305)</f>
        <v>1.6</v>
      </c>
      <c r="B304" s="4">
        <f>IF('True_Odds_Calculator_3-way'!B305="","",'True_Odds_Calculator_3-way'!B305)</f>
        <v>4.17</v>
      </c>
      <c r="C304" s="4">
        <f>IF('True_Odds_Calculator_3-way'!C305="","",'True_Odds_Calculator_3-way'!C305)</f>
        <v>6.22</v>
      </c>
      <c r="D304" s="4">
        <f t="shared" si="20"/>
        <v>2.5579857657282545E-2</v>
      </c>
      <c r="E304" s="4">
        <f t="shared" si="21"/>
        <v>1.6221300565050665</v>
      </c>
      <c r="F304" s="4">
        <f t="shared" si="22"/>
        <v>4.3237347210086394</v>
      </c>
      <c r="G304" s="4">
        <f t="shared" si="23"/>
        <v>6.5683565433745343</v>
      </c>
      <c r="I304" s="4">
        <f t="shared" si="24"/>
        <v>1.0255798576572825</v>
      </c>
    </row>
    <row r="305" spans="1:9" x14ac:dyDescent="0.2">
      <c r="A305" s="4">
        <f>IF('True_Odds_Calculator_3-way'!A306="","",'True_Odds_Calculator_3-way'!A306)</f>
        <v>3.73</v>
      </c>
      <c r="B305" s="4">
        <f>IF('True_Odds_Calculator_3-way'!B306="","",'True_Odds_Calculator_3-way'!B306)</f>
        <v>4.0199999999999996</v>
      </c>
      <c r="C305" s="4">
        <f>IF('True_Odds_Calculator_3-way'!C306="","",'True_Odds_Calculator_3-way'!C306)</f>
        <v>1.97</v>
      </c>
      <c r="D305" s="4">
        <f t="shared" si="20"/>
        <v>2.4466946848750393E-2</v>
      </c>
      <c r="E305" s="4">
        <f t="shared" si="21"/>
        <v>3.8470288114907349</v>
      </c>
      <c r="F305" s="4">
        <f t="shared" si="22"/>
        <v>4.1562661309710789</v>
      </c>
      <c r="G305" s="4">
        <f t="shared" si="23"/>
        <v>2.0021680907701671</v>
      </c>
      <c r="I305" s="4">
        <f t="shared" si="24"/>
        <v>1.0244669468487504</v>
      </c>
    </row>
    <row r="306" spans="1:9" x14ac:dyDescent="0.2">
      <c r="A306" s="4">
        <f>IF('True_Odds_Calculator_3-way'!A307="","",'True_Odds_Calculator_3-way'!A307)</f>
        <v>2.06</v>
      </c>
      <c r="B306" s="4">
        <f>IF('True_Odds_Calculator_3-way'!B307="","",'True_Odds_Calculator_3-way'!B307)</f>
        <v>3.76</v>
      </c>
      <c r="C306" s="4">
        <f>IF('True_Odds_Calculator_3-way'!C307="","",'True_Odds_Calculator_3-way'!C307)</f>
        <v>3.68</v>
      </c>
      <c r="D306" s="4">
        <f t="shared" si="20"/>
        <v>2.313347044717684E-2</v>
      </c>
      <c r="E306" s="4">
        <f t="shared" si="21"/>
        <v>2.0932512607767233</v>
      </c>
      <c r="F306" s="4">
        <f t="shared" si="22"/>
        <v>3.8722724730254141</v>
      </c>
      <c r="G306" s="4">
        <f t="shared" si="23"/>
        <v>3.7874774641978393</v>
      </c>
      <c r="I306" s="4">
        <f t="shared" si="24"/>
        <v>1.0231334704471768</v>
      </c>
    </row>
    <row r="307" spans="1:9" x14ac:dyDescent="0.2">
      <c r="A307" s="4">
        <f>IF('True_Odds_Calculator_3-way'!A308="","",'True_Odds_Calculator_3-way'!A308)</f>
        <v>1.44</v>
      </c>
      <c r="B307" s="4">
        <f>IF('True_Odds_Calculator_3-way'!B308="","",'True_Odds_Calculator_3-way'!B308)</f>
        <v>5.03</v>
      </c>
      <c r="C307" s="4">
        <f>IF('True_Odds_Calculator_3-way'!C308="","",'True_Odds_Calculator_3-way'!C308)</f>
        <v>7.14</v>
      </c>
      <c r="D307" s="4">
        <f t="shared" si="20"/>
        <v>3.3307623911062123E-2</v>
      </c>
      <c r="E307" s="4">
        <f t="shared" si="21"/>
        <v>1.4633962814278296</v>
      </c>
      <c r="F307" s="4">
        <f t="shared" si="22"/>
        <v>5.327519496434479</v>
      </c>
      <c r="G307" s="4">
        <f t="shared" si="23"/>
        <v>7.7547344315863089</v>
      </c>
      <c r="I307" s="4">
        <f t="shared" si="24"/>
        <v>1.0333076239110621</v>
      </c>
    </row>
    <row r="308" spans="1:9" x14ac:dyDescent="0.2">
      <c r="A308" s="4">
        <f>IF('True_Odds_Calculator_3-way'!A309="","",'True_Odds_Calculator_3-way'!A309)</f>
        <v>2.06</v>
      </c>
      <c r="B308" s="4">
        <f>IF('True_Odds_Calculator_3-way'!B309="","",'True_Odds_Calculator_3-way'!B309)</f>
        <v>3.63</v>
      </c>
      <c r="C308" s="4">
        <f>IF('True_Odds_Calculator_3-way'!C309="","",'True_Odds_Calculator_3-way'!C309)</f>
        <v>3.67</v>
      </c>
      <c r="D308" s="4">
        <f t="shared" si="20"/>
        <v>3.3398550900492818E-2</v>
      </c>
      <c r="E308" s="4">
        <f t="shared" si="21"/>
        <v>2.1083522583487522</v>
      </c>
      <c r="F308" s="4">
        <f t="shared" si="22"/>
        <v>3.782874455305282</v>
      </c>
      <c r="G308" s="4">
        <f t="shared" si="23"/>
        <v>3.8263347019676597</v>
      </c>
      <c r="I308" s="4">
        <f t="shared" si="24"/>
        <v>1.0333985509004928</v>
      </c>
    </row>
    <row r="309" spans="1:9" x14ac:dyDescent="0.2">
      <c r="A309" s="4">
        <f>IF('True_Odds_Calculator_3-way'!A310="","",'True_Odds_Calculator_3-way'!A310)</f>
        <v>2.63</v>
      </c>
      <c r="B309" s="4">
        <f>IF('True_Odds_Calculator_3-way'!B310="","",'True_Odds_Calculator_3-way'!B310)</f>
        <v>3.27</v>
      </c>
      <c r="C309" s="4">
        <f>IF('True_Odds_Calculator_3-way'!C310="","",'True_Odds_Calculator_3-way'!C310)</f>
        <v>2.93</v>
      </c>
      <c r="D309" s="4">
        <f t="shared" si="20"/>
        <v>2.733546276329113E-2</v>
      </c>
      <c r="E309" s="4">
        <f t="shared" si="21"/>
        <v>2.6945729869365311</v>
      </c>
      <c r="F309" s="4">
        <f t="shared" si="22"/>
        <v>3.3704239883796316</v>
      </c>
      <c r="G309" s="4">
        <f t="shared" si="23"/>
        <v>3.0103697538015761</v>
      </c>
      <c r="I309" s="4">
        <f t="shared" si="24"/>
        <v>1.0273354627632911</v>
      </c>
    </row>
    <row r="310" spans="1:9" x14ac:dyDescent="0.2">
      <c r="A310" s="4">
        <f>IF('True_Odds_Calculator_3-way'!A311="","",'True_Odds_Calculator_3-way'!A311)</f>
        <v>6.65</v>
      </c>
      <c r="B310" s="4">
        <f>IF('True_Odds_Calculator_3-way'!B311="","",'True_Odds_Calculator_3-way'!B311)</f>
        <v>4.3</v>
      </c>
      <c r="C310" s="4">
        <f>IF('True_Odds_Calculator_3-way'!C311="","",'True_Odds_Calculator_3-way'!C311)</f>
        <v>1.54</v>
      </c>
      <c r="D310" s="4">
        <f t="shared" si="20"/>
        <v>3.2284728735157087E-2</v>
      </c>
      <c r="E310" s="4">
        <f t="shared" si="21"/>
        <v>7.1625868154389165</v>
      </c>
      <c r="F310" s="4">
        <f t="shared" si="22"/>
        <v>4.5086361355980786</v>
      </c>
      <c r="G310" s="4">
        <f t="shared" si="23"/>
        <v>1.5659522564906776</v>
      </c>
      <c r="I310" s="4">
        <f t="shared" si="24"/>
        <v>1.0322847287351571</v>
      </c>
    </row>
    <row r="311" spans="1:9" x14ac:dyDescent="0.2">
      <c r="A311" s="4">
        <f>IF('True_Odds_Calculator_3-way'!A312="","",'True_Odds_Calculator_3-way'!A312)</f>
        <v>1.35</v>
      </c>
      <c r="B311" s="4">
        <f>IF('True_Odds_Calculator_3-way'!B312="","",'True_Odds_Calculator_3-way'!B312)</f>
        <v>5.28</v>
      </c>
      <c r="C311" s="4">
        <f>IF('True_Odds_Calculator_3-way'!C312="","",'True_Odds_Calculator_3-way'!C312)</f>
        <v>9.69</v>
      </c>
      <c r="D311" s="4">
        <f t="shared" si="20"/>
        <v>3.3333854541284902E-2</v>
      </c>
      <c r="E311" s="4">
        <f t="shared" si="21"/>
        <v>1.3705587019855252</v>
      </c>
      <c r="F311" s="4">
        <f t="shared" si="22"/>
        <v>5.6090706218267927</v>
      </c>
      <c r="G311" s="4">
        <f t="shared" si="23"/>
        <v>10.859191200747107</v>
      </c>
      <c r="I311" s="4">
        <f t="shared" si="24"/>
        <v>1.0333338545412849</v>
      </c>
    </row>
    <row r="312" spans="1:9" x14ac:dyDescent="0.2">
      <c r="A312" s="4">
        <f>IF('True_Odds_Calculator_3-way'!A313="","",'True_Odds_Calculator_3-way'!A313)</f>
        <v>1.41</v>
      </c>
      <c r="B312" s="4">
        <f>IF('True_Odds_Calculator_3-way'!B313="","",'True_Odds_Calculator_3-way'!B313)</f>
        <v>4.8099999999999996</v>
      </c>
      <c r="C312" s="4">
        <f>IF('True_Odds_Calculator_3-way'!C313="","",'True_Odds_Calculator_3-way'!C313)</f>
        <v>9.1199999999999992</v>
      </c>
      <c r="D312" s="4">
        <f t="shared" si="20"/>
        <v>2.6769188863253746E-2</v>
      </c>
      <c r="E312" s="4">
        <f t="shared" si="21"/>
        <v>1.4279659807840575</v>
      </c>
      <c r="F312" s="4">
        <f t="shared" si="22"/>
        <v>5.0257028276913083</v>
      </c>
      <c r="G312" s="4">
        <f t="shared" si="23"/>
        <v>9.9279173777211049</v>
      </c>
      <c r="I312" s="4">
        <f t="shared" si="24"/>
        <v>1.0267691888632537</v>
      </c>
    </row>
    <row r="313" spans="1:9" x14ac:dyDescent="0.2">
      <c r="A313" s="4">
        <f>IF('True_Odds_Calculator_3-way'!A314="","",'True_Odds_Calculator_3-way'!A314)</f>
        <v>2.46</v>
      </c>
      <c r="B313" s="4">
        <f>IF('True_Odds_Calculator_3-way'!B314="","",'True_Odds_Calculator_3-way'!B314)</f>
        <v>3.16</v>
      </c>
      <c r="C313" s="4">
        <f>IF('True_Odds_Calculator_3-way'!C314="","",'True_Odds_Calculator_3-way'!C314)</f>
        <v>3.36</v>
      </c>
      <c r="D313" s="4">
        <f t="shared" si="20"/>
        <v>2.0578808862229625E-2</v>
      </c>
      <c r="E313" s="4">
        <f t="shared" si="21"/>
        <v>2.5022240888286666</v>
      </c>
      <c r="F313" s="4">
        <f t="shared" si="22"/>
        <v>3.2300149188170999</v>
      </c>
      <c r="G313" s="4">
        <f t="shared" si="23"/>
        <v>3.4392691909019661</v>
      </c>
      <c r="I313" s="4">
        <f t="shared" si="24"/>
        <v>1.0205788088622296</v>
      </c>
    </row>
    <row r="314" spans="1:9" x14ac:dyDescent="0.2">
      <c r="A314" s="4">
        <f>IF('True_Odds_Calculator_3-way'!A315="","",'True_Odds_Calculator_3-way'!A315)</f>
        <v>1.91</v>
      </c>
      <c r="B314" s="4">
        <f>IF('True_Odds_Calculator_3-way'!B315="","",'True_Odds_Calculator_3-way'!B315)</f>
        <v>3.67</v>
      </c>
      <c r="C314" s="4">
        <f>IF('True_Odds_Calculator_3-way'!C315="","",'True_Odds_Calculator_3-way'!C315)</f>
        <v>4.38</v>
      </c>
      <c r="D314" s="4">
        <f t="shared" si="20"/>
        <v>2.4350275739886351E-2</v>
      </c>
      <c r="E314" s="4">
        <f t="shared" si="21"/>
        <v>1.9400770314616258</v>
      </c>
      <c r="F314" s="4">
        <f t="shared" si="22"/>
        <v>3.7826803898810444</v>
      </c>
      <c r="G314" s="4">
        <f t="shared" si="23"/>
        <v>4.5414550985070816</v>
      </c>
      <c r="I314" s="4">
        <f t="shared" si="24"/>
        <v>1.0243502757398864</v>
      </c>
    </row>
    <row r="315" spans="1:9" x14ac:dyDescent="0.2">
      <c r="A315" s="4">
        <f>IF('True_Odds_Calculator_3-way'!A316="","",'True_Odds_Calculator_3-way'!A316)</f>
        <v>1.23</v>
      </c>
      <c r="B315" s="4">
        <f>IF('True_Odds_Calculator_3-way'!B316="","",'True_Odds_Calculator_3-way'!B316)</f>
        <v>6.53</v>
      </c>
      <c r="C315" s="4">
        <f>IF('True_Odds_Calculator_3-way'!C316="","",'True_Odds_Calculator_3-way'!C316)</f>
        <v>15.15</v>
      </c>
      <c r="D315" s="4">
        <f t="shared" si="20"/>
        <v>3.2154087556068189E-2</v>
      </c>
      <c r="E315" s="4">
        <f t="shared" si="21"/>
        <v>1.2464319313964685</v>
      </c>
      <c r="F315" s="4">
        <f t="shared" si="22"/>
        <v>7.0214202931917775</v>
      </c>
      <c r="G315" s="4">
        <f t="shared" si="23"/>
        <v>18.086920557486625</v>
      </c>
      <c r="I315" s="4">
        <f t="shared" si="24"/>
        <v>1.0321540875560682</v>
      </c>
    </row>
    <row r="316" spans="1:9" x14ac:dyDescent="0.2">
      <c r="A316" s="4">
        <f>IF('True_Odds_Calculator_3-way'!A317="","",'True_Odds_Calculator_3-way'!A317)</f>
        <v>1.73</v>
      </c>
      <c r="B316" s="4">
        <f>IF('True_Odds_Calculator_3-way'!B317="","",'True_Odds_Calculator_3-way'!B317)</f>
        <v>3.91</v>
      </c>
      <c r="C316" s="4">
        <f>IF('True_Odds_Calculator_3-way'!C317="","",'True_Odds_Calculator_3-way'!C317)</f>
        <v>4.95</v>
      </c>
      <c r="D316" s="4">
        <f t="shared" si="20"/>
        <v>3.5809359804451768E-2</v>
      </c>
      <c r="E316" s="4">
        <f t="shared" si="21"/>
        <v>1.7664778815810958</v>
      </c>
      <c r="F316" s="4">
        <f t="shared" si="22"/>
        <v>4.1014195341768787</v>
      </c>
      <c r="G316" s="4">
        <f t="shared" si="23"/>
        <v>5.2608390068338649</v>
      </c>
      <c r="I316" s="4">
        <f t="shared" si="24"/>
        <v>1.0358093598044518</v>
      </c>
    </row>
    <row r="317" spans="1:9" x14ac:dyDescent="0.2">
      <c r="A317" s="4">
        <f>IF('True_Odds_Calculator_3-way'!A318="","",'True_Odds_Calculator_3-way'!A318)</f>
        <v>2.76</v>
      </c>
      <c r="B317" s="4">
        <f>IF('True_Odds_Calculator_3-way'!B318="","",'True_Odds_Calculator_3-way'!B318)</f>
        <v>3.41</v>
      </c>
      <c r="C317" s="4">
        <f>IF('True_Odds_Calculator_3-way'!C318="","",'True_Odds_Calculator_3-way'!C318)</f>
        <v>2.69</v>
      </c>
      <c r="D317" s="4">
        <f t="shared" si="20"/>
        <v>2.7321184440430413E-2</v>
      </c>
      <c r="E317" s="4">
        <f t="shared" si="21"/>
        <v>2.8311626598333528</v>
      </c>
      <c r="F317" s="4">
        <f t="shared" si="22"/>
        <v>3.5192918899442787</v>
      </c>
      <c r="G317" s="4">
        <f t="shared" si="23"/>
        <v>2.757554558847108</v>
      </c>
      <c r="I317" s="4">
        <f t="shared" si="24"/>
        <v>1.0273211844404304</v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>
        <f>IF('True_Odds_Calculator_2-way'!A4="","",'True_Odds_Calculator_2-way'!A4)</f>
        <v>1.65</v>
      </c>
      <c r="B3" s="4">
        <f>IF('True_Odds_Calculator_2-way'!B4="","",'True_Odds_Calculator_2-way'!B4)</f>
        <v>2.31</v>
      </c>
      <c r="C3" s="4">
        <f t="shared" ref="C3:C66" si="0">1/A3</f>
        <v>0.60606060606060608</v>
      </c>
      <c r="D3">
        <f t="shared" ref="D3:D66" si="1">1/B3</f>
        <v>0.4329004329004329</v>
      </c>
      <c r="E3">
        <f t="shared" ref="E3:E66" si="2">C3+D3-1</f>
        <v>3.8961038961038863E-2</v>
      </c>
      <c r="F3">
        <f t="shared" ref="F3:F66" si="3">C3+D3-(C3*D3)-1</f>
        <v>-0.22340285976649621</v>
      </c>
      <c r="G3">
        <v>0</v>
      </c>
      <c r="H3">
        <f t="shared" ref="H3:H66" si="4">C3*D3</f>
        <v>0.26236389872753507</v>
      </c>
      <c r="I3">
        <f t="shared" ref="I3:I66" si="5">((-4*F3*H3)^0.5)/(2*F3)</f>
        <v>-1.0836965077746656</v>
      </c>
      <c r="J3">
        <f t="shared" ref="J3:J66" si="6">(-((-4*F3*H3)^0.5))/(2*F3)</f>
        <v>1.0836965077746656</v>
      </c>
      <c r="K3">
        <f t="shared" ref="K3:K66" si="7">IF(A3="","",(C3/($J3+C3-($J3*C3))))</f>
        <v>0.58671579337859414</v>
      </c>
      <c r="L3">
        <f t="shared" ref="L3:L66" si="8">IF(B3="","",(D3/($J3+D3-($J3*D3))))</f>
        <v>0.41328420662140614</v>
      </c>
      <c r="M3">
        <f t="shared" ref="M3:M66" si="9">IF(A3="","",1/K3)</f>
        <v>1.7044027300535323</v>
      </c>
      <c r="N3">
        <f t="shared" ref="N3:N66" si="10">IF(B3="","",1/L3)</f>
        <v>2.4196424251848119</v>
      </c>
    </row>
    <row r="4" spans="1:14" x14ac:dyDescent="0.25">
      <c r="A4" s="4">
        <f>IF('True_Odds_Calculator_2-way'!A5="","",'True_Odds_Calculator_2-way'!A5)</f>
        <v>2.02</v>
      </c>
      <c r="B4" s="4">
        <f>IF('True_Odds_Calculator_2-way'!B5="","",'True_Odds_Calculator_2-way'!B5)</f>
        <v>1.88</v>
      </c>
      <c r="C4" s="4">
        <f t="shared" si="0"/>
        <v>0.49504950495049505</v>
      </c>
      <c r="D4">
        <f t="shared" si="1"/>
        <v>0.53191489361702127</v>
      </c>
      <c r="E4">
        <f t="shared" si="2"/>
        <v>2.6964398567516312E-2</v>
      </c>
      <c r="F4">
        <f t="shared" si="3"/>
        <v>-0.23635980619338537</v>
      </c>
      <c r="G4">
        <v>0</v>
      </c>
      <c r="H4">
        <f t="shared" si="4"/>
        <v>0.26332420476090163</v>
      </c>
      <c r="I4">
        <f t="shared" si="5"/>
        <v>-1.0555008273018724</v>
      </c>
      <c r="J4">
        <f t="shared" si="6"/>
        <v>1.0555008273018724</v>
      </c>
      <c r="K4">
        <f t="shared" si="7"/>
        <v>0.48155387561543506</v>
      </c>
      <c r="L4">
        <f t="shared" si="8"/>
        <v>0.51844612438456505</v>
      </c>
      <c r="M4">
        <f t="shared" si="9"/>
        <v>2.0766108438479098</v>
      </c>
      <c r="N4">
        <f t="shared" si="10"/>
        <v>1.9288407280256479</v>
      </c>
    </row>
    <row r="5" spans="1:14" x14ac:dyDescent="0.25">
      <c r="A5" s="4">
        <f>IF('True_Odds_Calculator_2-way'!A6="","",'True_Odds_Calculator_2-way'!A6)</f>
        <v>1.75</v>
      </c>
      <c r="B5" s="4">
        <f>IF('True_Odds_Calculator_2-way'!B6="","",'True_Odds_Calculator_2-way'!B6)</f>
        <v>2.08</v>
      </c>
      <c r="C5" s="4">
        <f t="shared" si="0"/>
        <v>0.5714285714285714</v>
      </c>
      <c r="D5">
        <f t="shared" si="1"/>
        <v>0.48076923076923073</v>
      </c>
      <c r="E5">
        <f t="shared" si="2"/>
        <v>5.2197802197802012E-2</v>
      </c>
      <c r="F5">
        <f t="shared" si="3"/>
        <v>-0.22252747252747263</v>
      </c>
      <c r="G5">
        <v>0</v>
      </c>
      <c r="H5">
        <f t="shared" si="4"/>
        <v>0.27472527472527469</v>
      </c>
      <c r="I5">
        <f t="shared" si="5"/>
        <v>-1.1111111111111107</v>
      </c>
      <c r="J5">
        <f t="shared" si="6"/>
        <v>1.1111111111111107</v>
      </c>
      <c r="K5">
        <f t="shared" si="7"/>
        <v>0.54545454545454553</v>
      </c>
      <c r="L5">
        <f t="shared" si="8"/>
        <v>0.45454545454545459</v>
      </c>
      <c r="M5">
        <f t="shared" si="9"/>
        <v>1.833333333333333</v>
      </c>
      <c r="N5">
        <f t="shared" si="10"/>
        <v>2.1999999999999997</v>
      </c>
    </row>
    <row r="6" spans="1:14" x14ac:dyDescent="0.25">
      <c r="A6" s="4">
        <f>IF('True_Odds_Calculator_2-way'!A7="","",'True_Odds_Calculator_2-way'!A7)</f>
        <v>1.85</v>
      </c>
      <c r="B6" s="4">
        <f>IF('True_Odds_Calculator_2-way'!B7="","",'True_Odds_Calculator_2-way'!B7)</f>
        <v>2.0299999999999998</v>
      </c>
      <c r="C6" s="4">
        <f t="shared" si="0"/>
        <v>0.54054054054054046</v>
      </c>
      <c r="D6">
        <f t="shared" si="1"/>
        <v>0.49261083743842371</v>
      </c>
      <c r="E6">
        <f t="shared" si="2"/>
        <v>3.315137797896428E-2</v>
      </c>
      <c r="F6">
        <f t="shared" si="3"/>
        <v>-0.23312475036612956</v>
      </c>
      <c r="G6">
        <v>0</v>
      </c>
      <c r="H6">
        <f t="shared" si="4"/>
        <v>0.26627612834509384</v>
      </c>
      <c r="I6">
        <f t="shared" si="5"/>
        <v>-1.0687396570715308</v>
      </c>
      <c r="J6">
        <f t="shared" si="6"/>
        <v>1.0687396570715308</v>
      </c>
      <c r="K6">
        <f t="shared" si="7"/>
        <v>0.52399127907708287</v>
      </c>
      <c r="L6">
        <f t="shared" si="8"/>
        <v>0.47600872092291718</v>
      </c>
      <c r="M6">
        <f t="shared" si="9"/>
        <v>1.9084287085108012</v>
      </c>
      <c r="N6">
        <f t="shared" si="10"/>
        <v>2.1008018467836762</v>
      </c>
    </row>
    <row r="7" spans="1:14" x14ac:dyDescent="0.25">
      <c r="A7" s="4">
        <f>IF('True_Odds_Calculator_2-way'!A8="","",'True_Odds_Calculator_2-way'!A8)</f>
        <v>2.65</v>
      </c>
      <c r="B7" s="4">
        <f>IF('True_Odds_Calculator_2-way'!B8="","",'True_Odds_Calculator_2-way'!B8)</f>
        <v>1.51</v>
      </c>
      <c r="C7" s="4">
        <f t="shared" si="0"/>
        <v>0.37735849056603776</v>
      </c>
      <c r="D7">
        <f t="shared" si="1"/>
        <v>0.66225165562913912</v>
      </c>
      <c r="E7">
        <f t="shared" si="2"/>
        <v>3.9610146195176998E-2</v>
      </c>
      <c r="F7">
        <f t="shared" si="3"/>
        <v>-0.21029613894789434</v>
      </c>
      <c r="G7">
        <v>0</v>
      </c>
      <c r="H7">
        <f t="shared" si="4"/>
        <v>0.24990628514307139</v>
      </c>
      <c r="I7">
        <f t="shared" si="5"/>
        <v>-1.0901165669462149</v>
      </c>
      <c r="J7">
        <f t="shared" si="6"/>
        <v>1.0901165669462149</v>
      </c>
      <c r="K7">
        <f t="shared" si="7"/>
        <v>0.35730972902213964</v>
      </c>
      <c r="L7">
        <f t="shared" si="8"/>
        <v>0.64269027097786013</v>
      </c>
      <c r="M7">
        <f t="shared" si="9"/>
        <v>2.7986923354612547</v>
      </c>
      <c r="N7">
        <f t="shared" si="10"/>
        <v>1.5559594491425695</v>
      </c>
    </row>
    <row r="8" spans="1:14" x14ac:dyDescent="0.25">
      <c r="A8" s="4">
        <f>IF('True_Odds_Calculator_2-way'!A9="","",'True_Odds_Calculator_2-way'!A9)</f>
        <v>1.86</v>
      </c>
      <c r="B8" s="4">
        <f>IF('True_Odds_Calculator_2-way'!B9="","",'True_Odds_Calculator_2-way'!B9)</f>
        <v>2.0499999999999998</v>
      </c>
      <c r="C8" s="4">
        <f t="shared" si="0"/>
        <v>0.5376344086021505</v>
      </c>
      <c r="D8">
        <f t="shared" si="1"/>
        <v>0.48780487804878053</v>
      </c>
      <c r="E8">
        <f t="shared" si="2"/>
        <v>2.5439286650930981E-2</v>
      </c>
      <c r="F8">
        <f t="shared" si="3"/>
        <v>-0.23682140047206923</v>
      </c>
      <c r="G8">
        <v>0</v>
      </c>
      <c r="H8">
        <f t="shared" si="4"/>
        <v>0.26226068712300027</v>
      </c>
      <c r="I8">
        <f t="shared" si="5"/>
        <v>-1.0523401123547818</v>
      </c>
      <c r="J8">
        <f t="shared" si="6"/>
        <v>1.0523401123547818</v>
      </c>
      <c r="K8">
        <f t="shared" si="7"/>
        <v>0.52493093970332627</v>
      </c>
      <c r="L8">
        <f t="shared" si="8"/>
        <v>0.47506906029667378</v>
      </c>
      <c r="M8">
        <f t="shared" si="9"/>
        <v>1.9050124966251125</v>
      </c>
      <c r="N8">
        <f t="shared" si="10"/>
        <v>2.1049571179725204</v>
      </c>
    </row>
    <row r="9" spans="1:14" x14ac:dyDescent="0.25">
      <c r="A9" s="4">
        <f>IF('True_Odds_Calculator_2-way'!A10="","",'True_Odds_Calculator_2-way'!A10)</f>
        <v>2.86</v>
      </c>
      <c r="B9" s="4">
        <f>IF('True_Odds_Calculator_2-way'!B10="","",'True_Odds_Calculator_2-way'!B10)</f>
        <v>1.45</v>
      </c>
      <c r="C9" s="4">
        <f t="shared" si="0"/>
        <v>0.34965034965034969</v>
      </c>
      <c r="D9">
        <f t="shared" si="1"/>
        <v>0.68965517241379315</v>
      </c>
      <c r="E9">
        <f t="shared" si="2"/>
        <v>3.9305522064142728E-2</v>
      </c>
      <c r="F9">
        <f t="shared" si="3"/>
        <v>-0.20183265010851226</v>
      </c>
      <c r="G9">
        <v>0</v>
      </c>
      <c r="H9">
        <f t="shared" si="4"/>
        <v>0.24113817217265499</v>
      </c>
      <c r="I9">
        <f t="shared" si="5"/>
        <v>-1.0930430596399214</v>
      </c>
      <c r="J9">
        <f t="shared" si="6"/>
        <v>1.0930430596399214</v>
      </c>
      <c r="K9">
        <f t="shared" si="7"/>
        <v>0.32970002902029394</v>
      </c>
      <c r="L9">
        <f t="shared" si="8"/>
        <v>0.67029997097970617</v>
      </c>
      <c r="M9">
        <f t="shared" si="9"/>
        <v>3.0330600909302539</v>
      </c>
      <c r="N9">
        <f t="shared" si="10"/>
        <v>1.4918693768379645</v>
      </c>
    </row>
    <row r="10" spans="1:14" x14ac:dyDescent="0.25">
      <c r="A10" s="4">
        <f>IF('True_Odds_Calculator_2-way'!A11="","",'True_Odds_Calculator_2-way'!A11)</f>
        <v>1.74</v>
      </c>
      <c r="B10" s="4">
        <f>IF('True_Odds_Calculator_2-way'!B11="","",'True_Odds_Calculator_2-way'!B11)</f>
        <v>2.17</v>
      </c>
      <c r="C10" s="4">
        <f t="shared" si="0"/>
        <v>0.57471264367816088</v>
      </c>
      <c r="D10">
        <f t="shared" si="1"/>
        <v>0.46082949308755761</v>
      </c>
      <c r="E10">
        <f t="shared" si="2"/>
        <v>3.5542136765718491E-2</v>
      </c>
      <c r="F10">
        <f t="shared" si="3"/>
        <v>-0.22930239949149844</v>
      </c>
      <c r="G10">
        <v>0</v>
      </c>
      <c r="H10">
        <f t="shared" si="4"/>
        <v>0.26484453625721699</v>
      </c>
      <c r="I10">
        <f t="shared" si="5"/>
        <v>-1.0747098003652684</v>
      </c>
      <c r="J10">
        <f t="shared" si="6"/>
        <v>1.0747098003652684</v>
      </c>
      <c r="K10">
        <f t="shared" si="7"/>
        <v>0.55701454614825729</v>
      </c>
      <c r="L10">
        <f t="shared" si="8"/>
        <v>0.44298545385174265</v>
      </c>
      <c r="M10">
        <f t="shared" si="9"/>
        <v>1.7952852522702987</v>
      </c>
      <c r="N10">
        <f t="shared" si="10"/>
        <v>2.2574104664273644</v>
      </c>
    </row>
    <row r="11" spans="1:14" x14ac:dyDescent="0.25">
      <c r="A11" s="4">
        <f>IF('True_Odds_Calculator_2-way'!A12="","",'True_Odds_Calculator_2-way'!A12)</f>
        <v>1.99</v>
      </c>
      <c r="B11" s="4">
        <f>IF('True_Odds_Calculator_2-way'!B12="","",'True_Odds_Calculator_2-way'!B12)</f>
        <v>1.92</v>
      </c>
      <c r="C11" s="4">
        <f t="shared" si="0"/>
        <v>0.50251256281407031</v>
      </c>
      <c r="D11">
        <f t="shared" si="1"/>
        <v>0.52083333333333337</v>
      </c>
      <c r="E11">
        <f t="shared" si="2"/>
        <v>2.3345896147403788E-2</v>
      </c>
      <c r="F11">
        <f t="shared" si="3"/>
        <v>-0.2383793969849245</v>
      </c>
      <c r="G11">
        <v>0</v>
      </c>
      <c r="H11">
        <f t="shared" si="4"/>
        <v>0.26172529313232828</v>
      </c>
      <c r="I11">
        <f t="shared" si="5"/>
        <v>-1.0478243557698861</v>
      </c>
      <c r="J11">
        <f t="shared" si="6"/>
        <v>1.0478243557698861</v>
      </c>
      <c r="K11">
        <f t="shared" si="7"/>
        <v>0.49083461764588526</v>
      </c>
      <c r="L11">
        <f t="shared" si="8"/>
        <v>0.50916538235411457</v>
      </c>
      <c r="M11">
        <f t="shared" si="9"/>
        <v>2.0373461122121879</v>
      </c>
      <c r="N11">
        <f t="shared" si="10"/>
        <v>1.9639984073082948</v>
      </c>
    </row>
    <row r="12" spans="1:14" x14ac:dyDescent="0.25">
      <c r="A12" s="4">
        <f>IF('True_Odds_Calculator_2-way'!A13="","",'True_Odds_Calculator_2-way'!A13)</f>
        <v>1.65</v>
      </c>
      <c r="B12" s="4">
        <f>IF('True_Odds_Calculator_2-way'!B13="","",'True_Odds_Calculator_2-way'!B13)</f>
        <v>2.35</v>
      </c>
      <c r="C12" s="4">
        <f t="shared" si="0"/>
        <v>0.60606060606060608</v>
      </c>
      <c r="D12">
        <f t="shared" si="1"/>
        <v>0.42553191489361702</v>
      </c>
      <c r="E12">
        <f t="shared" si="2"/>
        <v>3.1592520954223158E-2</v>
      </c>
      <c r="F12">
        <f t="shared" si="3"/>
        <v>-0.22630560928433263</v>
      </c>
      <c r="G12">
        <v>0</v>
      </c>
      <c r="H12">
        <f t="shared" si="4"/>
        <v>0.25789813023855579</v>
      </c>
      <c r="I12">
        <f t="shared" si="5"/>
        <v>-1.0675210253672478</v>
      </c>
      <c r="J12">
        <f t="shared" si="6"/>
        <v>1.0675210253672478</v>
      </c>
      <c r="K12">
        <f t="shared" si="7"/>
        <v>0.59035757177177173</v>
      </c>
      <c r="L12">
        <f t="shared" si="8"/>
        <v>0.40964242822822811</v>
      </c>
      <c r="M12">
        <f t="shared" si="9"/>
        <v>1.6938886664887112</v>
      </c>
      <c r="N12">
        <f t="shared" si="10"/>
        <v>2.4411533842457849</v>
      </c>
    </row>
    <row r="13" spans="1:14" x14ac:dyDescent="0.25">
      <c r="A13" s="4">
        <f>IF('True_Odds_Calculator_2-way'!A14="","",'True_Odds_Calculator_2-way'!A14)</f>
        <v>1.85</v>
      </c>
      <c r="B13" s="4">
        <f>IF('True_Odds_Calculator_2-way'!B14="","",'True_Odds_Calculator_2-way'!B14)</f>
        <v>2.0499999999999998</v>
      </c>
      <c r="C13" s="4">
        <f t="shared" si="0"/>
        <v>0.54054054054054046</v>
      </c>
      <c r="D13">
        <f t="shared" si="1"/>
        <v>0.48780487804878053</v>
      </c>
      <c r="E13">
        <f t="shared" si="2"/>
        <v>2.8345418589321048E-2</v>
      </c>
      <c r="F13">
        <f t="shared" si="3"/>
        <v>-0.2353328938694792</v>
      </c>
      <c r="G13">
        <v>0</v>
      </c>
      <c r="H13">
        <f t="shared" si="4"/>
        <v>0.26367831245880025</v>
      </c>
      <c r="I13">
        <f t="shared" si="5"/>
        <v>-1.0585122480499263</v>
      </c>
      <c r="J13">
        <f t="shared" si="6"/>
        <v>1.0585122480499263</v>
      </c>
      <c r="K13">
        <f t="shared" si="7"/>
        <v>0.52638909307720383</v>
      </c>
      <c r="L13">
        <f t="shared" si="8"/>
        <v>0.47361090692279612</v>
      </c>
      <c r="M13">
        <f t="shared" si="9"/>
        <v>1.8997354108424378</v>
      </c>
      <c r="N13">
        <f t="shared" si="10"/>
        <v>2.1114378604524222</v>
      </c>
    </row>
    <row r="14" spans="1:14" x14ac:dyDescent="0.25">
      <c r="A14" s="4">
        <f>IF('True_Odds_Calculator_2-way'!A15="","",'True_Odds_Calculator_2-way'!A15)</f>
        <v>2.8</v>
      </c>
      <c r="B14" s="4">
        <f>IF('True_Odds_Calculator_2-way'!B15="","",'True_Odds_Calculator_2-way'!B15)</f>
        <v>1.48</v>
      </c>
      <c r="C14" s="4">
        <f t="shared" si="0"/>
        <v>0.35714285714285715</v>
      </c>
      <c r="D14">
        <f t="shared" si="1"/>
        <v>0.67567567567567566</v>
      </c>
      <c r="E14">
        <f t="shared" si="2"/>
        <v>3.2818532818532864E-2</v>
      </c>
      <c r="F14">
        <f t="shared" si="3"/>
        <v>-0.20849420849420841</v>
      </c>
      <c r="G14">
        <v>0</v>
      </c>
      <c r="H14">
        <f t="shared" si="4"/>
        <v>0.2413127413127413</v>
      </c>
      <c r="I14">
        <f t="shared" si="5"/>
        <v>-1.0758287072798383</v>
      </c>
      <c r="J14">
        <f t="shared" si="6"/>
        <v>1.0758287072798383</v>
      </c>
      <c r="K14">
        <f t="shared" si="7"/>
        <v>0.34054242658316664</v>
      </c>
      <c r="L14">
        <f t="shared" si="8"/>
        <v>0.65945757341683331</v>
      </c>
      <c r="M14">
        <f t="shared" si="9"/>
        <v>2.936491673103709</v>
      </c>
      <c r="N14">
        <f t="shared" si="10"/>
        <v>1.5163977794943222</v>
      </c>
    </row>
    <row r="15" spans="1:14" x14ac:dyDescent="0.25">
      <c r="A15" s="4">
        <f>IF('True_Odds_Calculator_2-way'!A16="","",'True_Odds_Calculator_2-way'!A16)</f>
        <v>2.21</v>
      </c>
      <c r="B15" s="4">
        <f>IF('True_Odds_Calculator_2-way'!B16="","",'True_Odds_Calculator_2-way'!B16)</f>
        <v>1.74</v>
      </c>
      <c r="C15" s="4">
        <f t="shared" si="0"/>
        <v>0.45248868778280543</v>
      </c>
      <c r="D15">
        <f t="shared" si="1"/>
        <v>0.57471264367816088</v>
      </c>
      <c r="E15">
        <f t="shared" si="2"/>
        <v>2.720133146096626E-2</v>
      </c>
      <c r="F15">
        <f t="shared" si="3"/>
        <v>-0.23284963852915186</v>
      </c>
      <c r="G15">
        <v>0</v>
      </c>
      <c r="H15">
        <f t="shared" si="4"/>
        <v>0.26005096999011806</v>
      </c>
      <c r="I15">
        <f t="shared" si="5"/>
        <v>-1.0567967158529021</v>
      </c>
      <c r="J15">
        <f t="shared" si="6"/>
        <v>1.0567967158529021</v>
      </c>
      <c r="K15">
        <f t="shared" si="7"/>
        <v>0.43884208377593403</v>
      </c>
      <c r="L15">
        <f t="shared" si="8"/>
        <v>0.56115791622406608</v>
      </c>
      <c r="M15">
        <f t="shared" si="9"/>
        <v>2.2787240261820116</v>
      </c>
      <c r="N15">
        <f t="shared" si="10"/>
        <v>1.7820295697311479</v>
      </c>
    </row>
    <row r="16" spans="1:14" x14ac:dyDescent="0.25">
      <c r="A16" s="4">
        <f>IF('True_Odds_Calculator_2-way'!A17="","",'True_Odds_Calculator_2-way'!A17)</f>
        <v>2.34</v>
      </c>
      <c r="B16" s="4">
        <f>IF('True_Odds_Calculator_2-way'!B17="","",'True_Odds_Calculator_2-way'!B17)</f>
        <v>1.65</v>
      </c>
      <c r="C16" s="4">
        <f t="shared" si="0"/>
        <v>0.42735042735042739</v>
      </c>
      <c r="D16">
        <f t="shared" si="1"/>
        <v>0.60606060606060608</v>
      </c>
      <c r="E16">
        <f t="shared" si="2"/>
        <v>3.3411033411033575E-2</v>
      </c>
      <c r="F16">
        <f t="shared" si="3"/>
        <v>-0.22558922558922545</v>
      </c>
      <c r="G16">
        <v>0</v>
      </c>
      <c r="H16">
        <f t="shared" si="4"/>
        <v>0.25900025900025903</v>
      </c>
      <c r="I16">
        <f t="shared" si="5"/>
        <v>-1.0714969088698143</v>
      </c>
      <c r="J16">
        <f t="shared" si="6"/>
        <v>1.0714969088698143</v>
      </c>
      <c r="K16">
        <f t="shared" si="7"/>
        <v>0.41054175018204025</v>
      </c>
      <c r="L16">
        <f t="shared" si="8"/>
        <v>0.58945824981795969</v>
      </c>
      <c r="M16">
        <f t="shared" si="9"/>
        <v>2.4358058578855508</v>
      </c>
      <c r="N16">
        <f t="shared" si="10"/>
        <v>1.6964729907653791</v>
      </c>
    </row>
    <row r="17" spans="1:14" x14ac:dyDescent="0.25">
      <c r="A17" s="4">
        <f>IF('True_Odds_Calculator_2-way'!A18="","",'True_Odds_Calculator_2-way'!A18)</f>
        <v>1.98</v>
      </c>
      <c r="B17" s="4">
        <f>IF('True_Odds_Calculator_2-way'!B18="","",'True_Odds_Calculator_2-way'!B18)</f>
        <v>1.91</v>
      </c>
      <c r="C17" s="4">
        <f t="shared" si="0"/>
        <v>0.50505050505050508</v>
      </c>
      <c r="D17">
        <f t="shared" si="1"/>
        <v>0.52356020942408377</v>
      </c>
      <c r="E17">
        <f t="shared" si="2"/>
        <v>2.861071447458885E-2</v>
      </c>
      <c r="F17">
        <f t="shared" si="3"/>
        <v>-0.23581363371939279</v>
      </c>
      <c r="G17">
        <v>0</v>
      </c>
      <c r="H17">
        <f t="shared" si="4"/>
        <v>0.2644243481939817</v>
      </c>
      <c r="I17">
        <f t="shared" si="5"/>
        <v>-1.0589275952301447</v>
      </c>
      <c r="J17">
        <f t="shared" si="6"/>
        <v>1.0589275952301447</v>
      </c>
      <c r="K17">
        <f t="shared" si="7"/>
        <v>0.4907375632320416</v>
      </c>
      <c r="L17">
        <f t="shared" si="8"/>
        <v>0.50926243676795835</v>
      </c>
      <c r="M17">
        <f t="shared" si="9"/>
        <v>2.0377490433255412</v>
      </c>
      <c r="N17">
        <f t="shared" si="10"/>
        <v>1.9636241116594322</v>
      </c>
    </row>
    <row r="18" spans="1:14" x14ac:dyDescent="0.25">
      <c r="A18" s="4">
        <f>IF('True_Odds_Calculator_2-way'!A19="","",'True_Odds_Calculator_2-way'!A19)</f>
        <v>1.86</v>
      </c>
      <c r="B18" s="4">
        <f>IF('True_Odds_Calculator_2-way'!B19="","",'True_Odds_Calculator_2-way'!B19)</f>
        <v>2.0299999999999998</v>
      </c>
      <c r="C18" s="4">
        <f t="shared" si="0"/>
        <v>0.5376344086021505</v>
      </c>
      <c r="D18">
        <f t="shared" si="1"/>
        <v>0.49261083743842371</v>
      </c>
      <c r="E18">
        <f t="shared" si="2"/>
        <v>3.0245246040574214E-2</v>
      </c>
      <c r="F18">
        <f t="shared" si="3"/>
        <v>-0.23459929021664283</v>
      </c>
      <c r="G18">
        <v>0</v>
      </c>
      <c r="H18">
        <f t="shared" si="4"/>
        <v>0.26484453625721704</v>
      </c>
      <c r="I18">
        <f t="shared" si="5"/>
        <v>-1.0625078858299792</v>
      </c>
      <c r="J18">
        <f t="shared" si="6"/>
        <v>1.0625078858299792</v>
      </c>
      <c r="K18">
        <f t="shared" si="7"/>
        <v>0.5225324395988501</v>
      </c>
      <c r="L18">
        <f t="shared" si="8"/>
        <v>0.47746756040114985</v>
      </c>
      <c r="M18">
        <f t="shared" si="9"/>
        <v>1.9137567818137824</v>
      </c>
      <c r="N18">
        <f t="shared" si="10"/>
        <v>2.0943831224048783</v>
      </c>
    </row>
    <row r="19" spans="1:14" x14ac:dyDescent="0.25">
      <c r="A19" s="4">
        <f>IF('True_Odds_Calculator_2-way'!A20="","",'True_Odds_Calculator_2-way'!A20)</f>
        <v>2.2999999999999998</v>
      </c>
      <c r="B19" s="4">
        <f>IF('True_Odds_Calculator_2-way'!B20="","",'True_Odds_Calculator_2-way'!B20)</f>
        <v>1.67</v>
      </c>
      <c r="C19" s="4">
        <f t="shared" si="0"/>
        <v>0.43478260869565222</v>
      </c>
      <c r="D19">
        <f t="shared" si="1"/>
        <v>0.5988023952095809</v>
      </c>
      <c r="E19">
        <f t="shared" si="2"/>
        <v>3.3585003905233002E-2</v>
      </c>
      <c r="F19">
        <f t="shared" si="3"/>
        <v>-0.22676386357719358</v>
      </c>
      <c r="G19">
        <v>0</v>
      </c>
      <c r="H19">
        <f t="shared" si="4"/>
        <v>0.26034886748242653</v>
      </c>
      <c r="I19">
        <f t="shared" si="5"/>
        <v>-1.0714969088698136</v>
      </c>
      <c r="J19">
        <f t="shared" si="6"/>
        <v>1.0714969088698136</v>
      </c>
      <c r="K19">
        <f t="shared" si="7"/>
        <v>0.41789493273906014</v>
      </c>
      <c r="L19">
        <f t="shared" si="8"/>
        <v>0.58210506726094002</v>
      </c>
      <c r="M19">
        <f t="shared" si="9"/>
        <v>2.3929459815307572</v>
      </c>
      <c r="N19">
        <f t="shared" si="10"/>
        <v>1.7179029289427752</v>
      </c>
    </row>
    <row r="20" spans="1:14" x14ac:dyDescent="0.25">
      <c r="A20" s="4">
        <f>IF('True_Odds_Calculator_2-way'!A21="","",'True_Odds_Calculator_2-way'!A21)</f>
        <v>1.65</v>
      </c>
      <c r="B20" s="4">
        <f>IF('True_Odds_Calculator_2-way'!B21="","",'True_Odds_Calculator_2-way'!B21)</f>
        <v>2.31</v>
      </c>
      <c r="C20" s="4">
        <f t="shared" si="0"/>
        <v>0.60606060606060608</v>
      </c>
      <c r="D20">
        <f t="shared" si="1"/>
        <v>0.4329004329004329</v>
      </c>
      <c r="E20">
        <f t="shared" si="2"/>
        <v>3.8961038961038863E-2</v>
      </c>
      <c r="F20">
        <f t="shared" si="3"/>
        <v>-0.22340285976649621</v>
      </c>
      <c r="G20">
        <v>0</v>
      </c>
      <c r="H20">
        <f t="shared" si="4"/>
        <v>0.26236389872753507</v>
      </c>
      <c r="I20">
        <f t="shared" si="5"/>
        <v>-1.0836965077746656</v>
      </c>
      <c r="J20">
        <f t="shared" si="6"/>
        <v>1.0836965077746656</v>
      </c>
      <c r="K20">
        <f t="shared" si="7"/>
        <v>0.58671579337859414</v>
      </c>
      <c r="L20">
        <f t="shared" si="8"/>
        <v>0.41328420662140614</v>
      </c>
      <c r="M20">
        <f t="shared" si="9"/>
        <v>1.7044027300535323</v>
      </c>
      <c r="N20">
        <f t="shared" si="10"/>
        <v>2.4196424251848119</v>
      </c>
    </row>
    <row r="21" spans="1:14" x14ac:dyDescent="0.25">
      <c r="A21" s="4">
        <f>IF('True_Odds_Calculator_2-way'!A22="","",'True_Odds_Calculator_2-way'!A22)</f>
        <v>2.1</v>
      </c>
      <c r="B21" s="4">
        <f>IF('True_Odds_Calculator_2-way'!B22="","",'True_Odds_Calculator_2-way'!B22)</f>
        <v>1.81</v>
      </c>
      <c r="C21" s="4">
        <f t="shared" si="0"/>
        <v>0.47619047619047616</v>
      </c>
      <c r="D21">
        <f t="shared" si="1"/>
        <v>0.5524861878453039</v>
      </c>
      <c r="E21">
        <f t="shared" si="2"/>
        <v>2.8676664035780064E-2</v>
      </c>
      <c r="F21">
        <f t="shared" si="3"/>
        <v>-0.23441199684293612</v>
      </c>
      <c r="G21">
        <v>0</v>
      </c>
      <c r="H21">
        <f t="shared" si="4"/>
        <v>0.26308866087871613</v>
      </c>
      <c r="I21">
        <f t="shared" si="5"/>
        <v>-1.0594028769395469</v>
      </c>
      <c r="J21">
        <f t="shared" si="6"/>
        <v>1.0594028769395469</v>
      </c>
      <c r="K21">
        <f t="shared" si="7"/>
        <v>0.46182056328667725</v>
      </c>
      <c r="L21">
        <f t="shared" si="8"/>
        <v>0.5381794367133228</v>
      </c>
      <c r="M21">
        <f t="shared" si="9"/>
        <v>2.1653431646335015</v>
      </c>
      <c r="N21">
        <f t="shared" si="10"/>
        <v>1.8581163303210331</v>
      </c>
    </row>
    <row r="22" spans="1:14" x14ac:dyDescent="0.25">
      <c r="A22" s="4">
        <f>IF('True_Odds_Calculator_2-way'!A23="","",'True_Odds_Calculator_2-way'!A23)</f>
        <v>2.5</v>
      </c>
      <c r="B22" s="4">
        <f>IF('True_Odds_Calculator_2-way'!B23="","",'True_Odds_Calculator_2-way'!B23)</f>
        <v>1.58</v>
      </c>
      <c r="C22" s="4">
        <f t="shared" si="0"/>
        <v>0.4</v>
      </c>
      <c r="D22">
        <f t="shared" si="1"/>
        <v>0.63291139240506322</v>
      </c>
      <c r="E22">
        <f t="shared" si="2"/>
        <v>3.2911392405063244E-2</v>
      </c>
      <c r="F22">
        <f t="shared" si="3"/>
        <v>-0.22025316455696209</v>
      </c>
      <c r="G22">
        <v>0</v>
      </c>
      <c r="H22">
        <f t="shared" si="4"/>
        <v>0.25316455696202528</v>
      </c>
      <c r="I22">
        <f t="shared" si="5"/>
        <v>-1.0721125348377945</v>
      </c>
      <c r="J22">
        <f t="shared" si="6"/>
        <v>1.0721125348377945</v>
      </c>
      <c r="K22">
        <f t="shared" si="7"/>
        <v>0.38341076664008866</v>
      </c>
      <c r="L22">
        <f t="shared" si="8"/>
        <v>0.61658923335991145</v>
      </c>
      <c r="M22">
        <f t="shared" si="9"/>
        <v>2.6081688022566918</v>
      </c>
      <c r="N22">
        <f t="shared" si="10"/>
        <v>1.6218252702059208</v>
      </c>
    </row>
    <row r="23" spans="1:14" x14ac:dyDescent="0.25">
      <c r="A23" s="4">
        <f>IF('True_Odds_Calculator_2-way'!A24="","",'True_Odds_Calculator_2-way'!A24)</f>
        <v>2.71</v>
      </c>
      <c r="B23" s="4">
        <f>IF('True_Odds_Calculator_2-way'!B24="","",'True_Odds_Calculator_2-way'!B24)</f>
        <v>1.5</v>
      </c>
      <c r="C23" s="4">
        <f t="shared" si="0"/>
        <v>0.36900369003690037</v>
      </c>
      <c r="D23">
        <f t="shared" si="1"/>
        <v>0.66666666666666663</v>
      </c>
      <c r="E23">
        <f t="shared" si="2"/>
        <v>3.5670356703566997E-2</v>
      </c>
      <c r="F23">
        <f t="shared" si="3"/>
        <v>-0.21033210332103325</v>
      </c>
      <c r="G23">
        <v>0</v>
      </c>
      <c r="H23">
        <f t="shared" si="4"/>
        <v>0.24600246002460024</v>
      </c>
      <c r="I23">
        <f t="shared" si="5"/>
        <v>-1.0814761408717501</v>
      </c>
      <c r="J23">
        <f t="shared" si="6"/>
        <v>1.0814761408717501</v>
      </c>
      <c r="K23">
        <f t="shared" si="7"/>
        <v>0.35096041359119545</v>
      </c>
      <c r="L23">
        <f t="shared" si="8"/>
        <v>0.64903958640880466</v>
      </c>
      <c r="M23">
        <f t="shared" si="9"/>
        <v>2.8493242008906927</v>
      </c>
      <c r="N23">
        <f t="shared" si="10"/>
        <v>1.5407380704358749</v>
      </c>
    </row>
    <row r="24" spans="1:14" x14ac:dyDescent="0.25">
      <c r="A24" s="4">
        <f>IF('True_Odds_Calculator_2-way'!A25="","",'True_Odds_Calculator_2-way'!A25)</f>
        <v>2.1</v>
      </c>
      <c r="B24" s="4">
        <f>IF('True_Odds_Calculator_2-way'!B25="","",'True_Odds_Calculator_2-way'!B25)</f>
        <v>1.78</v>
      </c>
      <c r="C24" s="4">
        <f t="shared" si="0"/>
        <v>0.47619047619047616</v>
      </c>
      <c r="D24">
        <f t="shared" si="1"/>
        <v>0.5617977528089888</v>
      </c>
      <c r="E24">
        <f t="shared" si="2"/>
        <v>3.7988228999465079E-2</v>
      </c>
      <c r="F24">
        <f t="shared" si="3"/>
        <v>-0.2295345104333868</v>
      </c>
      <c r="G24">
        <v>0</v>
      </c>
      <c r="H24">
        <f t="shared" si="4"/>
        <v>0.26752273943285182</v>
      </c>
      <c r="I24">
        <f t="shared" si="5"/>
        <v>-1.0795837927188263</v>
      </c>
      <c r="J24">
        <f t="shared" si="6"/>
        <v>1.0795837927188263</v>
      </c>
      <c r="K24">
        <f t="shared" si="7"/>
        <v>0.45713404422735271</v>
      </c>
      <c r="L24">
        <f t="shared" si="8"/>
        <v>0.54286595577264729</v>
      </c>
      <c r="M24">
        <f t="shared" si="9"/>
        <v>2.1875421719907089</v>
      </c>
      <c r="N24">
        <f t="shared" si="10"/>
        <v>1.8420753583206844</v>
      </c>
    </row>
    <row r="25" spans="1:14" x14ac:dyDescent="0.25">
      <c r="A25" s="4">
        <f>IF('True_Odds_Calculator_2-way'!A26="","",'True_Odds_Calculator_2-way'!A26)</f>
        <v>2.41</v>
      </c>
      <c r="B25" s="4">
        <f>IF('True_Odds_Calculator_2-way'!B26="","",'True_Odds_Calculator_2-way'!B26)</f>
        <v>1.6</v>
      </c>
      <c r="C25" s="4">
        <f t="shared" si="0"/>
        <v>0.41493775933609955</v>
      </c>
      <c r="D25">
        <f t="shared" si="1"/>
        <v>0.625</v>
      </c>
      <c r="E25">
        <f t="shared" si="2"/>
        <v>3.9937759336099443E-2</v>
      </c>
      <c r="F25">
        <f t="shared" si="3"/>
        <v>-0.21939834024896276</v>
      </c>
      <c r="G25">
        <v>0</v>
      </c>
      <c r="H25">
        <f t="shared" si="4"/>
        <v>0.25933609958506221</v>
      </c>
      <c r="I25">
        <f t="shared" si="5"/>
        <v>-1.08721345508907</v>
      </c>
      <c r="J25">
        <f t="shared" si="6"/>
        <v>1.08721345508907</v>
      </c>
      <c r="K25">
        <f t="shared" si="7"/>
        <v>0.39479331235228826</v>
      </c>
      <c r="L25">
        <f t="shared" si="8"/>
        <v>0.60520668764771179</v>
      </c>
      <c r="M25">
        <f t="shared" si="9"/>
        <v>2.532970971675589</v>
      </c>
      <c r="N25">
        <f t="shared" si="10"/>
        <v>1.652328073053442</v>
      </c>
    </row>
    <row r="26" spans="1:14" x14ac:dyDescent="0.25">
      <c r="A26" s="4">
        <f>IF('True_Odds_Calculator_2-way'!A27="","",'True_Odds_Calculator_2-way'!A27)</f>
        <v>1.52</v>
      </c>
      <c r="B26" s="4">
        <f>IF('True_Odds_Calculator_2-way'!B27="","",'True_Odds_Calculator_2-way'!B27)</f>
        <v>2.62</v>
      </c>
      <c r="C26" s="4">
        <f t="shared" si="0"/>
        <v>0.65789473684210531</v>
      </c>
      <c r="D26">
        <f t="shared" si="1"/>
        <v>0.38167938931297707</v>
      </c>
      <c r="E26">
        <f t="shared" si="2"/>
        <v>3.9574126155082379E-2</v>
      </c>
      <c r="F26">
        <f t="shared" si="3"/>
        <v>-0.21153073523503418</v>
      </c>
      <c r="G26">
        <v>0</v>
      </c>
      <c r="H26">
        <f t="shared" si="4"/>
        <v>0.25110486139011651</v>
      </c>
      <c r="I26">
        <f t="shared" si="5"/>
        <v>-1.0895340841010224</v>
      </c>
      <c r="J26">
        <f t="shared" si="6"/>
        <v>1.0895340841010224</v>
      </c>
      <c r="K26">
        <f t="shared" si="7"/>
        <v>0.63834226141208994</v>
      </c>
      <c r="L26">
        <f t="shared" si="8"/>
        <v>0.36165773858791023</v>
      </c>
      <c r="M26">
        <f t="shared" si="9"/>
        <v>1.5665577237325312</v>
      </c>
      <c r="N26">
        <f t="shared" si="10"/>
        <v>2.7650452162436565</v>
      </c>
    </row>
    <row r="27" spans="1:14" x14ac:dyDescent="0.25">
      <c r="A27" s="4">
        <f>IF('True_Odds_Calculator_2-way'!A28="","",'True_Odds_Calculator_2-way'!A28)</f>
        <v>1.76</v>
      </c>
      <c r="B27" s="4">
        <f>IF('True_Odds_Calculator_2-way'!B28="","",'True_Odds_Calculator_2-way'!B28)</f>
        <v>2.1</v>
      </c>
      <c r="C27" s="4">
        <f t="shared" si="0"/>
        <v>0.56818181818181823</v>
      </c>
      <c r="D27">
        <f t="shared" si="1"/>
        <v>0.47619047619047616</v>
      </c>
      <c r="E27">
        <f t="shared" si="2"/>
        <v>4.4372294372294396E-2</v>
      </c>
      <c r="F27">
        <f t="shared" si="3"/>
        <v>-0.22619047619047616</v>
      </c>
      <c r="G27">
        <v>0</v>
      </c>
      <c r="H27">
        <f t="shared" si="4"/>
        <v>0.27056277056277056</v>
      </c>
      <c r="I27">
        <f t="shared" si="5"/>
        <v>-1.0936965981495177</v>
      </c>
      <c r="J27">
        <f t="shared" si="6"/>
        <v>1.0936965981495177</v>
      </c>
      <c r="K27">
        <f t="shared" si="7"/>
        <v>0.54608718807942114</v>
      </c>
      <c r="L27">
        <f t="shared" si="8"/>
        <v>0.45391281192057903</v>
      </c>
      <c r="M27">
        <f t="shared" si="9"/>
        <v>1.8312094145936331</v>
      </c>
      <c r="N27">
        <f t="shared" si="10"/>
        <v>2.2030662579644695</v>
      </c>
    </row>
    <row r="28" spans="1:14" x14ac:dyDescent="0.25">
      <c r="A28" s="4">
        <f>IF('True_Odds_Calculator_2-way'!A29="","",'True_Odds_Calculator_2-way'!A29)</f>
        <v>1.79</v>
      </c>
      <c r="B28" s="4">
        <f>IF('True_Odds_Calculator_2-way'!B29="","",'True_Odds_Calculator_2-way'!B29)</f>
        <v>2.06</v>
      </c>
      <c r="C28" s="4">
        <f t="shared" si="0"/>
        <v>0.55865921787709494</v>
      </c>
      <c r="D28">
        <f t="shared" si="1"/>
        <v>0.4854368932038835</v>
      </c>
      <c r="E28">
        <f t="shared" si="2"/>
        <v>4.4096111080978329E-2</v>
      </c>
      <c r="F28">
        <f t="shared" si="3"/>
        <v>-0.22709768400499009</v>
      </c>
      <c r="G28">
        <v>0</v>
      </c>
      <c r="H28">
        <f t="shared" si="4"/>
        <v>0.27119379508596841</v>
      </c>
      <c r="I28">
        <f t="shared" si="5"/>
        <v>-1.0927819720786569</v>
      </c>
      <c r="J28">
        <f t="shared" si="6"/>
        <v>1.0927819720786569</v>
      </c>
      <c r="K28">
        <f t="shared" si="7"/>
        <v>0.53668287622715694</v>
      </c>
      <c r="L28">
        <f t="shared" si="8"/>
        <v>0.46331712377284329</v>
      </c>
      <c r="M28">
        <f t="shared" si="9"/>
        <v>1.863297757942139</v>
      </c>
      <c r="N28">
        <f t="shared" si="10"/>
        <v>2.1583488904033761</v>
      </c>
    </row>
    <row r="29" spans="1:14" x14ac:dyDescent="0.25">
      <c r="A29" s="4">
        <f>IF('True_Odds_Calculator_2-way'!A30="","",'True_Odds_Calculator_2-way'!A30)</f>
        <v>1.65</v>
      </c>
      <c r="B29" s="4">
        <f>IF('True_Odds_Calculator_2-way'!B30="","",'True_Odds_Calculator_2-way'!B30)</f>
        <v>2.2999999999999998</v>
      </c>
      <c r="C29" s="4">
        <f t="shared" si="0"/>
        <v>0.60606060606060608</v>
      </c>
      <c r="D29">
        <f t="shared" si="1"/>
        <v>0.43478260869565222</v>
      </c>
      <c r="E29">
        <f t="shared" si="2"/>
        <v>4.0843214756258295E-2</v>
      </c>
      <c r="F29">
        <f t="shared" si="3"/>
        <v>-0.22266139657443995</v>
      </c>
      <c r="G29">
        <v>0</v>
      </c>
      <c r="H29">
        <f t="shared" si="4"/>
        <v>0.2635046113306983</v>
      </c>
      <c r="I29">
        <f t="shared" si="5"/>
        <v>-1.0878565864408427</v>
      </c>
      <c r="J29">
        <f t="shared" si="6"/>
        <v>1.0878565864408427</v>
      </c>
      <c r="K29">
        <f t="shared" si="7"/>
        <v>0.58578643762690474</v>
      </c>
      <c r="L29">
        <f t="shared" si="8"/>
        <v>0.41421356237309503</v>
      </c>
      <c r="M29">
        <f t="shared" si="9"/>
        <v>1.7071067811865481</v>
      </c>
      <c r="N29">
        <f t="shared" si="10"/>
        <v>2.4142135623730949</v>
      </c>
    </row>
    <row r="30" spans="1:14" x14ac:dyDescent="0.25">
      <c r="A30" s="4">
        <f>IF('True_Odds_Calculator_2-way'!A31="","",'True_Odds_Calculator_2-way'!A31)</f>
        <v>1.3</v>
      </c>
      <c r="B30" s="4">
        <f>IF('True_Odds_Calculator_2-way'!B31="","",'True_Odds_Calculator_2-way'!B31)</f>
        <v>3.62</v>
      </c>
      <c r="C30" s="4">
        <f t="shared" si="0"/>
        <v>0.76923076923076916</v>
      </c>
      <c r="D30">
        <f t="shared" si="1"/>
        <v>0.27624309392265195</v>
      </c>
      <c r="E30">
        <f t="shared" si="2"/>
        <v>4.5473863153421057E-2</v>
      </c>
      <c r="F30">
        <f t="shared" si="3"/>
        <v>-0.16702082447938815</v>
      </c>
      <c r="G30">
        <v>0</v>
      </c>
      <c r="H30">
        <f t="shared" si="4"/>
        <v>0.21249468763280918</v>
      </c>
      <c r="I30">
        <f t="shared" si="5"/>
        <v>-1.1279470869873534</v>
      </c>
      <c r="J30">
        <f t="shared" si="6"/>
        <v>1.1279470869873534</v>
      </c>
      <c r="K30">
        <f t="shared" si="7"/>
        <v>0.74716965070169838</v>
      </c>
      <c r="L30">
        <f t="shared" si="8"/>
        <v>0.25283034929830184</v>
      </c>
      <c r="M30">
        <f t="shared" si="9"/>
        <v>1.3383841260962059</v>
      </c>
      <c r="N30">
        <f t="shared" si="10"/>
        <v>3.9552213679068653</v>
      </c>
    </row>
    <row r="31" spans="1:14" x14ac:dyDescent="0.25">
      <c r="A31" s="4">
        <f>IF('True_Odds_Calculator_2-way'!A32="","",'True_Odds_Calculator_2-way'!A32)</f>
        <v>1.43</v>
      </c>
      <c r="B31" s="4">
        <f>IF('True_Odds_Calculator_2-way'!B32="","",'True_Odds_Calculator_2-way'!B32)</f>
        <v>2.89</v>
      </c>
      <c r="C31" s="4">
        <f t="shared" si="0"/>
        <v>0.69930069930069938</v>
      </c>
      <c r="D31">
        <f t="shared" si="1"/>
        <v>0.34602076124567471</v>
      </c>
      <c r="E31">
        <f t="shared" si="2"/>
        <v>4.5321460546374093E-2</v>
      </c>
      <c r="F31">
        <f t="shared" si="3"/>
        <v>-0.19665109976528661</v>
      </c>
      <c r="G31">
        <v>0</v>
      </c>
      <c r="H31">
        <f t="shared" si="4"/>
        <v>0.24197256031166067</v>
      </c>
      <c r="I31">
        <f t="shared" si="5"/>
        <v>-1.109263876066203</v>
      </c>
      <c r="J31">
        <f t="shared" si="6"/>
        <v>1.109263876066203</v>
      </c>
      <c r="K31">
        <f t="shared" si="7"/>
        <v>0.67705564926095685</v>
      </c>
      <c r="L31">
        <f t="shared" si="8"/>
        <v>0.32294435073904321</v>
      </c>
      <c r="M31">
        <f t="shared" si="9"/>
        <v>1.4769834667084671</v>
      </c>
      <c r="N31">
        <f t="shared" si="10"/>
        <v>3.096508725765124</v>
      </c>
    </row>
    <row r="32" spans="1:14" x14ac:dyDescent="0.25">
      <c r="A32" s="4">
        <f>IF('True_Odds_Calculator_2-way'!A33="","",'True_Odds_Calculator_2-way'!A33)</f>
        <v>1.6</v>
      </c>
      <c r="B32" s="4">
        <f>IF('True_Odds_Calculator_2-way'!B33="","",'True_Odds_Calculator_2-way'!B33)</f>
        <v>2.48</v>
      </c>
      <c r="C32" s="4">
        <f t="shared" si="0"/>
        <v>0.625</v>
      </c>
      <c r="D32">
        <f t="shared" si="1"/>
        <v>0.40322580645161293</v>
      </c>
      <c r="E32">
        <f t="shared" si="2"/>
        <v>2.8225806451612989E-2</v>
      </c>
      <c r="F32">
        <f t="shared" si="3"/>
        <v>-0.22379032258064502</v>
      </c>
      <c r="G32">
        <v>0</v>
      </c>
      <c r="H32">
        <f t="shared" si="4"/>
        <v>0.25201612903225806</v>
      </c>
      <c r="I32">
        <f t="shared" si="5"/>
        <v>-1.0611908999450224</v>
      </c>
      <c r="J32">
        <f t="shared" si="6"/>
        <v>1.0611908999450224</v>
      </c>
      <c r="K32">
        <f t="shared" si="7"/>
        <v>0.61098009187365931</v>
      </c>
      <c r="L32">
        <f t="shared" si="8"/>
        <v>0.38901990812634057</v>
      </c>
      <c r="M32">
        <f t="shared" si="9"/>
        <v>1.6367145399670135</v>
      </c>
      <c r="N32">
        <f t="shared" si="10"/>
        <v>2.5705625319186329</v>
      </c>
    </row>
    <row r="33" spans="1:14" x14ac:dyDescent="0.25">
      <c r="A33" s="4">
        <f>IF('True_Odds_Calculator_2-way'!A34="","",'True_Odds_Calculator_2-way'!A34)</f>
        <v>1.82</v>
      </c>
      <c r="B33" s="4">
        <f>IF('True_Odds_Calculator_2-way'!B34="","",'True_Odds_Calculator_2-way'!B34)</f>
        <v>2.08</v>
      </c>
      <c r="C33" s="4">
        <f t="shared" si="0"/>
        <v>0.54945054945054939</v>
      </c>
      <c r="D33">
        <f t="shared" si="1"/>
        <v>0.48076923076923073</v>
      </c>
      <c r="E33">
        <f t="shared" si="2"/>
        <v>3.0219780219780112E-2</v>
      </c>
      <c r="F33">
        <f t="shared" si="3"/>
        <v>-0.23393913778529174</v>
      </c>
      <c r="G33">
        <v>0</v>
      </c>
      <c r="H33">
        <f t="shared" si="4"/>
        <v>0.2641589180050718</v>
      </c>
      <c r="I33">
        <f t="shared" si="5"/>
        <v>-1.0626278551055635</v>
      </c>
      <c r="J33">
        <f t="shared" si="6"/>
        <v>1.0626278551055635</v>
      </c>
      <c r="K33">
        <f t="shared" si="7"/>
        <v>0.53437219814812564</v>
      </c>
      <c r="L33">
        <f t="shared" si="8"/>
        <v>0.46562780185187441</v>
      </c>
      <c r="M33">
        <f t="shared" si="9"/>
        <v>1.8713548411865626</v>
      </c>
      <c r="N33">
        <f t="shared" si="10"/>
        <v>2.1476380835140083</v>
      </c>
    </row>
    <row r="34" spans="1:14" x14ac:dyDescent="0.25">
      <c r="A34" s="4">
        <f>IF('True_Odds_Calculator_2-way'!A35="","",'True_Odds_Calculator_2-way'!A35)</f>
        <v>1.71</v>
      </c>
      <c r="B34" s="4">
        <f>IF('True_Odds_Calculator_2-way'!B35="","",'True_Odds_Calculator_2-way'!B35)</f>
        <v>2.25</v>
      </c>
      <c r="C34" s="4">
        <f t="shared" si="0"/>
        <v>0.58479532163742687</v>
      </c>
      <c r="D34">
        <f t="shared" si="1"/>
        <v>0.44444444444444442</v>
      </c>
      <c r="E34">
        <f t="shared" si="2"/>
        <v>2.9239766081871288E-2</v>
      </c>
      <c r="F34">
        <f t="shared" si="3"/>
        <v>-0.2306692657569851</v>
      </c>
      <c r="G34">
        <v>0</v>
      </c>
      <c r="H34">
        <f t="shared" si="4"/>
        <v>0.25990903183885639</v>
      </c>
      <c r="I34">
        <f t="shared" si="5"/>
        <v>-1.0614897848685503</v>
      </c>
      <c r="J34">
        <f t="shared" si="6"/>
        <v>1.0614897848685503</v>
      </c>
      <c r="K34">
        <f t="shared" si="7"/>
        <v>0.57023669616511363</v>
      </c>
      <c r="L34">
        <f t="shared" si="8"/>
        <v>0.42976330383488626</v>
      </c>
      <c r="M34">
        <f t="shared" si="9"/>
        <v>1.753657747256671</v>
      </c>
      <c r="N34">
        <f t="shared" si="10"/>
        <v>2.3268622310856886</v>
      </c>
    </row>
    <row r="35" spans="1:14" x14ac:dyDescent="0.25">
      <c r="A35" s="4">
        <f>IF('True_Odds_Calculator_2-way'!A36="","",'True_Odds_Calculator_2-way'!A36)</f>
        <v>1.7</v>
      </c>
      <c r="B35" s="4">
        <f>IF('True_Odds_Calculator_2-way'!B36="","",'True_Odds_Calculator_2-way'!B36)</f>
        <v>2.2400000000000002</v>
      </c>
      <c r="C35" s="4">
        <f t="shared" si="0"/>
        <v>0.58823529411764708</v>
      </c>
      <c r="D35">
        <f t="shared" si="1"/>
        <v>0.4464285714285714</v>
      </c>
      <c r="E35">
        <f t="shared" si="2"/>
        <v>3.4663865546218364E-2</v>
      </c>
      <c r="F35">
        <f t="shared" si="3"/>
        <v>-0.22794117647058831</v>
      </c>
      <c r="G35">
        <v>0</v>
      </c>
      <c r="H35">
        <f t="shared" si="4"/>
        <v>0.26260504201680673</v>
      </c>
      <c r="I35">
        <f t="shared" si="5"/>
        <v>-1.0733469768527293</v>
      </c>
      <c r="J35">
        <f t="shared" si="6"/>
        <v>1.0733469768527293</v>
      </c>
      <c r="K35">
        <f t="shared" si="7"/>
        <v>0.5709904149848718</v>
      </c>
      <c r="L35">
        <f t="shared" si="8"/>
        <v>0.42900958501512831</v>
      </c>
      <c r="M35">
        <f t="shared" si="9"/>
        <v>1.7513428837969105</v>
      </c>
      <c r="N35">
        <f t="shared" si="10"/>
        <v>2.3309502512973848</v>
      </c>
    </row>
    <row r="36" spans="1:14" x14ac:dyDescent="0.25">
      <c r="A36" s="4">
        <f>IF('True_Odds_Calculator_2-way'!A37="","",'True_Odds_Calculator_2-way'!A37)</f>
        <v>1.72</v>
      </c>
      <c r="B36" s="4">
        <f>IF('True_Odds_Calculator_2-way'!B37="","",'True_Odds_Calculator_2-way'!B37)</f>
        <v>2.2000000000000002</v>
      </c>
      <c r="C36" s="4">
        <f t="shared" si="0"/>
        <v>0.58139534883720934</v>
      </c>
      <c r="D36">
        <f t="shared" si="1"/>
        <v>0.45454545454545453</v>
      </c>
      <c r="E36">
        <f t="shared" si="2"/>
        <v>3.5940803382663811E-2</v>
      </c>
      <c r="F36">
        <f t="shared" si="3"/>
        <v>-0.22832980972515859</v>
      </c>
      <c r="G36">
        <v>0</v>
      </c>
      <c r="H36">
        <f t="shared" si="4"/>
        <v>0.26427061310782241</v>
      </c>
      <c r="I36">
        <f t="shared" si="5"/>
        <v>-1.075828707279838</v>
      </c>
      <c r="J36">
        <f t="shared" si="6"/>
        <v>1.075828707279838</v>
      </c>
      <c r="K36">
        <f t="shared" si="7"/>
        <v>0.5635083268962916</v>
      </c>
      <c r="L36">
        <f t="shared" si="8"/>
        <v>0.4364916731037084</v>
      </c>
      <c r="M36">
        <f t="shared" si="9"/>
        <v>1.7745966692414832</v>
      </c>
      <c r="N36">
        <f t="shared" si="10"/>
        <v>2.2909944487358058</v>
      </c>
    </row>
    <row r="37" spans="1:14" x14ac:dyDescent="0.25">
      <c r="A37" s="4">
        <f>IF('True_Odds_Calculator_2-way'!A38="","",'True_Odds_Calculator_2-way'!A38)</f>
        <v>1.74</v>
      </c>
      <c r="B37" s="4">
        <f>IF('True_Odds_Calculator_2-way'!B38="","",'True_Odds_Calculator_2-way'!B38)</f>
        <v>2.17</v>
      </c>
      <c r="C37" s="4">
        <f t="shared" si="0"/>
        <v>0.57471264367816088</v>
      </c>
      <c r="D37">
        <f t="shared" si="1"/>
        <v>0.46082949308755761</v>
      </c>
      <c r="E37">
        <f t="shared" si="2"/>
        <v>3.5542136765718491E-2</v>
      </c>
      <c r="F37">
        <f t="shared" si="3"/>
        <v>-0.22930239949149844</v>
      </c>
      <c r="G37">
        <v>0</v>
      </c>
      <c r="H37">
        <f t="shared" si="4"/>
        <v>0.26484453625721699</v>
      </c>
      <c r="I37">
        <f t="shared" si="5"/>
        <v>-1.0747098003652684</v>
      </c>
      <c r="J37">
        <f t="shared" si="6"/>
        <v>1.0747098003652684</v>
      </c>
      <c r="K37">
        <f t="shared" si="7"/>
        <v>0.55701454614825729</v>
      </c>
      <c r="L37">
        <f t="shared" si="8"/>
        <v>0.44298545385174265</v>
      </c>
      <c r="M37">
        <f t="shared" si="9"/>
        <v>1.7952852522702987</v>
      </c>
      <c r="N37">
        <f t="shared" si="10"/>
        <v>2.2574104664273644</v>
      </c>
    </row>
    <row r="38" spans="1:14" x14ac:dyDescent="0.25">
      <c r="A38" s="4">
        <f>IF('True_Odds_Calculator_2-way'!A39="","",'True_Odds_Calculator_2-way'!A39)</f>
        <v>1.55</v>
      </c>
      <c r="B38" s="4">
        <f>IF('True_Odds_Calculator_2-way'!B39="","",'True_Odds_Calculator_2-way'!B39)</f>
        <v>2.57</v>
      </c>
      <c r="C38" s="4">
        <f t="shared" si="0"/>
        <v>0.64516129032258063</v>
      </c>
      <c r="D38">
        <f t="shared" si="1"/>
        <v>0.38910505836575876</v>
      </c>
      <c r="E38">
        <f t="shared" si="2"/>
        <v>3.4266348688339443E-2</v>
      </c>
      <c r="F38">
        <f t="shared" si="3"/>
        <v>-0.2167691728379566</v>
      </c>
      <c r="G38">
        <v>0</v>
      </c>
      <c r="H38">
        <f t="shared" si="4"/>
        <v>0.25103552152629599</v>
      </c>
      <c r="I38">
        <f t="shared" si="5"/>
        <v>-1.0761401354835765</v>
      </c>
      <c r="J38">
        <f t="shared" si="6"/>
        <v>1.0761401354835765</v>
      </c>
      <c r="K38">
        <f t="shared" si="7"/>
        <v>0.62818920883326634</v>
      </c>
      <c r="L38">
        <f t="shared" si="8"/>
        <v>0.37181079116673366</v>
      </c>
      <c r="M38">
        <f t="shared" si="9"/>
        <v>1.5918770745159672</v>
      </c>
      <c r="N38">
        <f t="shared" si="10"/>
        <v>2.6895400127092146</v>
      </c>
    </row>
    <row r="39" spans="1:14" x14ac:dyDescent="0.25">
      <c r="A39" s="4">
        <f>IF('True_Odds_Calculator_2-way'!A40="","",'True_Odds_Calculator_2-way'!A40)</f>
        <v>2.2000000000000002</v>
      </c>
      <c r="B39" s="4">
        <f>IF('True_Odds_Calculator_2-way'!B40="","",'True_Odds_Calculator_2-way'!B40)</f>
        <v>1.74</v>
      </c>
      <c r="C39" s="4">
        <f t="shared" si="0"/>
        <v>0.45454545454545453</v>
      </c>
      <c r="D39">
        <f t="shared" si="1"/>
        <v>0.57471264367816088</v>
      </c>
      <c r="E39">
        <f t="shared" si="2"/>
        <v>2.925809822361547E-2</v>
      </c>
      <c r="F39">
        <f t="shared" si="3"/>
        <v>-0.23197492163009403</v>
      </c>
      <c r="G39">
        <v>0</v>
      </c>
      <c r="H39">
        <f t="shared" si="4"/>
        <v>0.2612330198537095</v>
      </c>
      <c r="I39">
        <f t="shared" si="5"/>
        <v>-1.0611908999450221</v>
      </c>
      <c r="J39">
        <f t="shared" si="6"/>
        <v>1.0611908999450221</v>
      </c>
      <c r="K39">
        <f t="shared" si="7"/>
        <v>0.43986417206778194</v>
      </c>
      <c r="L39">
        <f t="shared" si="8"/>
        <v>0.56013582793221794</v>
      </c>
      <c r="M39">
        <f t="shared" si="9"/>
        <v>2.2734290799340271</v>
      </c>
      <c r="N39">
        <f t="shared" si="10"/>
        <v>1.7852812659593167</v>
      </c>
    </row>
    <row r="40" spans="1:14" x14ac:dyDescent="0.25">
      <c r="A40" s="4">
        <f>IF('True_Odds_Calculator_2-way'!A41="","",'True_Odds_Calculator_2-way'!A41)</f>
        <v>1.63</v>
      </c>
      <c r="B40" s="4">
        <f>IF('True_Odds_Calculator_2-way'!B41="","",'True_Odds_Calculator_2-way'!B41)</f>
        <v>2.4</v>
      </c>
      <c r="C40" s="4">
        <f t="shared" si="0"/>
        <v>0.61349693251533743</v>
      </c>
      <c r="D40">
        <f t="shared" si="1"/>
        <v>0.41666666666666669</v>
      </c>
      <c r="E40">
        <f t="shared" si="2"/>
        <v>3.0163599182004175E-2</v>
      </c>
      <c r="F40">
        <f t="shared" si="3"/>
        <v>-0.22546012269938642</v>
      </c>
      <c r="G40">
        <v>0</v>
      </c>
      <c r="H40">
        <f t="shared" si="4"/>
        <v>0.2556237218813906</v>
      </c>
      <c r="I40">
        <f t="shared" si="5"/>
        <v>-1.0647942749999</v>
      </c>
      <c r="J40">
        <f t="shared" si="6"/>
        <v>1.0647942749999</v>
      </c>
      <c r="K40">
        <f t="shared" si="7"/>
        <v>0.59850837590920558</v>
      </c>
      <c r="L40">
        <f t="shared" si="8"/>
        <v>0.40149162409079431</v>
      </c>
      <c r="M40">
        <f t="shared" si="9"/>
        <v>1.670820393249937</v>
      </c>
      <c r="N40">
        <f t="shared" si="10"/>
        <v>2.4907119849998605</v>
      </c>
    </row>
    <row r="41" spans="1:14" x14ac:dyDescent="0.25">
      <c r="A41" s="4">
        <f>IF('True_Odds_Calculator_2-way'!A42="","",'True_Odds_Calculator_2-way'!A42)</f>
        <v>2.44</v>
      </c>
      <c r="B41" s="4">
        <f>IF('True_Odds_Calculator_2-way'!B42="","",'True_Odds_Calculator_2-way'!B42)</f>
        <v>1.61</v>
      </c>
      <c r="C41" s="4">
        <f t="shared" si="0"/>
        <v>0.4098360655737705</v>
      </c>
      <c r="D41">
        <f t="shared" si="1"/>
        <v>0.6211180124223602</v>
      </c>
      <c r="E41">
        <f t="shared" si="2"/>
        <v>3.0954077996130813E-2</v>
      </c>
      <c r="F41">
        <f t="shared" si="3"/>
        <v>-0.22360248447204967</v>
      </c>
      <c r="G41">
        <v>0</v>
      </c>
      <c r="H41">
        <f t="shared" si="4"/>
        <v>0.25455656246818043</v>
      </c>
      <c r="I41">
        <f t="shared" si="5"/>
        <v>-1.0669739994407998</v>
      </c>
      <c r="J41">
        <f t="shared" si="6"/>
        <v>1.0669739994407998</v>
      </c>
      <c r="K41">
        <f t="shared" si="7"/>
        <v>0.39425296519132347</v>
      </c>
      <c r="L41">
        <f t="shared" si="8"/>
        <v>0.60574703480867642</v>
      </c>
      <c r="M41">
        <f t="shared" si="9"/>
        <v>2.5364425591947519</v>
      </c>
      <c r="N41">
        <f t="shared" si="10"/>
        <v>1.6508541396588881</v>
      </c>
    </row>
    <row r="42" spans="1:14" x14ac:dyDescent="0.25">
      <c r="A42" s="4">
        <f>IF('True_Odds_Calculator_2-way'!A43="","",'True_Odds_Calculator_2-way'!A43)</f>
        <v>2.13</v>
      </c>
      <c r="B42" s="4">
        <f>IF('True_Odds_Calculator_2-way'!B43="","",'True_Odds_Calculator_2-way'!B43)</f>
        <v>1.77</v>
      </c>
      <c r="C42" s="4">
        <f t="shared" si="0"/>
        <v>0.46948356807511737</v>
      </c>
      <c r="D42">
        <f t="shared" si="1"/>
        <v>0.56497175141242939</v>
      </c>
      <c r="E42">
        <f t="shared" si="2"/>
        <v>3.4455319487546765E-2</v>
      </c>
      <c r="F42">
        <f t="shared" si="3"/>
        <v>-0.23078963422720888</v>
      </c>
      <c r="G42">
        <v>0</v>
      </c>
      <c r="H42">
        <f t="shared" si="4"/>
        <v>0.26524495371475559</v>
      </c>
      <c r="I42">
        <f t="shared" si="5"/>
        <v>-1.0720509244860594</v>
      </c>
      <c r="J42">
        <f t="shared" si="6"/>
        <v>1.0720509244860594</v>
      </c>
      <c r="K42">
        <f t="shared" si="7"/>
        <v>0.45219863720922326</v>
      </c>
      <c r="L42">
        <f t="shared" si="8"/>
        <v>0.54780136279077696</v>
      </c>
      <c r="M42">
        <f t="shared" si="9"/>
        <v>2.2114175446692466</v>
      </c>
      <c r="N42">
        <f t="shared" si="10"/>
        <v>1.8254792118542653</v>
      </c>
    </row>
    <row r="43" spans="1:14" x14ac:dyDescent="0.25">
      <c r="A43" s="4">
        <f>IF('True_Odds_Calculator_2-way'!A44="","",'True_Odds_Calculator_2-way'!A44)</f>
        <v>2.42</v>
      </c>
      <c r="B43" s="4">
        <f>IF('True_Odds_Calculator_2-way'!B44="","",'True_Odds_Calculator_2-way'!B44)</f>
        <v>1.61</v>
      </c>
      <c r="C43" s="4">
        <f t="shared" si="0"/>
        <v>0.41322314049586778</v>
      </c>
      <c r="D43">
        <f t="shared" si="1"/>
        <v>0.6211180124223602</v>
      </c>
      <c r="E43">
        <f t="shared" si="2"/>
        <v>3.4341152918228035E-2</v>
      </c>
      <c r="F43">
        <f t="shared" si="3"/>
        <v>-0.22231918279349105</v>
      </c>
      <c r="G43">
        <v>0</v>
      </c>
      <c r="H43">
        <f t="shared" si="4"/>
        <v>0.25666033571171909</v>
      </c>
      <c r="I43">
        <f t="shared" si="5"/>
        <v>-1.0744616281415773</v>
      </c>
      <c r="J43">
        <f t="shared" si="6"/>
        <v>1.0744616281415773</v>
      </c>
      <c r="K43">
        <f t="shared" si="7"/>
        <v>0.3959242744397955</v>
      </c>
      <c r="L43">
        <f t="shared" si="8"/>
        <v>0.60407572556020461</v>
      </c>
      <c r="M43">
        <f t="shared" si="9"/>
        <v>2.5257355119610394</v>
      </c>
      <c r="N43">
        <f t="shared" si="10"/>
        <v>1.6554215931663621</v>
      </c>
    </row>
    <row r="44" spans="1:14" x14ac:dyDescent="0.25">
      <c r="A44" s="4">
        <f>IF('True_Odds_Calculator_2-way'!A45="","",'True_Odds_Calculator_2-way'!A45)</f>
        <v>2.27</v>
      </c>
      <c r="B44" s="4">
        <f>IF('True_Odds_Calculator_2-way'!B45="","",'True_Odds_Calculator_2-way'!B45)</f>
        <v>1.68</v>
      </c>
      <c r="C44" s="4">
        <f t="shared" si="0"/>
        <v>0.44052863436123346</v>
      </c>
      <c r="D44">
        <f t="shared" si="1"/>
        <v>0.59523809523809523</v>
      </c>
      <c r="E44">
        <f t="shared" si="2"/>
        <v>3.5766729599328695E-2</v>
      </c>
      <c r="F44">
        <f t="shared" si="3"/>
        <v>-0.22645269561569115</v>
      </c>
      <c r="G44">
        <v>0</v>
      </c>
      <c r="H44">
        <f t="shared" si="4"/>
        <v>0.2622194252150199</v>
      </c>
      <c r="I44">
        <f t="shared" si="5"/>
        <v>-1.0760778282064791</v>
      </c>
      <c r="J44">
        <f t="shared" si="6"/>
        <v>1.0760778282064791</v>
      </c>
      <c r="K44">
        <f t="shared" si="7"/>
        <v>0.42254374989680582</v>
      </c>
      <c r="L44">
        <f t="shared" si="8"/>
        <v>0.57745625010319412</v>
      </c>
      <c r="M44">
        <f t="shared" si="9"/>
        <v>2.3666188418222287</v>
      </c>
      <c r="N44">
        <f t="shared" si="10"/>
        <v>1.7317329231804059</v>
      </c>
    </row>
    <row r="45" spans="1:14" x14ac:dyDescent="0.25">
      <c r="A45" s="4">
        <f>IF('True_Odds_Calculator_2-way'!A46="","",'True_Odds_Calculator_2-way'!A46)</f>
        <v>2.12</v>
      </c>
      <c r="B45" s="4">
        <f>IF('True_Odds_Calculator_2-way'!B46="","",'True_Odds_Calculator_2-way'!B46)</f>
        <v>1.78</v>
      </c>
      <c r="C45" s="4">
        <f t="shared" si="0"/>
        <v>0.47169811320754712</v>
      </c>
      <c r="D45">
        <f t="shared" si="1"/>
        <v>0.5617977528089888</v>
      </c>
      <c r="E45">
        <f t="shared" si="2"/>
        <v>3.3495866016535869E-2</v>
      </c>
      <c r="F45">
        <f t="shared" si="3"/>
        <v>-0.23150307398770409</v>
      </c>
      <c r="G45">
        <v>0</v>
      </c>
      <c r="H45">
        <f t="shared" si="4"/>
        <v>0.26499894000423996</v>
      </c>
      <c r="I45">
        <f t="shared" si="5"/>
        <v>-1.0699012312772822</v>
      </c>
      <c r="J45">
        <f t="shared" si="6"/>
        <v>1.0699012312772822</v>
      </c>
      <c r="K45">
        <f t="shared" si="7"/>
        <v>0.45489916365833472</v>
      </c>
      <c r="L45">
        <f t="shared" si="8"/>
        <v>0.54510083634166528</v>
      </c>
      <c r="M45">
        <f t="shared" si="9"/>
        <v>2.1982893790305562</v>
      </c>
      <c r="N45">
        <f t="shared" si="10"/>
        <v>1.83452296039628</v>
      </c>
    </row>
    <row r="46" spans="1:14" x14ac:dyDescent="0.25">
      <c r="A46" s="4">
        <f>IF('True_Odds_Calculator_2-way'!A47="","",'True_Odds_Calculator_2-way'!A47)</f>
        <v>2.21</v>
      </c>
      <c r="B46" s="4">
        <f>IF('True_Odds_Calculator_2-way'!B47="","",'True_Odds_Calculator_2-way'!B47)</f>
        <v>1.72</v>
      </c>
      <c r="C46" s="4">
        <f t="shared" si="0"/>
        <v>0.45248868778280543</v>
      </c>
      <c r="D46">
        <f t="shared" si="1"/>
        <v>0.58139534883720934</v>
      </c>
      <c r="E46">
        <f t="shared" si="2"/>
        <v>3.3884036620014824E-2</v>
      </c>
      <c r="F46">
        <f t="shared" si="3"/>
        <v>-0.2291907818583605</v>
      </c>
      <c r="G46">
        <v>0</v>
      </c>
      <c r="H46">
        <f t="shared" si="4"/>
        <v>0.26307481847837527</v>
      </c>
      <c r="I46">
        <f t="shared" si="5"/>
        <v>-1.0713739108887084</v>
      </c>
      <c r="J46">
        <f t="shared" si="6"/>
        <v>1.0713739108887084</v>
      </c>
      <c r="K46">
        <f t="shared" si="7"/>
        <v>0.43547132891069945</v>
      </c>
      <c r="L46">
        <f t="shared" si="8"/>
        <v>0.56452867108930049</v>
      </c>
      <c r="M46">
        <f t="shared" si="9"/>
        <v>2.2963624321753371</v>
      </c>
      <c r="N46">
        <f t="shared" si="10"/>
        <v>1.7713892158398703</v>
      </c>
    </row>
    <row r="47" spans="1:14" x14ac:dyDescent="0.25">
      <c r="A47" s="4">
        <f>IF('True_Odds_Calculator_2-way'!A48="","",'True_Odds_Calculator_2-way'!A48)</f>
        <v>2.46</v>
      </c>
      <c r="B47" s="4">
        <f>IF('True_Odds_Calculator_2-way'!B48="","",'True_Odds_Calculator_2-way'!B48)</f>
        <v>1.59</v>
      </c>
      <c r="C47" s="4">
        <f t="shared" si="0"/>
        <v>0.4065040650406504</v>
      </c>
      <c r="D47">
        <f t="shared" si="1"/>
        <v>0.62893081761006286</v>
      </c>
      <c r="E47">
        <f t="shared" si="2"/>
        <v>3.5434882650713373E-2</v>
      </c>
      <c r="F47">
        <f t="shared" si="3"/>
        <v>-0.22022805133711709</v>
      </c>
      <c r="G47">
        <v>0</v>
      </c>
      <c r="H47">
        <f t="shared" si="4"/>
        <v>0.25566293398783041</v>
      </c>
      <c r="I47">
        <f t="shared" si="5"/>
        <v>-1.0774510935845931</v>
      </c>
      <c r="J47">
        <f t="shared" si="6"/>
        <v>1.0774510935845931</v>
      </c>
      <c r="K47">
        <f t="shared" si="7"/>
        <v>0.38863950806180297</v>
      </c>
      <c r="L47">
        <f t="shared" si="8"/>
        <v>0.61136049193819697</v>
      </c>
      <c r="M47">
        <f t="shared" si="9"/>
        <v>2.5730785966335055</v>
      </c>
      <c r="N47">
        <f t="shared" si="10"/>
        <v>1.6356961452149104</v>
      </c>
    </row>
    <row r="48" spans="1:14" x14ac:dyDescent="0.25">
      <c r="A48" s="4">
        <f>IF('True_Odds_Calculator_2-way'!A49="","",'True_Odds_Calculator_2-way'!A49)</f>
        <v>2.35</v>
      </c>
      <c r="B48" s="4">
        <f>IF('True_Odds_Calculator_2-way'!B49="","",'True_Odds_Calculator_2-way'!B49)</f>
        <v>1.65</v>
      </c>
      <c r="C48" s="4">
        <f t="shared" si="0"/>
        <v>0.42553191489361702</v>
      </c>
      <c r="D48">
        <f t="shared" si="1"/>
        <v>0.60606060606060608</v>
      </c>
      <c r="E48">
        <f t="shared" si="2"/>
        <v>3.1592520954223158E-2</v>
      </c>
      <c r="F48">
        <f t="shared" si="3"/>
        <v>-0.22630560928433263</v>
      </c>
      <c r="G48">
        <v>0</v>
      </c>
      <c r="H48">
        <f t="shared" si="4"/>
        <v>0.25789813023855579</v>
      </c>
      <c r="I48">
        <f t="shared" si="5"/>
        <v>-1.0675210253672478</v>
      </c>
      <c r="J48">
        <f t="shared" si="6"/>
        <v>1.0675210253672478</v>
      </c>
      <c r="K48">
        <f t="shared" si="7"/>
        <v>0.40964242822822811</v>
      </c>
      <c r="L48">
        <f t="shared" si="8"/>
        <v>0.59035757177177173</v>
      </c>
      <c r="M48">
        <f t="shared" si="9"/>
        <v>2.4411533842457849</v>
      </c>
      <c r="N48">
        <f t="shared" si="10"/>
        <v>1.6938886664887112</v>
      </c>
    </row>
    <row r="49" spans="1:14" x14ac:dyDescent="0.25">
      <c r="A49" s="4">
        <f>IF('True_Odds_Calculator_2-way'!A50="","",'True_Odds_Calculator_2-way'!A50)</f>
        <v>2.13</v>
      </c>
      <c r="B49" s="4">
        <f>IF('True_Odds_Calculator_2-way'!B50="","",'True_Odds_Calculator_2-way'!B50)</f>
        <v>1.77</v>
      </c>
      <c r="C49" s="4">
        <f t="shared" si="0"/>
        <v>0.46948356807511737</v>
      </c>
      <c r="D49">
        <f t="shared" si="1"/>
        <v>0.56497175141242939</v>
      </c>
      <c r="E49">
        <f t="shared" si="2"/>
        <v>3.4455319487546765E-2</v>
      </c>
      <c r="F49">
        <f t="shared" si="3"/>
        <v>-0.23078963422720888</v>
      </c>
      <c r="G49">
        <v>0</v>
      </c>
      <c r="H49">
        <f t="shared" si="4"/>
        <v>0.26524495371475559</v>
      </c>
      <c r="I49">
        <f t="shared" si="5"/>
        <v>-1.0720509244860594</v>
      </c>
      <c r="J49">
        <f t="shared" si="6"/>
        <v>1.0720509244860594</v>
      </c>
      <c r="K49">
        <f t="shared" si="7"/>
        <v>0.45219863720922326</v>
      </c>
      <c r="L49">
        <f t="shared" si="8"/>
        <v>0.54780136279077696</v>
      </c>
      <c r="M49">
        <f t="shared" si="9"/>
        <v>2.2114175446692466</v>
      </c>
      <c r="N49">
        <f t="shared" si="10"/>
        <v>1.8254792118542653</v>
      </c>
    </row>
    <row r="50" spans="1:14" x14ac:dyDescent="0.25">
      <c r="A50" s="4">
        <f>IF('True_Odds_Calculator_2-way'!A51="","",'True_Odds_Calculator_2-way'!A51)</f>
        <v>2.25</v>
      </c>
      <c r="B50" s="4">
        <f>IF('True_Odds_Calculator_2-way'!B51="","",'True_Odds_Calculator_2-way'!B51)</f>
        <v>1.7</v>
      </c>
      <c r="C50" s="4">
        <f t="shared" si="0"/>
        <v>0.44444444444444442</v>
      </c>
      <c r="D50">
        <f t="shared" si="1"/>
        <v>0.58823529411764708</v>
      </c>
      <c r="E50">
        <f t="shared" si="2"/>
        <v>3.2679738562091387E-2</v>
      </c>
      <c r="F50">
        <f t="shared" si="3"/>
        <v>-0.2287581699346406</v>
      </c>
      <c r="G50">
        <v>0</v>
      </c>
      <c r="H50">
        <f t="shared" si="4"/>
        <v>0.26143790849673204</v>
      </c>
      <c r="I50">
        <f t="shared" si="5"/>
        <v>-1.0690449676496974</v>
      </c>
      <c r="J50">
        <f t="shared" si="6"/>
        <v>1.0690449676496974</v>
      </c>
      <c r="K50">
        <f t="shared" si="7"/>
        <v>0.42802608489724608</v>
      </c>
      <c r="L50">
        <f t="shared" si="8"/>
        <v>0.57197391510275408</v>
      </c>
      <c r="M50">
        <f t="shared" si="9"/>
        <v>2.3363062095621219</v>
      </c>
      <c r="N50">
        <f t="shared" si="10"/>
        <v>1.7483314773547878</v>
      </c>
    </row>
    <row r="51" spans="1:14" x14ac:dyDescent="0.25">
      <c r="A51" s="4">
        <f>IF('True_Odds_Calculator_2-way'!A52="","",'True_Odds_Calculator_2-way'!A52)</f>
        <v>2.23</v>
      </c>
      <c r="B51" s="4">
        <f>IF('True_Odds_Calculator_2-way'!B52="","",'True_Odds_Calculator_2-way'!B52)</f>
        <v>1.7</v>
      </c>
      <c r="C51" s="4">
        <f t="shared" si="0"/>
        <v>0.44843049327354262</v>
      </c>
      <c r="D51">
        <f t="shared" si="1"/>
        <v>0.58823529411764708</v>
      </c>
      <c r="E51">
        <f t="shared" si="2"/>
        <v>3.6665787391189752E-2</v>
      </c>
      <c r="F51">
        <f t="shared" si="3"/>
        <v>-0.22711685571089413</v>
      </c>
      <c r="G51">
        <v>0</v>
      </c>
      <c r="H51">
        <f t="shared" si="4"/>
        <v>0.26378264310208388</v>
      </c>
      <c r="I51">
        <f t="shared" si="5"/>
        <v>-1.0777013435226062</v>
      </c>
      <c r="J51">
        <f t="shared" si="6"/>
        <v>1.0777013435226062</v>
      </c>
      <c r="K51">
        <f t="shared" si="7"/>
        <v>0.43000161655276159</v>
      </c>
      <c r="L51">
        <f t="shared" si="8"/>
        <v>0.56999838344723819</v>
      </c>
      <c r="M51">
        <f t="shared" si="9"/>
        <v>2.3255726525328053</v>
      </c>
      <c r="N51">
        <f t="shared" si="10"/>
        <v>1.7543909404658247</v>
      </c>
    </row>
    <row r="52" spans="1:14" x14ac:dyDescent="0.25">
      <c r="A52" s="4">
        <f>IF('True_Odds_Calculator_2-way'!A53="","",'True_Odds_Calculator_2-way'!A53)</f>
        <v>1.95</v>
      </c>
      <c r="B52" s="4">
        <f>IF('True_Odds_Calculator_2-way'!B53="","",'True_Odds_Calculator_2-way'!B53)</f>
        <v>1.9</v>
      </c>
      <c r="C52" s="4">
        <f t="shared" si="0"/>
        <v>0.51282051282051289</v>
      </c>
      <c r="D52">
        <f t="shared" si="1"/>
        <v>0.52631578947368418</v>
      </c>
      <c r="E52">
        <f t="shared" si="2"/>
        <v>3.9136302294197067E-2</v>
      </c>
      <c r="F52">
        <f t="shared" si="3"/>
        <v>-0.23076923076923073</v>
      </c>
      <c r="G52">
        <v>0</v>
      </c>
      <c r="H52">
        <f t="shared" si="4"/>
        <v>0.26990553306342779</v>
      </c>
      <c r="I52">
        <f t="shared" si="5"/>
        <v>-1.0814761408717504</v>
      </c>
      <c r="J52">
        <f t="shared" si="6"/>
        <v>1.0814761408717504</v>
      </c>
      <c r="K52">
        <f t="shared" si="7"/>
        <v>0.49324200890692937</v>
      </c>
      <c r="L52">
        <f t="shared" si="8"/>
        <v>0.50675799109307063</v>
      </c>
      <c r="M52">
        <f t="shared" si="9"/>
        <v>2.0274023338281628</v>
      </c>
      <c r="N52">
        <f t="shared" si="10"/>
        <v>1.9733285267845753</v>
      </c>
    </row>
    <row r="53" spans="1:14" x14ac:dyDescent="0.25">
      <c r="A53" s="4">
        <f>IF('True_Odds_Calculator_2-way'!A54="","",'True_Odds_Calculator_2-way'!A54)</f>
        <v>2.2000000000000002</v>
      </c>
      <c r="B53" s="4">
        <f>IF('True_Odds_Calculator_2-way'!B54="","",'True_Odds_Calculator_2-way'!B54)</f>
        <v>1.7</v>
      </c>
      <c r="C53" s="4">
        <f t="shared" si="0"/>
        <v>0.45454545454545453</v>
      </c>
      <c r="D53">
        <f t="shared" si="1"/>
        <v>0.58823529411764708</v>
      </c>
      <c r="E53">
        <f t="shared" si="2"/>
        <v>4.2780748663101553E-2</v>
      </c>
      <c r="F53">
        <f t="shared" si="3"/>
        <v>-0.22459893048128343</v>
      </c>
      <c r="G53">
        <v>0</v>
      </c>
      <c r="H53">
        <f t="shared" si="4"/>
        <v>0.26737967914438504</v>
      </c>
      <c r="I53">
        <f t="shared" si="5"/>
        <v>-1.091089451179962</v>
      </c>
      <c r="J53">
        <f t="shared" si="6"/>
        <v>1.091089451179962</v>
      </c>
      <c r="K53">
        <f t="shared" si="7"/>
        <v>0.43303027798233595</v>
      </c>
      <c r="L53">
        <f t="shared" si="8"/>
        <v>0.56696972201766405</v>
      </c>
      <c r="M53">
        <f t="shared" si="9"/>
        <v>2.3093073414159546</v>
      </c>
      <c r="N53">
        <f t="shared" si="10"/>
        <v>1.7637626158259732</v>
      </c>
    </row>
    <row r="54" spans="1:14" x14ac:dyDescent="0.25">
      <c r="A54" s="4">
        <f>IF('True_Odds_Calculator_2-way'!A55="","",'True_Odds_Calculator_2-way'!A55)</f>
        <v>2.09</v>
      </c>
      <c r="B54" s="4">
        <f>IF('True_Odds_Calculator_2-way'!B55="","",'True_Odds_Calculator_2-way'!B55)</f>
        <v>1.77</v>
      </c>
      <c r="C54" s="4">
        <f t="shared" si="0"/>
        <v>0.47846889952153115</v>
      </c>
      <c r="D54">
        <f t="shared" si="1"/>
        <v>0.56497175141242939</v>
      </c>
      <c r="E54">
        <f t="shared" si="2"/>
        <v>4.3440650933960434E-2</v>
      </c>
      <c r="F54">
        <f t="shared" si="3"/>
        <v>-0.22688076122509671</v>
      </c>
      <c r="G54">
        <v>0</v>
      </c>
      <c r="H54">
        <f t="shared" si="4"/>
        <v>0.27032141215905714</v>
      </c>
      <c r="I54">
        <f t="shared" si="5"/>
        <v>-1.09154435611996</v>
      </c>
      <c r="J54">
        <f t="shared" si="6"/>
        <v>1.09154435611996</v>
      </c>
      <c r="K54">
        <f t="shared" si="7"/>
        <v>0.4566661815358829</v>
      </c>
      <c r="L54">
        <f t="shared" si="8"/>
        <v>0.54333381846411721</v>
      </c>
      <c r="M54">
        <f t="shared" si="9"/>
        <v>2.189783348170756</v>
      </c>
      <c r="N54">
        <f t="shared" si="10"/>
        <v>1.8404891542123691</v>
      </c>
    </row>
    <row r="55" spans="1:14" x14ac:dyDescent="0.25">
      <c r="A55" s="4">
        <f>IF('True_Odds_Calculator_2-way'!A56="","",'True_Odds_Calculator_2-way'!A56)</f>
        <v>2.02</v>
      </c>
      <c r="B55" s="4">
        <f>IF('True_Odds_Calculator_2-way'!B56="","",'True_Odds_Calculator_2-way'!B56)</f>
        <v>1.84</v>
      </c>
      <c r="C55" s="4">
        <f t="shared" si="0"/>
        <v>0.49504950495049505</v>
      </c>
      <c r="D55">
        <f t="shared" si="1"/>
        <v>0.54347826086956519</v>
      </c>
      <c r="E55">
        <f t="shared" si="2"/>
        <v>3.8527765820060234E-2</v>
      </c>
      <c r="F55">
        <f t="shared" si="3"/>
        <v>-0.23052087817477407</v>
      </c>
      <c r="G55">
        <v>0</v>
      </c>
      <c r="H55">
        <f t="shared" si="4"/>
        <v>0.26904864399483425</v>
      </c>
      <c r="I55">
        <f t="shared" si="5"/>
        <v>-1.080339539253607</v>
      </c>
      <c r="J55">
        <f t="shared" si="6"/>
        <v>1.080339539253607</v>
      </c>
      <c r="K55">
        <f t="shared" si="7"/>
        <v>0.4757495401805043</v>
      </c>
      <c r="L55">
        <f t="shared" si="8"/>
        <v>0.52425045981949592</v>
      </c>
      <c r="M55">
        <f t="shared" si="9"/>
        <v>2.1019463300386789</v>
      </c>
      <c r="N55">
        <f t="shared" si="10"/>
        <v>1.9074852129730298</v>
      </c>
    </row>
    <row r="56" spans="1:14" x14ac:dyDescent="0.25">
      <c r="A56" s="4">
        <f>IF('True_Odds_Calculator_2-way'!A57="","",'True_Odds_Calculator_2-way'!A57)</f>
        <v>2.31</v>
      </c>
      <c r="B56" s="4">
        <f>IF('True_Odds_Calculator_2-way'!B57="","",'True_Odds_Calculator_2-way'!B57)</f>
        <v>1.64</v>
      </c>
      <c r="C56" s="4">
        <f t="shared" si="0"/>
        <v>0.4329004329004329</v>
      </c>
      <c r="D56">
        <f t="shared" si="1"/>
        <v>0.6097560975609756</v>
      </c>
      <c r="E56">
        <f t="shared" si="2"/>
        <v>4.2656530461408604E-2</v>
      </c>
      <c r="F56">
        <f t="shared" si="3"/>
        <v>-0.22130714813641639</v>
      </c>
      <c r="G56">
        <v>0</v>
      </c>
      <c r="H56">
        <f t="shared" si="4"/>
        <v>0.26396367859782494</v>
      </c>
      <c r="I56">
        <f t="shared" si="5"/>
        <v>-1.0921300708262975</v>
      </c>
      <c r="J56">
        <f t="shared" si="6"/>
        <v>1.0921300708262975</v>
      </c>
      <c r="K56">
        <f t="shared" si="7"/>
        <v>0.41140574832950405</v>
      </c>
      <c r="L56">
        <f t="shared" si="8"/>
        <v>0.58859425167049584</v>
      </c>
      <c r="M56">
        <f t="shared" si="9"/>
        <v>2.4306903927824499</v>
      </c>
      <c r="N56">
        <f t="shared" si="10"/>
        <v>1.6989632453288304</v>
      </c>
    </row>
    <row r="57" spans="1:14" x14ac:dyDescent="0.25">
      <c r="A57" s="4">
        <f>IF('True_Odds_Calculator_2-way'!A58="","",'True_Odds_Calculator_2-way'!A58)</f>
        <v>2.1800000000000002</v>
      </c>
      <c r="B57" s="4">
        <f>IF('True_Odds_Calculator_2-way'!B58="","",'True_Odds_Calculator_2-way'!B58)</f>
        <v>1.71</v>
      </c>
      <c r="C57" s="4">
        <f t="shared" si="0"/>
        <v>0.4587155963302752</v>
      </c>
      <c r="D57">
        <f t="shared" si="1"/>
        <v>0.58479532163742687</v>
      </c>
      <c r="E57">
        <f t="shared" si="2"/>
        <v>4.3510917967702012E-2</v>
      </c>
      <c r="F57">
        <f t="shared" si="3"/>
        <v>-0.2247438167283653</v>
      </c>
      <c r="G57">
        <v>0</v>
      </c>
      <c r="H57">
        <f t="shared" si="4"/>
        <v>0.26825473469606737</v>
      </c>
      <c r="I57">
        <f t="shared" si="5"/>
        <v>-1.0925210715205449</v>
      </c>
      <c r="J57">
        <f t="shared" si="6"/>
        <v>1.0925210715205449</v>
      </c>
      <c r="K57">
        <f t="shared" si="7"/>
        <v>0.43683862493598452</v>
      </c>
      <c r="L57">
        <f t="shared" si="8"/>
        <v>0.56316137506401553</v>
      </c>
      <c r="M57">
        <f t="shared" si="9"/>
        <v>2.2891748643942433</v>
      </c>
      <c r="N57">
        <f t="shared" si="10"/>
        <v>1.7756899607795869</v>
      </c>
    </row>
    <row r="58" spans="1:14" x14ac:dyDescent="0.25">
      <c r="A58" s="4">
        <f>IF('True_Odds_Calculator_2-way'!A59="","",'True_Odds_Calculator_2-way'!A59)</f>
        <v>1.93</v>
      </c>
      <c r="B58" s="4">
        <f>IF('True_Odds_Calculator_2-way'!B59="","",'True_Odds_Calculator_2-way'!B59)</f>
        <v>1.92</v>
      </c>
      <c r="C58" s="4">
        <f t="shared" si="0"/>
        <v>0.5181347150259068</v>
      </c>
      <c r="D58">
        <f t="shared" si="1"/>
        <v>0.52083333333333337</v>
      </c>
      <c r="E58">
        <f t="shared" si="2"/>
        <v>3.8968048359240282E-2</v>
      </c>
      <c r="F58">
        <f t="shared" si="3"/>
        <v>-0.23089378238341951</v>
      </c>
      <c r="G58">
        <v>0</v>
      </c>
      <c r="H58">
        <f t="shared" si="4"/>
        <v>0.26986183074265979</v>
      </c>
      <c r="I58">
        <f t="shared" si="5"/>
        <v>-1.0810968751610268</v>
      </c>
      <c r="J58">
        <f t="shared" si="6"/>
        <v>1.0810968751610268</v>
      </c>
      <c r="K58">
        <f t="shared" si="7"/>
        <v>0.49864863877742077</v>
      </c>
      <c r="L58">
        <f t="shared" si="8"/>
        <v>0.50135136122257906</v>
      </c>
      <c r="M58">
        <f t="shared" si="9"/>
        <v>2.0054200938997546</v>
      </c>
      <c r="N58">
        <f t="shared" si="10"/>
        <v>1.9946091251481448</v>
      </c>
    </row>
    <row r="59" spans="1:14" x14ac:dyDescent="0.25">
      <c r="A59" s="4">
        <f>IF('True_Odds_Calculator_2-way'!A60="","",'True_Odds_Calculator_2-way'!A60)</f>
        <v>1.76</v>
      </c>
      <c r="B59" s="4">
        <f>IF('True_Odds_Calculator_2-way'!B60="","",'True_Odds_Calculator_2-way'!B60)</f>
        <v>2.11</v>
      </c>
      <c r="C59" s="4">
        <f t="shared" si="0"/>
        <v>0.56818181818181823</v>
      </c>
      <c r="D59">
        <f t="shared" si="1"/>
        <v>0.47393364928909953</v>
      </c>
      <c r="E59">
        <f t="shared" si="2"/>
        <v>4.2115467470917878E-2</v>
      </c>
      <c r="F59">
        <f t="shared" si="3"/>
        <v>-0.22716501507970688</v>
      </c>
      <c r="G59">
        <v>0</v>
      </c>
      <c r="H59">
        <f t="shared" si="4"/>
        <v>0.26928048255062476</v>
      </c>
      <c r="I59">
        <f t="shared" si="5"/>
        <v>-1.0887588907733561</v>
      </c>
      <c r="J59">
        <f t="shared" si="6"/>
        <v>1.0887588907733561</v>
      </c>
      <c r="K59">
        <f t="shared" si="7"/>
        <v>0.54720857069599227</v>
      </c>
      <c r="L59">
        <f t="shared" si="8"/>
        <v>0.45279142930400768</v>
      </c>
      <c r="M59">
        <f t="shared" si="9"/>
        <v>1.82745675698775</v>
      </c>
      <c r="N59">
        <f t="shared" si="10"/>
        <v>2.208522368758425</v>
      </c>
    </row>
    <row r="60" spans="1:14" x14ac:dyDescent="0.25">
      <c r="A60" s="4">
        <f>IF('True_Odds_Calculator_2-way'!A61="","",'True_Odds_Calculator_2-way'!A61)</f>
        <v>2.0099999999999998</v>
      </c>
      <c r="B60" s="4">
        <f>IF('True_Odds_Calculator_2-way'!B61="","",'True_Odds_Calculator_2-way'!B61)</f>
        <v>1.85</v>
      </c>
      <c r="C60" s="4">
        <f t="shared" si="0"/>
        <v>0.49751243781094534</v>
      </c>
      <c r="D60">
        <f t="shared" si="1"/>
        <v>0.54054054054054046</v>
      </c>
      <c r="E60">
        <f t="shared" si="2"/>
        <v>3.80529783514858E-2</v>
      </c>
      <c r="F60">
        <f t="shared" si="3"/>
        <v>-0.23087266370848458</v>
      </c>
      <c r="G60">
        <v>0</v>
      </c>
      <c r="H60">
        <f t="shared" si="4"/>
        <v>0.26892564205997044</v>
      </c>
      <c r="I60">
        <f t="shared" si="5"/>
        <v>-1.0792693660942112</v>
      </c>
      <c r="J60">
        <f t="shared" si="6"/>
        <v>1.0792693660942112</v>
      </c>
      <c r="K60">
        <f t="shared" si="7"/>
        <v>0.47845469244925098</v>
      </c>
      <c r="L60">
        <f t="shared" si="8"/>
        <v>0.52154530755074879</v>
      </c>
      <c r="M60">
        <f t="shared" si="9"/>
        <v>2.0900620597551534</v>
      </c>
      <c r="N60">
        <f t="shared" si="10"/>
        <v>1.91737896118008</v>
      </c>
    </row>
    <row r="61" spans="1:14" x14ac:dyDescent="0.25">
      <c r="A61" s="4">
        <f>IF('True_Odds_Calculator_2-way'!A62="","",'True_Odds_Calculator_2-way'!A62)</f>
        <v>2.06</v>
      </c>
      <c r="B61" s="4">
        <f>IF('True_Odds_Calculator_2-way'!B62="","",'True_Odds_Calculator_2-way'!B62)</f>
        <v>1.79</v>
      </c>
      <c r="C61" s="4">
        <f t="shared" si="0"/>
        <v>0.4854368932038835</v>
      </c>
      <c r="D61">
        <f t="shared" si="1"/>
        <v>0.55865921787709494</v>
      </c>
      <c r="E61">
        <f t="shared" si="2"/>
        <v>4.4096111080978329E-2</v>
      </c>
      <c r="F61">
        <f t="shared" si="3"/>
        <v>-0.22709768400499009</v>
      </c>
      <c r="G61">
        <v>0</v>
      </c>
      <c r="H61">
        <f t="shared" si="4"/>
        <v>0.27119379508596841</v>
      </c>
      <c r="I61">
        <f t="shared" si="5"/>
        <v>-1.0927819720786569</v>
      </c>
      <c r="J61">
        <f t="shared" si="6"/>
        <v>1.0927819720786569</v>
      </c>
      <c r="K61">
        <f t="shared" si="7"/>
        <v>0.46331712377284329</v>
      </c>
      <c r="L61">
        <f t="shared" si="8"/>
        <v>0.53668287622715694</v>
      </c>
      <c r="M61">
        <f t="shared" si="9"/>
        <v>2.1583488904033761</v>
      </c>
      <c r="N61">
        <f t="shared" si="10"/>
        <v>1.863297757942139</v>
      </c>
    </row>
    <row r="62" spans="1:14" x14ac:dyDescent="0.25">
      <c r="A62" s="4">
        <f>IF('True_Odds_Calculator_2-way'!A63="","",'True_Odds_Calculator_2-way'!A63)</f>
        <v>1.84</v>
      </c>
      <c r="B62" s="4">
        <f>IF('True_Odds_Calculator_2-way'!B63="","",'True_Odds_Calculator_2-way'!B63)</f>
        <v>2.02</v>
      </c>
      <c r="C62" s="4">
        <f t="shared" si="0"/>
        <v>0.54347826086956519</v>
      </c>
      <c r="D62">
        <f t="shared" si="1"/>
        <v>0.49504950495049505</v>
      </c>
      <c r="E62">
        <f t="shared" si="2"/>
        <v>3.8527765820060234E-2</v>
      </c>
      <c r="F62">
        <f t="shared" si="3"/>
        <v>-0.23052087817477407</v>
      </c>
      <c r="G62">
        <v>0</v>
      </c>
      <c r="H62">
        <f t="shared" si="4"/>
        <v>0.26904864399483425</v>
      </c>
      <c r="I62">
        <f t="shared" si="5"/>
        <v>-1.080339539253607</v>
      </c>
      <c r="J62">
        <f t="shared" si="6"/>
        <v>1.080339539253607</v>
      </c>
      <c r="K62">
        <f t="shared" si="7"/>
        <v>0.52425045981949592</v>
      </c>
      <c r="L62">
        <f t="shared" si="8"/>
        <v>0.4757495401805043</v>
      </c>
      <c r="M62">
        <f t="shared" si="9"/>
        <v>1.9074852129730298</v>
      </c>
      <c r="N62">
        <f t="shared" si="10"/>
        <v>2.1019463300386789</v>
      </c>
    </row>
    <row r="63" spans="1:14" x14ac:dyDescent="0.25">
      <c r="A63" s="4">
        <f>IF('True_Odds_Calculator_2-way'!A64="","",'True_Odds_Calculator_2-way'!A64)</f>
        <v>2.08</v>
      </c>
      <c r="B63" s="4">
        <f>IF('True_Odds_Calculator_2-way'!B64="","",'True_Odds_Calculator_2-way'!B64)</f>
        <v>1.78</v>
      </c>
      <c r="C63" s="4">
        <f t="shared" si="0"/>
        <v>0.48076923076923073</v>
      </c>
      <c r="D63">
        <f t="shared" si="1"/>
        <v>0.5617977528089888</v>
      </c>
      <c r="E63">
        <f t="shared" si="2"/>
        <v>4.2566983578219642E-2</v>
      </c>
      <c r="F63">
        <f t="shared" si="3"/>
        <v>-0.22752808988764039</v>
      </c>
      <c r="G63">
        <v>0</v>
      </c>
      <c r="H63">
        <f t="shared" si="4"/>
        <v>0.27009507346585998</v>
      </c>
      <c r="I63">
        <f t="shared" si="5"/>
        <v>-1.0895340841010226</v>
      </c>
      <c r="J63">
        <f t="shared" si="6"/>
        <v>1.0895340841010226</v>
      </c>
      <c r="K63">
        <f t="shared" si="7"/>
        <v>0.45941170815567078</v>
      </c>
      <c r="L63">
        <f t="shared" si="8"/>
        <v>0.54058829184432911</v>
      </c>
      <c r="M63">
        <f t="shared" si="9"/>
        <v>2.1766968108291049</v>
      </c>
      <c r="N63">
        <f t="shared" si="10"/>
        <v>1.8498365855987975</v>
      </c>
    </row>
    <row r="64" spans="1:14" x14ac:dyDescent="0.25">
      <c r="A64" s="4">
        <f>IF('True_Odds_Calculator_2-way'!A65="","",'True_Odds_Calculator_2-way'!A65)</f>
        <v>1.86</v>
      </c>
      <c r="B64" s="4">
        <f>IF('True_Odds_Calculator_2-way'!B65="","",'True_Odds_Calculator_2-way'!B65)</f>
        <v>1.99</v>
      </c>
      <c r="C64" s="4">
        <f t="shared" si="0"/>
        <v>0.5376344086021505</v>
      </c>
      <c r="D64">
        <f t="shared" si="1"/>
        <v>0.50251256281407031</v>
      </c>
      <c r="E64">
        <f t="shared" si="2"/>
        <v>4.0146971416220811E-2</v>
      </c>
      <c r="F64">
        <f t="shared" si="3"/>
        <v>-0.23002107310747288</v>
      </c>
      <c r="G64">
        <v>0</v>
      </c>
      <c r="H64">
        <f t="shared" si="4"/>
        <v>0.2701680445236937</v>
      </c>
      <c r="I64">
        <f t="shared" si="5"/>
        <v>-1.0837601479372583</v>
      </c>
      <c r="J64">
        <f t="shared" si="6"/>
        <v>1.0837601479372583</v>
      </c>
      <c r="K64">
        <f t="shared" si="7"/>
        <v>0.51758930804783143</v>
      </c>
      <c r="L64">
        <f t="shared" si="8"/>
        <v>0.48241069195216857</v>
      </c>
      <c r="M64">
        <f t="shared" si="9"/>
        <v>1.9320337272260424</v>
      </c>
      <c r="N64">
        <f t="shared" si="10"/>
        <v>2.0729225464578858</v>
      </c>
    </row>
    <row r="65" spans="1:14" x14ac:dyDescent="0.25">
      <c r="A65" s="4">
        <f>IF('True_Odds_Calculator_2-way'!A66="","",'True_Odds_Calculator_2-way'!A66)</f>
        <v>2.08</v>
      </c>
      <c r="B65" s="4">
        <f>IF('True_Odds_Calculator_2-way'!B66="","",'True_Odds_Calculator_2-way'!B66)</f>
        <v>1.78</v>
      </c>
      <c r="C65" s="4">
        <f t="shared" si="0"/>
        <v>0.48076923076923073</v>
      </c>
      <c r="D65">
        <f t="shared" si="1"/>
        <v>0.5617977528089888</v>
      </c>
      <c r="E65">
        <f t="shared" si="2"/>
        <v>4.2566983578219642E-2</v>
      </c>
      <c r="F65">
        <f t="shared" si="3"/>
        <v>-0.22752808988764039</v>
      </c>
      <c r="G65">
        <v>0</v>
      </c>
      <c r="H65">
        <f t="shared" si="4"/>
        <v>0.27009507346585998</v>
      </c>
      <c r="I65">
        <f t="shared" si="5"/>
        <v>-1.0895340841010226</v>
      </c>
      <c r="J65">
        <f t="shared" si="6"/>
        <v>1.0895340841010226</v>
      </c>
      <c r="K65">
        <f t="shared" si="7"/>
        <v>0.45941170815567078</v>
      </c>
      <c r="L65">
        <f t="shared" si="8"/>
        <v>0.54058829184432911</v>
      </c>
      <c r="M65">
        <f t="shared" si="9"/>
        <v>2.1766968108291049</v>
      </c>
      <c r="N65">
        <f t="shared" si="10"/>
        <v>1.8498365855987975</v>
      </c>
    </row>
    <row r="66" spans="1:14" x14ac:dyDescent="0.25">
      <c r="A66" s="4">
        <f>IF('True_Odds_Calculator_2-way'!A67="","",'True_Odds_Calculator_2-way'!A67)</f>
        <v>1.76</v>
      </c>
      <c r="B66" s="4">
        <f>IF('True_Odds_Calculator_2-way'!B67="","",'True_Odds_Calculator_2-way'!B67)</f>
        <v>2.11</v>
      </c>
      <c r="C66" s="4">
        <f t="shared" si="0"/>
        <v>0.56818181818181823</v>
      </c>
      <c r="D66">
        <f t="shared" si="1"/>
        <v>0.47393364928909953</v>
      </c>
      <c r="E66">
        <f t="shared" si="2"/>
        <v>4.2115467470917878E-2</v>
      </c>
      <c r="F66">
        <f t="shared" si="3"/>
        <v>-0.22716501507970688</v>
      </c>
      <c r="G66">
        <v>0</v>
      </c>
      <c r="H66">
        <f t="shared" si="4"/>
        <v>0.26928048255062476</v>
      </c>
      <c r="I66">
        <f t="shared" si="5"/>
        <v>-1.0887588907733561</v>
      </c>
      <c r="J66">
        <f t="shared" si="6"/>
        <v>1.0887588907733561</v>
      </c>
      <c r="K66">
        <f t="shared" si="7"/>
        <v>0.54720857069599227</v>
      </c>
      <c r="L66">
        <f t="shared" si="8"/>
        <v>0.45279142930400768</v>
      </c>
      <c r="M66">
        <f t="shared" si="9"/>
        <v>1.82745675698775</v>
      </c>
      <c r="N66">
        <f t="shared" si="10"/>
        <v>2.208522368758425</v>
      </c>
    </row>
    <row r="67" spans="1:14" x14ac:dyDescent="0.25">
      <c r="A67" s="4">
        <f>IF('True_Odds_Calculator_2-way'!A68="","",'True_Odds_Calculator_2-way'!A68)</f>
        <v>2.08</v>
      </c>
      <c r="B67" s="4">
        <f>IF('True_Odds_Calculator_2-way'!B68="","",'True_Odds_Calculator_2-way'!B68)</f>
        <v>1.78</v>
      </c>
      <c r="C67" s="4">
        <f t="shared" ref="C67:C130" si="11">1/A67</f>
        <v>0.48076923076923073</v>
      </c>
      <c r="D67">
        <f t="shared" ref="D67:D130" si="12">1/B67</f>
        <v>0.5617977528089888</v>
      </c>
      <c r="E67">
        <f t="shared" ref="E67:E130" si="13">C67+D67-1</f>
        <v>4.2566983578219642E-2</v>
      </c>
      <c r="F67">
        <f t="shared" ref="F67:F130" si="14">C67+D67-(C67*D67)-1</f>
        <v>-0.22752808988764039</v>
      </c>
      <c r="G67">
        <v>0</v>
      </c>
      <c r="H67">
        <f t="shared" ref="H67:H130" si="15">C67*D67</f>
        <v>0.27009507346585998</v>
      </c>
      <c r="I67">
        <f t="shared" ref="I67:I130" si="16">((-4*F67*H67)^0.5)/(2*F67)</f>
        <v>-1.0895340841010226</v>
      </c>
      <c r="J67">
        <f t="shared" ref="J67:J130" si="17">(-((-4*F67*H67)^0.5))/(2*F67)</f>
        <v>1.0895340841010226</v>
      </c>
      <c r="K67">
        <f t="shared" ref="K67:K130" si="18">IF(A67="","",(C67/($J67+C67-($J67*C67))))</f>
        <v>0.45941170815567078</v>
      </c>
      <c r="L67">
        <f t="shared" ref="L67:L130" si="19">IF(B67="","",(D67/($J67+D67-($J67*D67))))</f>
        <v>0.54058829184432911</v>
      </c>
      <c r="M67">
        <f t="shared" ref="M67:M130" si="20">IF(A67="","",1/K67)</f>
        <v>2.1766968108291049</v>
      </c>
      <c r="N67">
        <f t="shared" ref="N67:N130" si="21">IF(B67="","",1/L67)</f>
        <v>1.8498365855987975</v>
      </c>
    </row>
    <row r="68" spans="1:14" x14ac:dyDescent="0.25">
      <c r="A68" s="4">
        <f>IF('True_Odds_Calculator_2-way'!A69="","",'True_Odds_Calculator_2-way'!A69)</f>
        <v>2.21</v>
      </c>
      <c r="B68" s="4">
        <f>IF('True_Odds_Calculator_2-way'!B69="","",'True_Odds_Calculator_2-way'!B69)</f>
        <v>1.69</v>
      </c>
      <c r="C68" s="4">
        <f t="shared" si="11"/>
        <v>0.45248868778280543</v>
      </c>
      <c r="D68">
        <f t="shared" si="12"/>
        <v>0.59171597633136097</v>
      </c>
      <c r="E68">
        <f t="shared" si="13"/>
        <v>4.4204664114166459E-2</v>
      </c>
      <c r="F68">
        <f t="shared" si="14"/>
        <v>-0.22354012155613256</v>
      </c>
      <c r="G68">
        <v>0</v>
      </c>
      <c r="H68">
        <f t="shared" si="15"/>
        <v>0.26774478567029908</v>
      </c>
      <c r="I68">
        <f t="shared" si="16"/>
        <v>-1.0944168462342658</v>
      </c>
      <c r="J68">
        <f t="shared" si="17"/>
        <v>1.0944168462342658</v>
      </c>
      <c r="K68">
        <f t="shared" si="18"/>
        <v>0.430247355617285</v>
      </c>
      <c r="L68">
        <f t="shared" si="19"/>
        <v>0.56975264438271478</v>
      </c>
      <c r="M68">
        <f t="shared" si="20"/>
        <v>2.3242443839434617</v>
      </c>
      <c r="N68">
        <f t="shared" si="21"/>
        <v>1.7551476239016437</v>
      </c>
    </row>
    <row r="69" spans="1:14" x14ac:dyDescent="0.25">
      <c r="A69" s="4">
        <f>IF('True_Odds_Calculator_2-way'!A70="","",'True_Odds_Calculator_2-way'!A70)</f>
        <v>1.95</v>
      </c>
      <c r="B69" s="4">
        <f>IF('True_Odds_Calculator_2-way'!B70="","",'True_Odds_Calculator_2-way'!B70)</f>
        <v>1.9</v>
      </c>
      <c r="C69" s="4">
        <f t="shared" si="11"/>
        <v>0.51282051282051289</v>
      </c>
      <c r="D69">
        <f t="shared" si="12"/>
        <v>0.52631578947368418</v>
      </c>
      <c r="E69">
        <f t="shared" si="13"/>
        <v>3.9136302294197067E-2</v>
      </c>
      <c r="F69">
        <f t="shared" si="14"/>
        <v>-0.23076923076923073</v>
      </c>
      <c r="G69">
        <v>0</v>
      </c>
      <c r="H69">
        <f t="shared" si="15"/>
        <v>0.26990553306342779</v>
      </c>
      <c r="I69">
        <f t="shared" si="16"/>
        <v>-1.0814761408717504</v>
      </c>
      <c r="J69">
        <f t="shared" si="17"/>
        <v>1.0814761408717504</v>
      </c>
      <c r="K69">
        <f t="shared" si="18"/>
        <v>0.49324200890692937</v>
      </c>
      <c r="L69">
        <f t="shared" si="19"/>
        <v>0.50675799109307063</v>
      </c>
      <c r="M69">
        <f t="shared" si="20"/>
        <v>2.0274023338281628</v>
      </c>
      <c r="N69">
        <f t="shared" si="21"/>
        <v>1.9733285267845753</v>
      </c>
    </row>
    <row r="70" spans="1:14" x14ac:dyDescent="0.25">
      <c r="A70" s="4">
        <f>IF('True_Odds_Calculator_2-way'!A71="","",'True_Odds_Calculator_2-way'!A71)</f>
        <v>2.46</v>
      </c>
      <c r="B70" s="4">
        <f>IF('True_Odds_Calculator_2-way'!B71="","",'True_Odds_Calculator_2-way'!B71)</f>
        <v>1.57</v>
      </c>
      <c r="C70" s="4">
        <f t="shared" si="11"/>
        <v>0.4065040650406504</v>
      </c>
      <c r="D70">
        <f t="shared" si="12"/>
        <v>0.63694267515923564</v>
      </c>
      <c r="E70">
        <f t="shared" si="13"/>
        <v>4.3446740199886147E-2</v>
      </c>
      <c r="F70">
        <f t="shared" si="14"/>
        <v>-0.2154730464502097</v>
      </c>
      <c r="G70">
        <v>0</v>
      </c>
      <c r="H70">
        <f t="shared" si="15"/>
        <v>0.2589197866500958</v>
      </c>
      <c r="I70">
        <f t="shared" si="16"/>
        <v>-1.0961907783514044</v>
      </c>
      <c r="J70">
        <f t="shared" si="17"/>
        <v>1.0961907783514044</v>
      </c>
      <c r="K70">
        <f t="shared" si="18"/>
        <v>0.38455052330790873</v>
      </c>
      <c r="L70">
        <f t="shared" si="19"/>
        <v>0.61544947669209116</v>
      </c>
      <c r="M70">
        <f t="shared" si="20"/>
        <v>2.6004385363930509</v>
      </c>
      <c r="N70">
        <f t="shared" si="21"/>
        <v>1.6248287436603006</v>
      </c>
    </row>
    <row r="71" spans="1:14" x14ac:dyDescent="0.25">
      <c r="A71" s="4">
        <f>IF('True_Odds_Calculator_2-way'!A72="","",'True_Odds_Calculator_2-way'!A72)</f>
        <v>2.06</v>
      </c>
      <c r="B71" s="4">
        <f>IF('True_Odds_Calculator_2-way'!B72="","",'True_Odds_Calculator_2-way'!B72)</f>
        <v>1.79</v>
      </c>
      <c r="C71" s="4">
        <f t="shared" si="11"/>
        <v>0.4854368932038835</v>
      </c>
      <c r="D71">
        <f t="shared" si="12"/>
        <v>0.55865921787709494</v>
      </c>
      <c r="E71">
        <f t="shared" si="13"/>
        <v>4.4096111080978329E-2</v>
      </c>
      <c r="F71">
        <f t="shared" si="14"/>
        <v>-0.22709768400499009</v>
      </c>
      <c r="G71">
        <v>0</v>
      </c>
      <c r="H71">
        <f t="shared" si="15"/>
        <v>0.27119379508596841</v>
      </c>
      <c r="I71">
        <f t="shared" si="16"/>
        <v>-1.0927819720786569</v>
      </c>
      <c r="J71">
        <f t="shared" si="17"/>
        <v>1.0927819720786569</v>
      </c>
      <c r="K71">
        <f t="shared" si="18"/>
        <v>0.46331712377284329</v>
      </c>
      <c r="L71">
        <f t="shared" si="19"/>
        <v>0.53668287622715694</v>
      </c>
      <c r="M71">
        <f t="shared" si="20"/>
        <v>2.1583488904033761</v>
      </c>
      <c r="N71">
        <f t="shared" si="21"/>
        <v>1.863297757942139</v>
      </c>
    </row>
    <row r="72" spans="1:14" x14ac:dyDescent="0.25">
      <c r="A72" s="4">
        <f>IF('True_Odds_Calculator_2-way'!A73="","",'True_Odds_Calculator_2-way'!A73)</f>
        <v>2.4</v>
      </c>
      <c r="B72" s="4">
        <f>IF('True_Odds_Calculator_2-way'!B73="","",'True_Odds_Calculator_2-way'!B73)</f>
        <v>1.6</v>
      </c>
      <c r="C72" s="4">
        <f t="shared" si="11"/>
        <v>0.41666666666666669</v>
      </c>
      <c r="D72">
        <f t="shared" si="12"/>
        <v>0.625</v>
      </c>
      <c r="E72">
        <f t="shared" si="13"/>
        <v>4.1666666666666741E-2</v>
      </c>
      <c r="F72">
        <f t="shared" si="14"/>
        <v>-0.21875</v>
      </c>
      <c r="G72">
        <v>0</v>
      </c>
      <c r="H72">
        <f t="shared" si="15"/>
        <v>0.26041666666666669</v>
      </c>
      <c r="I72">
        <f t="shared" si="16"/>
        <v>-1.0910894511799618</v>
      </c>
      <c r="J72">
        <f t="shared" si="17"/>
        <v>1.0910894511799618</v>
      </c>
      <c r="K72">
        <f t="shared" si="18"/>
        <v>0.39564392373896001</v>
      </c>
      <c r="L72">
        <f t="shared" si="19"/>
        <v>0.60435607626104004</v>
      </c>
      <c r="M72">
        <f t="shared" si="20"/>
        <v>2.5275252316519468</v>
      </c>
      <c r="N72">
        <f t="shared" si="21"/>
        <v>1.6546536707079771</v>
      </c>
    </row>
    <row r="73" spans="1:14" x14ac:dyDescent="0.25">
      <c r="A73" s="4">
        <f>IF('True_Odds_Calculator_2-way'!A74="","",'True_Odds_Calculator_2-way'!A74)</f>
        <v>2.27</v>
      </c>
      <c r="B73" s="4">
        <f>IF('True_Odds_Calculator_2-way'!B74="","",'True_Odds_Calculator_2-way'!B74)</f>
        <v>1.66</v>
      </c>
      <c r="C73" s="4">
        <f t="shared" si="11"/>
        <v>0.44052863436123346</v>
      </c>
      <c r="D73">
        <f t="shared" si="12"/>
        <v>0.60240963855421692</v>
      </c>
      <c r="E73">
        <f t="shared" si="13"/>
        <v>4.2938272915450382E-2</v>
      </c>
      <c r="F73">
        <f t="shared" si="14"/>
        <v>-0.22244042248288309</v>
      </c>
      <c r="G73">
        <v>0</v>
      </c>
      <c r="H73">
        <f t="shared" si="15"/>
        <v>0.26537869539833342</v>
      </c>
      <c r="I73">
        <f t="shared" si="16"/>
        <v>-1.0922603577424574</v>
      </c>
      <c r="J73">
        <f t="shared" si="17"/>
        <v>1.0922603577424574</v>
      </c>
      <c r="K73">
        <f t="shared" si="18"/>
        <v>0.41890595386840634</v>
      </c>
      <c r="L73">
        <f t="shared" si="19"/>
        <v>0.58109404613159377</v>
      </c>
      <c r="M73">
        <f t="shared" si="20"/>
        <v>2.387170654332921</v>
      </c>
      <c r="N73">
        <f t="shared" si="21"/>
        <v>1.7208918361100216</v>
      </c>
    </row>
    <row r="74" spans="1:14" x14ac:dyDescent="0.25">
      <c r="A74" s="4">
        <f>IF('True_Odds_Calculator_2-way'!A75="","",'True_Odds_Calculator_2-way'!A75)</f>
        <v>2.13</v>
      </c>
      <c r="B74" s="4">
        <f>IF('True_Odds_Calculator_2-way'!B75="","",'True_Odds_Calculator_2-way'!B75)</f>
        <v>1.74</v>
      </c>
      <c r="C74" s="4">
        <f t="shared" si="11"/>
        <v>0.46948356807511737</v>
      </c>
      <c r="D74">
        <f t="shared" si="12"/>
        <v>0.57471264367816088</v>
      </c>
      <c r="E74">
        <f t="shared" si="13"/>
        <v>4.4196211753278369E-2</v>
      </c>
      <c r="F74">
        <f t="shared" si="14"/>
        <v>-0.22562193081862814</v>
      </c>
      <c r="G74">
        <v>0</v>
      </c>
      <c r="H74">
        <f t="shared" si="15"/>
        <v>0.26981814257190651</v>
      </c>
      <c r="I74">
        <f t="shared" si="16"/>
        <v>-1.093565796666284</v>
      </c>
      <c r="J74">
        <f t="shared" si="17"/>
        <v>1.093565796666284</v>
      </c>
      <c r="K74">
        <f t="shared" si="18"/>
        <v>0.44728133121114488</v>
      </c>
      <c r="L74">
        <f t="shared" si="19"/>
        <v>0.55271866878885501</v>
      </c>
      <c r="M74">
        <f t="shared" si="20"/>
        <v>2.235729350232901</v>
      </c>
      <c r="N74">
        <f t="shared" si="21"/>
        <v>1.8092386895330501</v>
      </c>
    </row>
    <row r="75" spans="1:14" x14ac:dyDescent="0.25">
      <c r="A75" s="4">
        <f>IF('True_Odds_Calculator_2-way'!A76="","",'True_Odds_Calculator_2-way'!A76)</f>
        <v>2.0699999999999998</v>
      </c>
      <c r="B75" s="4">
        <f>IF('True_Odds_Calculator_2-way'!B76="","",'True_Odds_Calculator_2-way'!B76)</f>
        <v>1.79</v>
      </c>
      <c r="C75" s="4">
        <f t="shared" si="11"/>
        <v>0.48309178743961356</v>
      </c>
      <c r="D75">
        <f t="shared" si="12"/>
        <v>0.55865921787709494</v>
      </c>
      <c r="E75">
        <f t="shared" si="13"/>
        <v>4.17510053167085E-2</v>
      </c>
      <c r="F75">
        <f t="shared" si="14"/>
        <v>-0.22813267481715382</v>
      </c>
      <c r="G75">
        <v>0</v>
      </c>
      <c r="H75">
        <f t="shared" si="15"/>
        <v>0.26988368013386232</v>
      </c>
      <c r="I75">
        <f t="shared" si="16"/>
        <v>-1.0876635272089796</v>
      </c>
      <c r="J75">
        <f t="shared" si="17"/>
        <v>1.0876635272089796</v>
      </c>
      <c r="K75">
        <f t="shared" si="18"/>
        <v>0.46214992696339507</v>
      </c>
      <c r="L75">
        <f t="shared" si="19"/>
        <v>0.53785007303660493</v>
      </c>
      <c r="M75">
        <f t="shared" si="20"/>
        <v>2.1637999741136076</v>
      </c>
      <c r="N75">
        <f t="shared" si="21"/>
        <v>1.8592541864950944</v>
      </c>
    </row>
    <row r="76" spans="1:14" x14ac:dyDescent="0.25">
      <c r="A76" s="4">
        <f>IF('True_Odds_Calculator_2-way'!A77="","",'True_Odds_Calculator_2-way'!A77)</f>
        <v>2.38</v>
      </c>
      <c r="B76" s="4">
        <f>IF('True_Odds_Calculator_2-way'!B77="","",'True_Odds_Calculator_2-way'!B77)</f>
        <v>1.58</v>
      </c>
      <c r="C76" s="4">
        <f t="shared" si="11"/>
        <v>0.42016806722689076</v>
      </c>
      <c r="D76">
        <f t="shared" si="12"/>
        <v>0.63291139240506322</v>
      </c>
      <c r="E76">
        <f t="shared" si="13"/>
        <v>5.3079459631953929E-2</v>
      </c>
      <c r="F76">
        <f t="shared" si="14"/>
        <v>-0.21284969684076172</v>
      </c>
      <c r="G76">
        <v>0</v>
      </c>
      <c r="H76">
        <f t="shared" si="15"/>
        <v>0.26592915647271564</v>
      </c>
      <c r="I76">
        <f t="shared" si="16"/>
        <v>-1.1177545850247395</v>
      </c>
      <c r="J76">
        <f t="shared" si="17"/>
        <v>1.1177545850247395</v>
      </c>
      <c r="K76">
        <f t="shared" si="18"/>
        <v>0.39331346231725206</v>
      </c>
      <c r="L76">
        <f t="shared" si="19"/>
        <v>0.60668653768274794</v>
      </c>
      <c r="M76">
        <f t="shared" si="20"/>
        <v>2.5425013273341408</v>
      </c>
      <c r="N76">
        <f t="shared" si="21"/>
        <v>1.648297659314349</v>
      </c>
    </row>
    <row r="77" spans="1:14" x14ac:dyDescent="0.25">
      <c r="A77" s="4">
        <f>IF('True_Odds_Calculator_2-way'!A78="","",'True_Odds_Calculator_2-way'!A78)</f>
        <v>1.81</v>
      </c>
      <c r="B77" s="4">
        <f>IF('True_Odds_Calculator_2-way'!B78="","",'True_Odds_Calculator_2-way'!B78)</f>
        <v>2.0299999999999998</v>
      </c>
      <c r="C77" s="4">
        <f t="shared" si="11"/>
        <v>0.5524861878453039</v>
      </c>
      <c r="D77">
        <f t="shared" si="12"/>
        <v>0.49261083743842371</v>
      </c>
      <c r="E77">
        <f t="shared" si="13"/>
        <v>4.5097025283727721E-2</v>
      </c>
      <c r="F77">
        <f t="shared" si="14"/>
        <v>-0.22706365838390963</v>
      </c>
      <c r="G77">
        <v>0</v>
      </c>
      <c r="H77">
        <f t="shared" si="15"/>
        <v>0.2721606836676374</v>
      </c>
      <c r="I77">
        <f t="shared" si="16"/>
        <v>-1.0948103090714374</v>
      </c>
      <c r="J77">
        <f t="shared" si="17"/>
        <v>1.0948103090714374</v>
      </c>
      <c r="K77">
        <f t="shared" si="18"/>
        <v>0.52999890518954651</v>
      </c>
      <c r="L77">
        <f t="shared" si="19"/>
        <v>0.47000109481045338</v>
      </c>
      <c r="M77">
        <f t="shared" si="20"/>
        <v>1.8867963503478642</v>
      </c>
      <c r="N77">
        <f t="shared" si="21"/>
        <v>2.1276546183435801</v>
      </c>
    </row>
    <row r="78" spans="1:14" x14ac:dyDescent="0.25">
      <c r="A78" s="4">
        <f>IF('True_Odds_Calculator_2-way'!A79="","",'True_Odds_Calculator_2-way'!A79)</f>
        <v>1.92</v>
      </c>
      <c r="B78" s="4">
        <f>IF('True_Odds_Calculator_2-way'!B79="","",'True_Odds_Calculator_2-way'!B79)</f>
        <v>1.87</v>
      </c>
      <c r="C78" s="4">
        <f t="shared" si="11"/>
        <v>0.52083333333333337</v>
      </c>
      <c r="D78">
        <f t="shared" si="12"/>
        <v>0.53475935828876997</v>
      </c>
      <c r="E78">
        <f t="shared" si="13"/>
        <v>5.5592691622103452E-2</v>
      </c>
      <c r="F78">
        <f t="shared" si="14"/>
        <v>-0.22292780748663099</v>
      </c>
      <c r="G78">
        <v>0</v>
      </c>
      <c r="H78">
        <f t="shared" si="15"/>
        <v>0.27852049910873439</v>
      </c>
      <c r="I78">
        <f t="shared" si="16"/>
        <v>-1.1177545850247397</v>
      </c>
      <c r="J78">
        <f t="shared" si="17"/>
        <v>1.1177545850247397</v>
      </c>
      <c r="K78">
        <f t="shared" si="18"/>
        <v>0.49301539707603348</v>
      </c>
      <c r="L78">
        <f t="shared" si="19"/>
        <v>0.50698460292396652</v>
      </c>
      <c r="M78">
        <f t="shared" si="20"/>
        <v>2.0283342182227599</v>
      </c>
      <c r="N78">
        <f t="shared" si="21"/>
        <v>1.9724464889715241</v>
      </c>
    </row>
    <row r="79" spans="1:14" x14ac:dyDescent="0.25">
      <c r="A79" s="4">
        <f>IF('True_Odds_Calculator_2-way'!A80="","",'True_Odds_Calculator_2-way'!A80)</f>
        <v>1.7</v>
      </c>
      <c r="B79" s="4">
        <f>IF('True_Odds_Calculator_2-way'!B80="","",'True_Odds_Calculator_2-way'!B80)</f>
        <v>2.14</v>
      </c>
      <c r="C79" s="4">
        <f t="shared" si="11"/>
        <v>0.58823529411764708</v>
      </c>
      <c r="D79">
        <f t="shared" si="12"/>
        <v>0.46728971962616822</v>
      </c>
      <c r="E79">
        <f t="shared" si="13"/>
        <v>5.5525013743815244E-2</v>
      </c>
      <c r="F79">
        <f t="shared" si="14"/>
        <v>-0.21935129191863667</v>
      </c>
      <c r="G79">
        <v>0</v>
      </c>
      <c r="H79">
        <f t="shared" si="15"/>
        <v>0.27487630566245191</v>
      </c>
      <c r="I79">
        <f t="shared" si="16"/>
        <v>-1.1194341570991124</v>
      </c>
      <c r="J79">
        <f t="shared" si="17"/>
        <v>1.1194341570991124</v>
      </c>
      <c r="K79">
        <f t="shared" si="18"/>
        <v>0.56066259689751863</v>
      </c>
      <c r="L79">
        <f t="shared" si="19"/>
        <v>0.43933740310248132</v>
      </c>
      <c r="M79">
        <f t="shared" si="20"/>
        <v>1.783603909969379</v>
      </c>
      <c r="N79">
        <f t="shared" si="21"/>
        <v>2.2761549390929883</v>
      </c>
    </row>
    <row r="80" spans="1:14" x14ac:dyDescent="0.25">
      <c r="A80" s="4">
        <f>IF('True_Odds_Calculator_2-way'!A81="","",'True_Odds_Calculator_2-way'!A81)</f>
        <v>1.86</v>
      </c>
      <c r="B80" s="4">
        <f>IF('True_Odds_Calculator_2-way'!B81="","",'True_Odds_Calculator_2-way'!B81)</f>
        <v>1.96</v>
      </c>
      <c r="C80" s="4">
        <f t="shared" si="11"/>
        <v>0.5376344086021505</v>
      </c>
      <c r="D80">
        <f t="shared" si="12"/>
        <v>0.51020408163265307</v>
      </c>
      <c r="E80">
        <f t="shared" si="13"/>
        <v>4.7838490234803466E-2</v>
      </c>
      <c r="F80">
        <f t="shared" si="14"/>
        <v>-0.22646477946017129</v>
      </c>
      <c r="G80">
        <v>0</v>
      </c>
      <c r="H80">
        <f t="shared" si="15"/>
        <v>0.27430326969497476</v>
      </c>
      <c r="I80">
        <f t="shared" si="16"/>
        <v>-1.1005636329070294</v>
      </c>
      <c r="J80">
        <f t="shared" si="17"/>
        <v>1.1005636329070294</v>
      </c>
      <c r="K80">
        <f t="shared" si="18"/>
        <v>0.51374664671956227</v>
      </c>
      <c r="L80">
        <f t="shared" si="19"/>
        <v>0.48625335328043789</v>
      </c>
      <c r="M80">
        <f t="shared" si="20"/>
        <v>1.9464847243000454</v>
      </c>
      <c r="N80">
        <f t="shared" si="21"/>
        <v>2.0565410875907482</v>
      </c>
    </row>
    <row r="81" spans="1:14" x14ac:dyDescent="0.25">
      <c r="A81" s="4">
        <f>IF('True_Odds_Calculator_2-way'!A82="","",'True_Odds_Calculator_2-way'!A82)</f>
        <v>1.93</v>
      </c>
      <c r="B81" s="4">
        <f>IF('True_Odds_Calculator_2-way'!B82="","",'True_Odds_Calculator_2-way'!B82)</f>
        <v>1.89</v>
      </c>
      <c r="C81" s="4">
        <f t="shared" si="11"/>
        <v>0.5181347150259068</v>
      </c>
      <c r="D81">
        <f t="shared" si="12"/>
        <v>0.52910052910052918</v>
      </c>
      <c r="E81">
        <f t="shared" si="13"/>
        <v>4.7235244126436093E-2</v>
      </c>
      <c r="F81">
        <f t="shared" si="14"/>
        <v>-0.22691010773912312</v>
      </c>
      <c r="G81">
        <v>0</v>
      </c>
      <c r="H81">
        <f t="shared" si="15"/>
        <v>0.27414535186555922</v>
      </c>
      <c r="I81">
        <f t="shared" si="16"/>
        <v>-1.0991665980832535</v>
      </c>
      <c r="J81">
        <f t="shared" si="17"/>
        <v>1.0991665980832535</v>
      </c>
      <c r="K81">
        <f t="shared" si="18"/>
        <v>0.49450483083771163</v>
      </c>
      <c r="L81">
        <f t="shared" si="19"/>
        <v>0.50549516916228832</v>
      </c>
      <c r="M81">
        <f t="shared" si="20"/>
        <v>2.0222249362174249</v>
      </c>
      <c r="N81">
        <f t="shared" si="21"/>
        <v>1.9782582722940953</v>
      </c>
    </row>
    <row r="82" spans="1:14" x14ac:dyDescent="0.25">
      <c r="A82" s="4">
        <f>IF('True_Odds_Calculator_2-way'!A83="","",'True_Odds_Calculator_2-way'!A83)</f>
        <v>1.75</v>
      </c>
      <c r="B82" s="4">
        <f>IF('True_Odds_Calculator_2-way'!B83="","",'True_Odds_Calculator_2-way'!B83)</f>
        <v>2.09</v>
      </c>
      <c r="C82" s="4">
        <f t="shared" si="11"/>
        <v>0.5714285714285714</v>
      </c>
      <c r="D82">
        <f t="shared" si="12"/>
        <v>0.47846889952153115</v>
      </c>
      <c r="E82">
        <f t="shared" si="13"/>
        <v>4.9897470950102552E-2</v>
      </c>
      <c r="F82">
        <f t="shared" si="14"/>
        <v>-0.22351332877648666</v>
      </c>
      <c r="G82">
        <v>0</v>
      </c>
      <c r="H82">
        <f t="shared" si="15"/>
        <v>0.27341079972658922</v>
      </c>
      <c r="I82">
        <f t="shared" si="16"/>
        <v>-1.1060025272186622</v>
      </c>
      <c r="J82">
        <f t="shared" si="17"/>
        <v>1.1060025272186622</v>
      </c>
      <c r="K82">
        <f t="shared" si="18"/>
        <v>0.54659686470218749</v>
      </c>
      <c r="L82">
        <f t="shared" si="19"/>
        <v>0.4534031352978124</v>
      </c>
      <c r="M82">
        <f t="shared" si="20"/>
        <v>1.8295018954139968</v>
      </c>
      <c r="N82">
        <f t="shared" si="21"/>
        <v>2.2055427546683419</v>
      </c>
    </row>
    <row r="83" spans="1:14" x14ac:dyDescent="0.25">
      <c r="A83" s="4">
        <f>IF('True_Odds_Calculator_2-way'!A84="","",'True_Odds_Calculator_2-way'!A84)</f>
        <v>2.54</v>
      </c>
      <c r="B83" s="4">
        <f>IF('True_Odds_Calculator_2-way'!B84="","",'True_Odds_Calculator_2-way'!B84)</f>
        <v>1.57</v>
      </c>
      <c r="C83" s="4">
        <f t="shared" si="11"/>
        <v>0.39370078740157477</v>
      </c>
      <c r="D83">
        <f t="shared" si="12"/>
        <v>0.63694267515923564</v>
      </c>
      <c r="E83">
        <f t="shared" si="13"/>
        <v>3.0643462560810519E-2</v>
      </c>
      <c r="F83">
        <f t="shared" si="14"/>
        <v>-0.22012137017904598</v>
      </c>
      <c r="G83">
        <v>0</v>
      </c>
      <c r="H83">
        <f t="shared" si="15"/>
        <v>0.2507648327398565</v>
      </c>
      <c r="I83">
        <f t="shared" si="16"/>
        <v>-1.067338589917677</v>
      </c>
      <c r="J83">
        <f t="shared" si="17"/>
        <v>1.067338589917677</v>
      </c>
      <c r="K83">
        <f t="shared" si="18"/>
        <v>0.37825754044302767</v>
      </c>
      <c r="L83">
        <f t="shared" si="19"/>
        <v>0.62174245955697227</v>
      </c>
      <c r="M83">
        <f t="shared" si="20"/>
        <v>2.6437014284732223</v>
      </c>
      <c r="N83">
        <f t="shared" si="21"/>
        <v>1.608382996253076</v>
      </c>
    </row>
    <row r="84" spans="1:14" x14ac:dyDescent="0.25">
      <c r="A84" s="4">
        <f>IF('True_Odds_Calculator_2-way'!A85="","",'True_Odds_Calculator_2-way'!A85)</f>
        <v>1.42</v>
      </c>
      <c r="B84" s="4">
        <f>IF('True_Odds_Calculator_2-way'!B85="","",'True_Odds_Calculator_2-way'!B85)</f>
        <v>2.9</v>
      </c>
      <c r="C84" s="4">
        <f t="shared" si="11"/>
        <v>0.70422535211267612</v>
      </c>
      <c r="D84">
        <f t="shared" si="12"/>
        <v>0.34482758620689657</v>
      </c>
      <c r="E84">
        <f t="shared" si="13"/>
        <v>4.9052938319572803E-2</v>
      </c>
      <c r="F84">
        <f t="shared" si="14"/>
        <v>-0.19378338999514311</v>
      </c>
      <c r="G84">
        <v>0</v>
      </c>
      <c r="H84">
        <f t="shared" si="15"/>
        <v>0.24283632831471591</v>
      </c>
      <c r="I84">
        <f t="shared" si="16"/>
        <v>-1.1194341570991131</v>
      </c>
      <c r="J84">
        <f t="shared" si="17"/>
        <v>1.1194341570991131</v>
      </c>
      <c r="K84">
        <f t="shared" si="18"/>
        <v>0.68019698826682973</v>
      </c>
      <c r="L84">
        <f t="shared" si="19"/>
        <v>0.31980301173317</v>
      </c>
      <c r="M84">
        <f t="shared" si="20"/>
        <v>1.4701623459816275</v>
      </c>
      <c r="N84">
        <f t="shared" si="21"/>
        <v>3.1269248984883151</v>
      </c>
    </row>
    <row r="85" spans="1:14" x14ac:dyDescent="0.25">
      <c r="A85" s="4">
        <f>IF('True_Odds_Calculator_2-way'!A86="","",'True_Odds_Calculator_2-way'!A86)</f>
        <v>2.17</v>
      </c>
      <c r="B85" s="4">
        <f>IF('True_Odds_Calculator_2-way'!B86="","",'True_Odds_Calculator_2-way'!B86)</f>
        <v>1.71</v>
      </c>
      <c r="C85" s="4">
        <f t="shared" si="11"/>
        <v>0.46082949308755761</v>
      </c>
      <c r="D85">
        <f t="shared" si="12"/>
        <v>0.58479532163742687</v>
      </c>
      <c r="E85">
        <f t="shared" si="13"/>
        <v>4.5624814724984475E-2</v>
      </c>
      <c r="F85">
        <f t="shared" si="14"/>
        <v>-0.22386611690516611</v>
      </c>
      <c r="G85">
        <v>0</v>
      </c>
      <c r="H85">
        <f t="shared" si="15"/>
        <v>0.26949093163015064</v>
      </c>
      <c r="I85">
        <f t="shared" si="16"/>
        <v>-1.097180031127722</v>
      </c>
      <c r="J85">
        <f t="shared" si="17"/>
        <v>1.097180031127722</v>
      </c>
      <c r="K85">
        <f t="shared" si="18"/>
        <v>0.43788576490825809</v>
      </c>
      <c r="L85">
        <f t="shared" si="19"/>
        <v>0.56211423509174197</v>
      </c>
      <c r="M85">
        <f t="shared" si="20"/>
        <v>2.283700636419435</v>
      </c>
      <c r="N85">
        <f t="shared" si="21"/>
        <v>1.7789978221006826</v>
      </c>
    </row>
    <row r="86" spans="1:14" x14ac:dyDescent="0.25">
      <c r="A86" s="4">
        <f>IF('True_Odds_Calculator_2-way'!A87="","",'True_Odds_Calculator_2-way'!A87)</f>
        <v>2.08</v>
      </c>
      <c r="B86" s="4">
        <f>IF('True_Odds_Calculator_2-way'!B87="","",'True_Odds_Calculator_2-way'!B87)</f>
        <v>1.78</v>
      </c>
      <c r="C86" s="4">
        <f t="shared" si="11"/>
        <v>0.48076923076923073</v>
      </c>
      <c r="D86">
        <f t="shared" si="12"/>
        <v>0.5617977528089888</v>
      </c>
      <c r="E86">
        <f t="shared" si="13"/>
        <v>4.2566983578219642E-2</v>
      </c>
      <c r="F86">
        <f t="shared" si="14"/>
        <v>-0.22752808988764039</v>
      </c>
      <c r="G86">
        <v>0</v>
      </c>
      <c r="H86">
        <f t="shared" si="15"/>
        <v>0.27009507346585998</v>
      </c>
      <c r="I86">
        <f t="shared" si="16"/>
        <v>-1.0895340841010226</v>
      </c>
      <c r="J86">
        <f t="shared" si="17"/>
        <v>1.0895340841010226</v>
      </c>
      <c r="K86">
        <f t="shared" si="18"/>
        <v>0.45941170815567078</v>
      </c>
      <c r="L86">
        <f t="shared" si="19"/>
        <v>0.54058829184432911</v>
      </c>
      <c r="M86">
        <f t="shared" si="20"/>
        <v>2.1766968108291049</v>
      </c>
      <c r="N86">
        <f t="shared" si="21"/>
        <v>1.8498365855987975</v>
      </c>
    </row>
    <row r="87" spans="1:14" x14ac:dyDescent="0.25">
      <c r="A87" s="4">
        <f>IF('True_Odds_Calculator_2-way'!A88="","",'True_Odds_Calculator_2-way'!A88)</f>
        <v>2.34</v>
      </c>
      <c r="B87" s="4">
        <f>IF('True_Odds_Calculator_2-way'!B88="","",'True_Odds_Calculator_2-way'!B88)</f>
        <v>1.63</v>
      </c>
      <c r="C87" s="4">
        <f t="shared" si="11"/>
        <v>0.42735042735042739</v>
      </c>
      <c r="D87">
        <f t="shared" si="12"/>
        <v>0.61349693251533743</v>
      </c>
      <c r="E87">
        <f t="shared" si="13"/>
        <v>4.0847359865764821E-2</v>
      </c>
      <c r="F87">
        <f t="shared" si="14"/>
        <v>-0.22133081642284091</v>
      </c>
      <c r="G87">
        <v>0</v>
      </c>
      <c r="H87">
        <f t="shared" si="15"/>
        <v>0.26217817628860579</v>
      </c>
      <c r="I87">
        <f t="shared" si="16"/>
        <v>-1.0883719140805654</v>
      </c>
      <c r="J87">
        <f t="shared" si="17"/>
        <v>1.0883719140805654</v>
      </c>
      <c r="K87">
        <f t="shared" si="18"/>
        <v>0.40676559136170881</v>
      </c>
      <c r="L87">
        <f t="shared" si="19"/>
        <v>0.59323440863829113</v>
      </c>
      <c r="M87">
        <f t="shared" si="20"/>
        <v>2.4584183648679576</v>
      </c>
      <c r="N87">
        <f t="shared" si="21"/>
        <v>1.6856743058707564</v>
      </c>
    </row>
    <row r="88" spans="1:14" x14ac:dyDescent="0.25">
      <c r="A88" s="4">
        <f>IF('True_Odds_Calculator_2-way'!A89="","",'True_Odds_Calculator_2-way'!A89)</f>
        <v>2.2999999999999998</v>
      </c>
      <c r="B88" s="4">
        <f>IF('True_Odds_Calculator_2-way'!B89="","",'True_Odds_Calculator_2-way'!B89)</f>
        <v>1.64</v>
      </c>
      <c r="C88" s="4">
        <f t="shared" si="11"/>
        <v>0.43478260869565222</v>
      </c>
      <c r="D88">
        <f t="shared" si="12"/>
        <v>0.6097560975609756</v>
      </c>
      <c r="E88">
        <f t="shared" si="13"/>
        <v>4.4538706256627814E-2</v>
      </c>
      <c r="F88">
        <f t="shared" si="14"/>
        <v>-0.22057264050901382</v>
      </c>
      <c r="G88">
        <v>0</v>
      </c>
      <c r="H88">
        <f t="shared" si="15"/>
        <v>0.26511134676564158</v>
      </c>
      <c r="I88">
        <f t="shared" si="16"/>
        <v>-1.0963225241337864</v>
      </c>
      <c r="J88">
        <f t="shared" si="17"/>
        <v>1.0963225241337864</v>
      </c>
      <c r="K88">
        <f t="shared" si="18"/>
        <v>0.41233384860501571</v>
      </c>
      <c r="L88">
        <f t="shared" si="19"/>
        <v>0.58766615139498424</v>
      </c>
      <c r="M88">
        <f t="shared" si="20"/>
        <v>2.4252192813739226</v>
      </c>
      <c r="N88">
        <f t="shared" si="21"/>
        <v>1.7016464154456235</v>
      </c>
    </row>
    <row r="89" spans="1:14" x14ac:dyDescent="0.25">
      <c r="A89" s="4">
        <f>IF('True_Odds_Calculator_2-way'!A90="","",'True_Odds_Calculator_2-way'!A90)</f>
        <v>2.4500000000000002</v>
      </c>
      <c r="B89" s="4">
        <f>IF('True_Odds_Calculator_2-way'!B90="","",'True_Odds_Calculator_2-way'!B90)</f>
        <v>1.57</v>
      </c>
      <c r="C89" s="4">
        <f t="shared" si="11"/>
        <v>0.4081632653061224</v>
      </c>
      <c r="D89">
        <f t="shared" si="12"/>
        <v>0.63694267515923564</v>
      </c>
      <c r="E89">
        <f t="shared" si="13"/>
        <v>4.5105940465357985E-2</v>
      </c>
      <c r="F89">
        <f t="shared" si="14"/>
        <v>-0.21487066164045243</v>
      </c>
      <c r="G89">
        <v>0</v>
      </c>
      <c r="H89">
        <f t="shared" si="15"/>
        <v>0.25997660210581042</v>
      </c>
      <c r="I89">
        <f t="shared" si="16"/>
        <v>-1.0999642517427177</v>
      </c>
      <c r="J89">
        <f t="shared" si="17"/>
        <v>1.0999642517427177</v>
      </c>
      <c r="K89">
        <f t="shared" si="18"/>
        <v>0.38536415234699606</v>
      </c>
      <c r="L89">
        <f t="shared" si="19"/>
        <v>0.61463584765300416</v>
      </c>
      <c r="M89">
        <f t="shared" si="20"/>
        <v>2.594948165026941</v>
      </c>
      <c r="N89">
        <f t="shared" si="21"/>
        <v>1.6269796234933487</v>
      </c>
    </row>
    <row r="90" spans="1:14" x14ac:dyDescent="0.25">
      <c r="A90" s="4">
        <f>IF('True_Odds_Calculator_2-way'!A91="","",'True_Odds_Calculator_2-way'!A91)</f>
        <v>1.79</v>
      </c>
      <c r="B90" s="4">
        <f>IF('True_Odds_Calculator_2-way'!B91="","",'True_Odds_Calculator_2-way'!B91)</f>
        <v>2.06</v>
      </c>
      <c r="C90" s="4">
        <f t="shared" si="11"/>
        <v>0.55865921787709494</v>
      </c>
      <c r="D90">
        <f t="shared" si="12"/>
        <v>0.4854368932038835</v>
      </c>
      <c r="E90">
        <f t="shared" si="13"/>
        <v>4.4096111080978329E-2</v>
      </c>
      <c r="F90">
        <f t="shared" si="14"/>
        <v>-0.22709768400499009</v>
      </c>
      <c r="G90">
        <v>0</v>
      </c>
      <c r="H90">
        <f t="shared" si="15"/>
        <v>0.27119379508596841</v>
      </c>
      <c r="I90">
        <f t="shared" si="16"/>
        <v>-1.0927819720786569</v>
      </c>
      <c r="J90">
        <f t="shared" si="17"/>
        <v>1.0927819720786569</v>
      </c>
      <c r="K90">
        <f t="shared" si="18"/>
        <v>0.53668287622715694</v>
      </c>
      <c r="L90">
        <f t="shared" si="19"/>
        <v>0.46331712377284329</v>
      </c>
      <c r="M90">
        <f t="shared" si="20"/>
        <v>1.863297757942139</v>
      </c>
      <c r="N90">
        <f t="shared" si="21"/>
        <v>2.1583488904033761</v>
      </c>
    </row>
    <row r="91" spans="1:14" x14ac:dyDescent="0.25">
      <c r="A91" s="4">
        <f>IF('True_Odds_Calculator_2-way'!A92="","",'True_Odds_Calculator_2-way'!A92)</f>
        <v>2.31</v>
      </c>
      <c r="B91" s="4">
        <f>IF('True_Odds_Calculator_2-way'!B92="","",'True_Odds_Calculator_2-way'!B92)</f>
        <v>1.64</v>
      </c>
      <c r="C91" s="4">
        <f t="shared" si="11"/>
        <v>0.4329004329004329</v>
      </c>
      <c r="D91">
        <f t="shared" si="12"/>
        <v>0.6097560975609756</v>
      </c>
      <c r="E91">
        <f t="shared" si="13"/>
        <v>4.2656530461408604E-2</v>
      </c>
      <c r="F91">
        <f t="shared" si="14"/>
        <v>-0.22130714813641639</v>
      </c>
      <c r="G91">
        <v>0</v>
      </c>
      <c r="H91">
        <f t="shared" si="15"/>
        <v>0.26396367859782494</v>
      </c>
      <c r="I91">
        <f t="shared" si="16"/>
        <v>-1.0921300708262975</v>
      </c>
      <c r="J91">
        <f t="shared" si="17"/>
        <v>1.0921300708262975</v>
      </c>
      <c r="K91">
        <f t="shared" si="18"/>
        <v>0.41140574832950405</v>
      </c>
      <c r="L91">
        <f t="shared" si="19"/>
        <v>0.58859425167049584</v>
      </c>
      <c r="M91">
        <f t="shared" si="20"/>
        <v>2.4306903927824499</v>
      </c>
      <c r="N91">
        <f t="shared" si="21"/>
        <v>1.6989632453288304</v>
      </c>
    </row>
    <row r="92" spans="1:14" x14ac:dyDescent="0.25">
      <c r="A92" s="4">
        <f>IF('True_Odds_Calculator_2-way'!A93="","",'True_Odds_Calculator_2-way'!A93)</f>
        <v>2.0299999999999998</v>
      </c>
      <c r="B92" s="4">
        <f>IF('True_Odds_Calculator_2-way'!B93="","",'True_Odds_Calculator_2-way'!B93)</f>
        <v>1.83</v>
      </c>
      <c r="C92" s="4">
        <f t="shared" si="11"/>
        <v>0.49261083743842371</v>
      </c>
      <c r="D92">
        <f t="shared" si="12"/>
        <v>0.54644808743169393</v>
      </c>
      <c r="E92">
        <f t="shared" si="13"/>
        <v>3.9058924870117639E-2</v>
      </c>
      <c r="F92">
        <f t="shared" si="14"/>
        <v>-0.23012732509623413</v>
      </c>
      <c r="G92">
        <v>0</v>
      </c>
      <c r="H92">
        <f t="shared" si="15"/>
        <v>0.26918624996635171</v>
      </c>
      <c r="I92">
        <f t="shared" si="16"/>
        <v>-1.0815393906387938</v>
      </c>
      <c r="J92">
        <f t="shared" si="17"/>
        <v>1.0815393906387938</v>
      </c>
      <c r="K92">
        <f t="shared" si="18"/>
        <v>0.47304012528552486</v>
      </c>
      <c r="L92">
        <f t="shared" si="19"/>
        <v>0.52695987471447536</v>
      </c>
      <c r="M92">
        <f t="shared" si="20"/>
        <v>2.113985572357957</v>
      </c>
      <c r="N92">
        <f t="shared" si="21"/>
        <v>1.8976776942301987</v>
      </c>
    </row>
    <row r="93" spans="1:14" x14ac:dyDescent="0.25">
      <c r="A93" s="4">
        <f>IF('True_Odds_Calculator_2-way'!A94="","",'True_Odds_Calculator_2-way'!A94)</f>
        <v>2.75</v>
      </c>
      <c r="B93" s="4">
        <f>IF('True_Odds_Calculator_2-way'!B94="","",'True_Odds_Calculator_2-way'!B94)</f>
        <v>1.47</v>
      </c>
      <c r="C93" s="4">
        <f t="shared" si="11"/>
        <v>0.36363636363636365</v>
      </c>
      <c r="D93">
        <f t="shared" si="12"/>
        <v>0.68027210884353739</v>
      </c>
      <c r="E93">
        <f t="shared" si="13"/>
        <v>4.390847247990104E-2</v>
      </c>
      <c r="F93">
        <f t="shared" si="14"/>
        <v>-0.20346320346320346</v>
      </c>
      <c r="G93">
        <v>0</v>
      </c>
      <c r="H93">
        <f t="shared" si="15"/>
        <v>0.24737167594310452</v>
      </c>
      <c r="I93">
        <f t="shared" si="16"/>
        <v>-1.1026356928399426</v>
      </c>
      <c r="J93">
        <f t="shared" si="17"/>
        <v>1.1026356928399426</v>
      </c>
      <c r="K93">
        <f t="shared" si="18"/>
        <v>0.34134207606316619</v>
      </c>
      <c r="L93">
        <f t="shared" si="19"/>
        <v>0.65865792393683387</v>
      </c>
      <c r="M93">
        <f t="shared" si="20"/>
        <v>2.9296124624698994</v>
      </c>
      <c r="N93">
        <f t="shared" si="21"/>
        <v>1.5182387756347728</v>
      </c>
    </row>
    <row r="94" spans="1:14" x14ac:dyDescent="0.25">
      <c r="A94" s="4">
        <f>IF('True_Odds_Calculator_2-way'!A95="","",'True_Odds_Calculator_2-way'!A95)</f>
        <v>2.34</v>
      </c>
      <c r="B94" s="4">
        <f>IF('True_Odds_Calculator_2-way'!B95="","",'True_Odds_Calculator_2-way'!B95)</f>
        <v>1.62</v>
      </c>
      <c r="C94" s="4">
        <f t="shared" si="11"/>
        <v>0.42735042735042739</v>
      </c>
      <c r="D94">
        <f t="shared" si="12"/>
        <v>0.61728395061728392</v>
      </c>
      <c r="E94">
        <f t="shared" si="13"/>
        <v>4.4634377967711192E-2</v>
      </c>
      <c r="F94">
        <f t="shared" si="14"/>
        <v>-0.21916218212514527</v>
      </c>
      <c r="G94">
        <v>0</v>
      </c>
      <c r="H94">
        <f t="shared" si="15"/>
        <v>0.2637965600928564</v>
      </c>
      <c r="I94">
        <f t="shared" si="16"/>
        <v>-1.097113997602873</v>
      </c>
      <c r="J94">
        <f t="shared" si="17"/>
        <v>1.097113997602873</v>
      </c>
      <c r="K94">
        <f t="shared" si="18"/>
        <v>0.40483654056731583</v>
      </c>
      <c r="L94">
        <f t="shared" si="19"/>
        <v>0.59516345943268434</v>
      </c>
      <c r="M94">
        <f t="shared" si="20"/>
        <v>2.4701327567878497</v>
      </c>
      <c r="N94">
        <f t="shared" si="21"/>
        <v>1.6802106785137814</v>
      </c>
    </row>
    <row r="95" spans="1:14" x14ac:dyDescent="0.25">
      <c r="A95" s="4">
        <f>IF('True_Odds_Calculator_2-way'!A96="","",'True_Odds_Calculator_2-way'!A96)</f>
        <v>2.27</v>
      </c>
      <c r="B95" s="4">
        <f>IF('True_Odds_Calculator_2-way'!B96="","",'True_Odds_Calculator_2-way'!B96)</f>
        <v>1.63</v>
      </c>
      <c r="C95" s="4">
        <f t="shared" si="11"/>
        <v>0.44052863436123346</v>
      </c>
      <c r="D95">
        <f t="shared" si="12"/>
        <v>0.61349693251533743</v>
      </c>
      <c r="E95">
        <f t="shared" si="13"/>
        <v>5.4025566876570785E-2</v>
      </c>
      <c r="F95">
        <f t="shared" si="14"/>
        <v>-0.21623739898921657</v>
      </c>
      <c r="G95">
        <v>0</v>
      </c>
      <c r="H95">
        <f t="shared" si="15"/>
        <v>0.27026296586578741</v>
      </c>
      <c r="I95">
        <f t="shared" si="16"/>
        <v>-1.1179641181758959</v>
      </c>
      <c r="J95">
        <f t="shared" si="17"/>
        <v>1.1179641181758959</v>
      </c>
      <c r="K95">
        <f t="shared" si="18"/>
        <v>0.41325482961333515</v>
      </c>
      <c r="L95">
        <f t="shared" si="19"/>
        <v>0.58674517038666496</v>
      </c>
      <c r="M95">
        <f t="shared" si="20"/>
        <v>2.4198144300833877</v>
      </c>
      <c r="N95">
        <f t="shared" si="21"/>
        <v>1.7043173944508145</v>
      </c>
    </row>
    <row r="96" spans="1:14" x14ac:dyDescent="0.25">
      <c r="A96" s="4">
        <f>IF('True_Odds_Calculator_2-way'!A97="","",'True_Odds_Calculator_2-way'!A97)</f>
        <v>2.0099999999999998</v>
      </c>
      <c r="B96" s="4">
        <f>IF('True_Odds_Calculator_2-way'!B97="","",'True_Odds_Calculator_2-way'!B97)</f>
        <v>1.81</v>
      </c>
      <c r="C96" s="4">
        <f t="shared" si="11"/>
        <v>0.49751243781094534</v>
      </c>
      <c r="D96">
        <f t="shared" si="12"/>
        <v>0.5524861878453039</v>
      </c>
      <c r="E96">
        <f t="shared" si="13"/>
        <v>4.999862565624924E-2</v>
      </c>
      <c r="F96">
        <f t="shared" si="14"/>
        <v>-0.22487012451554378</v>
      </c>
      <c r="G96">
        <v>0</v>
      </c>
      <c r="H96">
        <f t="shared" si="15"/>
        <v>0.27486875017179302</v>
      </c>
      <c r="I96">
        <f t="shared" si="16"/>
        <v>-1.1055968780110992</v>
      </c>
      <c r="J96">
        <f t="shared" si="17"/>
        <v>1.1055968780110992</v>
      </c>
      <c r="K96">
        <f t="shared" si="18"/>
        <v>0.47244402950440073</v>
      </c>
      <c r="L96">
        <f t="shared" si="19"/>
        <v>0.52755597049559944</v>
      </c>
      <c r="M96">
        <f t="shared" si="20"/>
        <v>2.1166528467912094</v>
      </c>
      <c r="N96">
        <f t="shared" si="21"/>
        <v>1.89553347118899</v>
      </c>
    </row>
    <row r="97" spans="1:14" x14ac:dyDescent="0.25">
      <c r="A97" s="4">
        <f>IF('True_Odds_Calculator_2-way'!A98="","",'True_Odds_Calculator_2-way'!A98)</f>
        <v>2.0299999999999998</v>
      </c>
      <c r="B97" s="4">
        <f>IF('True_Odds_Calculator_2-way'!B98="","",'True_Odds_Calculator_2-way'!B98)</f>
        <v>1.82</v>
      </c>
      <c r="C97" s="4">
        <f t="shared" si="11"/>
        <v>0.49261083743842371</v>
      </c>
      <c r="D97">
        <f t="shared" si="12"/>
        <v>0.54945054945054939</v>
      </c>
      <c r="E97">
        <f t="shared" si="13"/>
        <v>4.2061386888973207E-2</v>
      </c>
      <c r="F97">
        <f t="shared" si="14"/>
        <v>-0.22860390840686395</v>
      </c>
      <c r="G97">
        <v>0</v>
      </c>
      <c r="H97">
        <f t="shared" si="15"/>
        <v>0.27066529529583716</v>
      </c>
      <c r="I97">
        <f t="shared" si="16"/>
        <v>-1.0881141587390988</v>
      </c>
      <c r="J97">
        <f t="shared" si="17"/>
        <v>1.0881141587390988</v>
      </c>
      <c r="K97">
        <f t="shared" si="18"/>
        <v>0.47152961176687003</v>
      </c>
      <c r="L97">
        <f t="shared" si="19"/>
        <v>0.52847038823312997</v>
      </c>
      <c r="M97">
        <f t="shared" si="20"/>
        <v>2.1207575835012715</v>
      </c>
      <c r="N97">
        <f t="shared" si="21"/>
        <v>1.892253610166061</v>
      </c>
    </row>
    <row r="98" spans="1:14" x14ac:dyDescent="0.25">
      <c r="A98" s="4">
        <f>IF('True_Odds_Calculator_2-way'!A99="","",'True_Odds_Calculator_2-way'!A99)</f>
        <v>1.81</v>
      </c>
      <c r="B98" s="4">
        <f>IF('True_Odds_Calculator_2-way'!B99="","",'True_Odds_Calculator_2-way'!B99)</f>
        <v>2.1</v>
      </c>
      <c r="C98" s="4">
        <f t="shared" si="11"/>
        <v>0.5524861878453039</v>
      </c>
      <c r="D98">
        <f t="shared" si="12"/>
        <v>0.47619047619047616</v>
      </c>
      <c r="E98">
        <f t="shared" si="13"/>
        <v>2.8676664035780064E-2</v>
      </c>
      <c r="F98">
        <f t="shared" si="14"/>
        <v>-0.23441199684293612</v>
      </c>
      <c r="G98">
        <v>0</v>
      </c>
      <c r="H98">
        <f t="shared" si="15"/>
        <v>0.26308866087871613</v>
      </c>
      <c r="I98">
        <f t="shared" si="16"/>
        <v>-1.0594028769395469</v>
      </c>
      <c r="J98">
        <f t="shared" si="17"/>
        <v>1.0594028769395469</v>
      </c>
      <c r="K98">
        <f t="shared" si="18"/>
        <v>0.5381794367133228</v>
      </c>
      <c r="L98">
        <f t="shared" si="19"/>
        <v>0.46182056328667725</v>
      </c>
      <c r="M98">
        <f t="shared" si="20"/>
        <v>1.8581163303210331</v>
      </c>
      <c r="N98">
        <f t="shared" si="21"/>
        <v>2.1653431646335015</v>
      </c>
    </row>
    <row r="99" spans="1:14" x14ac:dyDescent="0.25">
      <c r="A99" s="4">
        <f>IF('True_Odds_Calculator_2-way'!A100="","",'True_Odds_Calculator_2-way'!A100)</f>
        <v>1.79</v>
      </c>
      <c r="B99" s="4">
        <f>IF('True_Odds_Calculator_2-way'!B100="","",'True_Odds_Calculator_2-way'!B100)</f>
        <v>2.12</v>
      </c>
      <c r="C99" s="4">
        <f t="shared" si="11"/>
        <v>0.55865921787709494</v>
      </c>
      <c r="D99">
        <f t="shared" si="12"/>
        <v>0.47169811320754712</v>
      </c>
      <c r="E99">
        <f t="shared" si="13"/>
        <v>3.0357331084642114E-2</v>
      </c>
      <c r="F99">
        <f t="shared" si="14"/>
        <v>-0.23316116791398755</v>
      </c>
      <c r="G99">
        <v>0</v>
      </c>
      <c r="H99">
        <f t="shared" si="15"/>
        <v>0.26351849899862967</v>
      </c>
      <c r="I99">
        <f t="shared" si="16"/>
        <v>-1.0631081389064057</v>
      </c>
      <c r="J99">
        <f t="shared" si="17"/>
        <v>1.0631081389064057</v>
      </c>
      <c r="K99">
        <f t="shared" si="18"/>
        <v>0.54352096574427933</v>
      </c>
      <c r="L99">
        <f t="shared" si="19"/>
        <v>0.4564790342557204</v>
      </c>
      <c r="M99">
        <f t="shared" si="20"/>
        <v>1.8398554297360612</v>
      </c>
      <c r="N99">
        <f t="shared" si="21"/>
        <v>2.1906811155751749</v>
      </c>
    </row>
    <row r="100" spans="1:14" x14ac:dyDescent="0.25">
      <c r="A100" s="4">
        <f>IF('True_Odds_Calculator_2-way'!A101="","",'True_Odds_Calculator_2-way'!A101)</f>
        <v>2.36</v>
      </c>
      <c r="B100" s="4">
        <f>IF('True_Odds_Calculator_2-way'!B101="","",'True_Odds_Calculator_2-way'!B101)</f>
        <v>1.64</v>
      </c>
      <c r="C100" s="4">
        <f t="shared" si="11"/>
        <v>0.42372881355932207</v>
      </c>
      <c r="D100">
        <f t="shared" si="12"/>
        <v>0.6097560975609756</v>
      </c>
      <c r="E100">
        <f t="shared" si="13"/>
        <v>3.3484911120297722E-2</v>
      </c>
      <c r="F100">
        <f t="shared" si="14"/>
        <v>-0.22488631665977676</v>
      </c>
      <c r="G100">
        <v>0</v>
      </c>
      <c r="H100">
        <f t="shared" si="15"/>
        <v>0.25837122778007443</v>
      </c>
      <c r="I100">
        <f t="shared" si="16"/>
        <v>-1.0718661571406802</v>
      </c>
      <c r="J100">
        <f t="shared" si="17"/>
        <v>1.0718661571406802</v>
      </c>
      <c r="K100">
        <f t="shared" si="18"/>
        <v>0.40687819885451121</v>
      </c>
      <c r="L100">
        <f t="shared" si="19"/>
        <v>0.59312180114548885</v>
      </c>
      <c r="M100">
        <f t="shared" si="20"/>
        <v>2.4577379737113252</v>
      </c>
      <c r="N100">
        <f t="shared" si="21"/>
        <v>1.6859943405700353</v>
      </c>
    </row>
    <row r="101" spans="1:14" x14ac:dyDescent="0.25">
      <c r="A101" s="4">
        <f>IF('True_Odds_Calculator_2-way'!A102="","",'True_Odds_Calculator_2-way'!A102)</f>
        <v>2.39</v>
      </c>
      <c r="B101" s="4">
        <f>IF('True_Odds_Calculator_2-way'!B102="","",'True_Odds_Calculator_2-way'!B102)</f>
        <v>1.63</v>
      </c>
      <c r="C101" s="4">
        <f t="shared" si="11"/>
        <v>0.41841004184100417</v>
      </c>
      <c r="D101">
        <f t="shared" si="12"/>
        <v>0.61349693251533743</v>
      </c>
      <c r="E101">
        <f t="shared" si="13"/>
        <v>3.19069743563416E-2</v>
      </c>
      <c r="F101">
        <f t="shared" si="14"/>
        <v>-0.22478630284672851</v>
      </c>
      <c r="G101">
        <v>0</v>
      </c>
      <c r="H101">
        <f t="shared" si="15"/>
        <v>0.25669327720307006</v>
      </c>
      <c r="I101">
        <f t="shared" si="16"/>
        <v>-1.0686176060625021</v>
      </c>
      <c r="J101">
        <f t="shared" si="17"/>
        <v>1.0686176060625021</v>
      </c>
      <c r="K101">
        <f t="shared" si="18"/>
        <v>0.40235320740649128</v>
      </c>
      <c r="L101">
        <f t="shared" si="19"/>
        <v>0.59764679259350884</v>
      </c>
      <c r="M101">
        <f t="shared" si="20"/>
        <v>2.4853784724268779</v>
      </c>
      <c r="N101">
        <f t="shared" si="21"/>
        <v>1.6732290918193764</v>
      </c>
    </row>
    <row r="102" spans="1:14" x14ac:dyDescent="0.25">
      <c r="A102" s="4">
        <f>IF('True_Odds_Calculator_2-way'!A103="","",'True_Odds_Calculator_2-way'!A103)</f>
        <v>2.06</v>
      </c>
      <c r="B102" s="4">
        <f>IF('True_Odds_Calculator_2-way'!B103="","",'True_Odds_Calculator_2-way'!B103)</f>
        <v>1.84</v>
      </c>
      <c r="C102" s="4">
        <f t="shared" si="11"/>
        <v>0.4854368932038835</v>
      </c>
      <c r="D102">
        <f t="shared" si="12"/>
        <v>0.54347826086956519</v>
      </c>
      <c r="E102">
        <f t="shared" si="13"/>
        <v>2.891515407344869E-2</v>
      </c>
      <c r="F102">
        <f t="shared" si="14"/>
        <v>-0.23490924440692273</v>
      </c>
      <c r="G102">
        <v>0</v>
      </c>
      <c r="H102">
        <f t="shared" si="15"/>
        <v>0.26382439848037148</v>
      </c>
      <c r="I102">
        <f t="shared" si="16"/>
        <v>-1.0597597584982434</v>
      </c>
      <c r="J102">
        <f t="shared" si="17"/>
        <v>1.0597597584982434</v>
      </c>
      <c r="K102">
        <f t="shared" si="18"/>
        <v>0.47095494984925418</v>
      </c>
      <c r="L102">
        <f t="shared" si="19"/>
        <v>0.52904505015074577</v>
      </c>
      <c r="M102">
        <f t="shared" si="20"/>
        <v>2.123345344008138</v>
      </c>
      <c r="N102">
        <f t="shared" si="21"/>
        <v>1.8901981971385247</v>
      </c>
    </row>
    <row r="103" spans="1:14" x14ac:dyDescent="0.25">
      <c r="A103" s="4">
        <f>IF('True_Odds_Calculator_2-way'!A104="","",'True_Odds_Calculator_2-way'!A104)</f>
        <v>2.19</v>
      </c>
      <c r="B103" s="4">
        <f>IF('True_Odds_Calculator_2-way'!B104="","",'True_Odds_Calculator_2-way'!B104)</f>
        <v>1.73</v>
      </c>
      <c r="C103" s="4">
        <f t="shared" si="11"/>
        <v>0.45662100456621008</v>
      </c>
      <c r="D103">
        <f t="shared" si="12"/>
        <v>0.5780346820809249</v>
      </c>
      <c r="E103">
        <f t="shared" si="13"/>
        <v>3.4655686647135031E-2</v>
      </c>
      <c r="F103">
        <f t="shared" si="14"/>
        <v>-0.22928709055876673</v>
      </c>
      <c r="G103">
        <v>0</v>
      </c>
      <c r="H103">
        <f t="shared" si="15"/>
        <v>0.26394277720590181</v>
      </c>
      <c r="I103">
        <f t="shared" si="16"/>
        <v>-1.0729144372515058</v>
      </c>
      <c r="J103">
        <f t="shared" si="17"/>
        <v>1.0729144372515058</v>
      </c>
      <c r="K103">
        <f t="shared" si="18"/>
        <v>0.43921906878344058</v>
      </c>
      <c r="L103">
        <f t="shared" si="19"/>
        <v>0.56078093121655925</v>
      </c>
      <c r="M103">
        <f t="shared" si="20"/>
        <v>2.2767681803292916</v>
      </c>
      <c r="N103">
        <f t="shared" si="21"/>
        <v>1.7832275391935992</v>
      </c>
    </row>
    <row r="104" spans="1:14" x14ac:dyDescent="0.25">
      <c r="A104" s="4">
        <f>IF('True_Odds_Calculator_2-way'!A105="","",'True_Odds_Calculator_2-way'!A105)</f>
        <v>2.2999999999999998</v>
      </c>
      <c r="B104" s="4">
        <f>IF('True_Odds_Calculator_2-way'!B105="","",'True_Odds_Calculator_2-way'!B105)</f>
        <v>1.67</v>
      </c>
      <c r="C104" s="4">
        <f t="shared" si="11"/>
        <v>0.43478260869565222</v>
      </c>
      <c r="D104">
        <f t="shared" si="12"/>
        <v>0.5988023952095809</v>
      </c>
      <c r="E104">
        <f t="shared" si="13"/>
        <v>3.3585003905233002E-2</v>
      </c>
      <c r="F104">
        <f t="shared" si="14"/>
        <v>-0.22676386357719358</v>
      </c>
      <c r="G104">
        <v>0</v>
      </c>
      <c r="H104">
        <f t="shared" si="15"/>
        <v>0.26034886748242653</v>
      </c>
      <c r="I104">
        <f t="shared" si="16"/>
        <v>-1.0714969088698136</v>
      </c>
      <c r="J104">
        <f t="shared" si="17"/>
        <v>1.0714969088698136</v>
      </c>
      <c r="K104">
        <f t="shared" si="18"/>
        <v>0.41789493273906014</v>
      </c>
      <c r="L104">
        <f t="shared" si="19"/>
        <v>0.58210506726094002</v>
      </c>
      <c r="M104">
        <f t="shared" si="20"/>
        <v>2.3929459815307572</v>
      </c>
      <c r="N104">
        <f t="shared" si="21"/>
        <v>1.7179029289427752</v>
      </c>
    </row>
    <row r="105" spans="1:14" x14ac:dyDescent="0.25">
      <c r="A105" s="4">
        <f>IF('True_Odds_Calculator_2-way'!A106="","",'True_Odds_Calculator_2-way'!A106)</f>
        <v>2.31</v>
      </c>
      <c r="B105" s="4">
        <f>IF('True_Odds_Calculator_2-way'!B106="","",'True_Odds_Calculator_2-way'!B106)</f>
        <v>1.66</v>
      </c>
      <c r="C105" s="4">
        <f t="shared" si="11"/>
        <v>0.4329004329004329</v>
      </c>
      <c r="D105">
        <f t="shared" si="12"/>
        <v>0.60240963855421692</v>
      </c>
      <c r="E105">
        <f t="shared" si="13"/>
        <v>3.5310071454649705E-2</v>
      </c>
      <c r="F105">
        <f t="shared" si="14"/>
        <v>-0.22547332185886404</v>
      </c>
      <c r="G105">
        <v>0</v>
      </c>
      <c r="H105">
        <f t="shared" si="15"/>
        <v>0.2607833933135138</v>
      </c>
      <c r="I105">
        <f t="shared" si="16"/>
        <v>-1.0754553500909856</v>
      </c>
      <c r="J105">
        <f t="shared" si="17"/>
        <v>1.0754553500909856</v>
      </c>
      <c r="K105">
        <f t="shared" si="18"/>
        <v>0.41513645490564033</v>
      </c>
      <c r="L105">
        <f t="shared" si="19"/>
        <v>0.58486354509435967</v>
      </c>
      <c r="M105">
        <f t="shared" si="20"/>
        <v>2.4088465086191913</v>
      </c>
      <c r="N105">
        <f t="shared" si="21"/>
        <v>1.7098005310600506</v>
      </c>
    </row>
    <row r="106" spans="1:14" x14ac:dyDescent="0.25">
      <c r="A106" s="4">
        <f>IF('True_Odds_Calculator_2-way'!A107="","",'True_Odds_Calculator_2-way'!A107)</f>
        <v>2.27</v>
      </c>
      <c r="B106" s="4">
        <f>IF('True_Odds_Calculator_2-way'!B107="","",'True_Odds_Calculator_2-way'!B107)</f>
        <v>1.68</v>
      </c>
      <c r="C106" s="4">
        <f t="shared" si="11"/>
        <v>0.44052863436123346</v>
      </c>
      <c r="D106">
        <f t="shared" si="12"/>
        <v>0.59523809523809523</v>
      </c>
      <c r="E106">
        <f t="shared" si="13"/>
        <v>3.5766729599328695E-2</v>
      </c>
      <c r="F106">
        <f t="shared" si="14"/>
        <v>-0.22645269561569115</v>
      </c>
      <c r="G106">
        <v>0</v>
      </c>
      <c r="H106">
        <f t="shared" si="15"/>
        <v>0.2622194252150199</v>
      </c>
      <c r="I106">
        <f t="shared" si="16"/>
        <v>-1.0760778282064791</v>
      </c>
      <c r="J106">
        <f t="shared" si="17"/>
        <v>1.0760778282064791</v>
      </c>
      <c r="K106">
        <f t="shared" si="18"/>
        <v>0.42254374989680582</v>
      </c>
      <c r="L106">
        <f t="shared" si="19"/>
        <v>0.57745625010319412</v>
      </c>
      <c r="M106">
        <f t="shared" si="20"/>
        <v>2.3666188418222287</v>
      </c>
      <c r="N106">
        <f t="shared" si="21"/>
        <v>1.7317329231804059</v>
      </c>
    </row>
    <row r="107" spans="1:14" x14ac:dyDescent="0.25">
      <c r="A107" s="4">
        <f>IF('True_Odds_Calculator_2-way'!A108="","",'True_Odds_Calculator_2-way'!A108)</f>
        <v>1.99</v>
      </c>
      <c r="B107" s="4">
        <f>IF('True_Odds_Calculator_2-way'!B108="","",'True_Odds_Calculator_2-way'!B108)</f>
        <v>1.9</v>
      </c>
      <c r="C107" s="4">
        <f t="shared" si="11"/>
        <v>0.50251256281407031</v>
      </c>
      <c r="D107">
        <f t="shared" si="12"/>
        <v>0.52631578947368418</v>
      </c>
      <c r="E107">
        <f t="shared" si="13"/>
        <v>2.8828352287754377E-2</v>
      </c>
      <c r="F107">
        <f t="shared" si="14"/>
        <v>-0.23565194393017741</v>
      </c>
      <c r="G107">
        <v>0</v>
      </c>
      <c r="H107">
        <f t="shared" si="15"/>
        <v>0.26448029621793173</v>
      </c>
      <c r="I107">
        <f t="shared" si="16"/>
        <v>-1.0594028769395465</v>
      </c>
      <c r="J107">
        <f t="shared" si="17"/>
        <v>1.0594028769395465</v>
      </c>
      <c r="K107">
        <f t="shared" si="18"/>
        <v>0.48808848170151553</v>
      </c>
      <c r="L107">
        <f t="shared" si="19"/>
        <v>0.51191151829848447</v>
      </c>
      <c r="M107">
        <f t="shared" si="20"/>
        <v>2.0488088481701512</v>
      </c>
      <c r="N107">
        <f t="shared" si="21"/>
        <v>1.9534625892455926</v>
      </c>
    </row>
    <row r="108" spans="1:14" x14ac:dyDescent="0.25">
      <c r="A108" s="4">
        <f>IF('True_Odds_Calculator_2-way'!A109="","",'True_Odds_Calculator_2-way'!A109)</f>
        <v>1.47</v>
      </c>
      <c r="B108" s="4">
        <f>IF('True_Odds_Calculator_2-way'!B109="","",'True_Odds_Calculator_2-way'!B109)</f>
        <v>2.74</v>
      </c>
      <c r="C108" s="4">
        <f t="shared" si="11"/>
        <v>0.68027210884353739</v>
      </c>
      <c r="D108">
        <f t="shared" si="12"/>
        <v>0.36496350364963503</v>
      </c>
      <c r="E108">
        <f t="shared" si="13"/>
        <v>4.5235612493172539E-2</v>
      </c>
      <c r="F108">
        <f t="shared" si="14"/>
        <v>-0.20303887978549073</v>
      </c>
      <c r="G108">
        <v>0</v>
      </c>
      <c r="H108">
        <f t="shared" si="15"/>
        <v>0.24827449227866327</v>
      </c>
      <c r="I108">
        <f t="shared" si="16"/>
        <v>-1.1057996468120728</v>
      </c>
      <c r="J108">
        <f t="shared" si="17"/>
        <v>1.1057996468120728</v>
      </c>
      <c r="K108">
        <f t="shared" si="18"/>
        <v>0.65801342428117093</v>
      </c>
      <c r="L108">
        <f t="shared" si="19"/>
        <v>0.3419865757188289</v>
      </c>
      <c r="M108">
        <f t="shared" si="20"/>
        <v>1.5197258340016742</v>
      </c>
      <c r="N108">
        <f t="shared" si="21"/>
        <v>2.9240913854530066</v>
      </c>
    </row>
    <row r="109" spans="1:14" x14ac:dyDescent="0.25">
      <c r="A109" s="4">
        <f>IF('True_Odds_Calculator_2-way'!A110="","",'True_Odds_Calculator_2-way'!A110)</f>
        <v>2.0299999999999998</v>
      </c>
      <c r="B109" s="4">
        <f>IF('True_Odds_Calculator_2-way'!B110="","",'True_Odds_Calculator_2-way'!B110)</f>
        <v>1.87</v>
      </c>
      <c r="C109" s="4">
        <f t="shared" si="11"/>
        <v>0.49261083743842371</v>
      </c>
      <c r="D109">
        <f t="shared" si="12"/>
        <v>0.53475935828876997</v>
      </c>
      <c r="E109">
        <f t="shared" si="13"/>
        <v>2.737019572719368E-2</v>
      </c>
      <c r="F109">
        <f t="shared" si="14"/>
        <v>-0.23605805958747139</v>
      </c>
      <c r="G109">
        <v>0</v>
      </c>
      <c r="H109">
        <f t="shared" si="15"/>
        <v>0.26342825531466507</v>
      </c>
      <c r="I109">
        <f t="shared" si="16"/>
        <v>-1.0563838700626149</v>
      </c>
      <c r="J109">
        <f t="shared" si="17"/>
        <v>1.0563838700626149</v>
      </c>
      <c r="K109">
        <f t="shared" si="18"/>
        <v>0.47890991226943308</v>
      </c>
      <c r="L109">
        <f t="shared" si="19"/>
        <v>0.52109008773056686</v>
      </c>
      <c r="M109">
        <f t="shared" si="20"/>
        <v>2.0880753861644932</v>
      </c>
      <c r="N109">
        <f t="shared" si="21"/>
        <v>1.9190539669544755</v>
      </c>
    </row>
    <row r="110" spans="1:14" x14ac:dyDescent="0.25">
      <c r="A110" s="4">
        <f>IF('True_Odds_Calculator_2-way'!A111="","",'True_Odds_Calculator_2-way'!A111)</f>
        <v>1.58</v>
      </c>
      <c r="B110" s="4">
        <f>IF('True_Odds_Calculator_2-way'!B111="","",'True_Odds_Calculator_2-way'!B111)</f>
        <v>2.4900000000000002</v>
      </c>
      <c r="C110" s="4">
        <f t="shared" si="11"/>
        <v>0.63291139240506322</v>
      </c>
      <c r="D110">
        <f t="shared" si="12"/>
        <v>0.40160642570281119</v>
      </c>
      <c r="E110">
        <f t="shared" si="13"/>
        <v>3.4517818107874465E-2</v>
      </c>
      <c r="F110">
        <f t="shared" si="14"/>
        <v>-0.21966346398251235</v>
      </c>
      <c r="G110">
        <v>0</v>
      </c>
      <c r="H110">
        <f t="shared" si="15"/>
        <v>0.25418128209038682</v>
      </c>
      <c r="I110">
        <f t="shared" si="16"/>
        <v>-1.0757042116817492</v>
      </c>
      <c r="J110">
        <f t="shared" si="17"/>
        <v>1.0757042116817492</v>
      </c>
      <c r="K110">
        <f t="shared" si="18"/>
        <v>0.61579826402706817</v>
      </c>
      <c r="L110">
        <f t="shared" si="19"/>
        <v>0.38420173597293183</v>
      </c>
      <c r="M110">
        <f t="shared" si="20"/>
        <v>1.6239084427754149</v>
      </c>
      <c r="N110">
        <f t="shared" si="21"/>
        <v>2.6027992754058067</v>
      </c>
    </row>
    <row r="111" spans="1:14" x14ac:dyDescent="0.25">
      <c r="A111" s="4">
        <f>IF('True_Odds_Calculator_2-way'!A112="","",'True_Odds_Calculator_2-way'!A112)</f>
        <v>1.93</v>
      </c>
      <c r="B111" s="4">
        <f>IF('True_Odds_Calculator_2-way'!B112="","",'True_Odds_Calculator_2-way'!B112)</f>
        <v>1.96</v>
      </c>
      <c r="C111" s="4">
        <f t="shared" si="11"/>
        <v>0.5181347150259068</v>
      </c>
      <c r="D111">
        <f t="shared" si="12"/>
        <v>0.51020408163265307</v>
      </c>
      <c r="E111">
        <f t="shared" si="13"/>
        <v>2.8338796658559762E-2</v>
      </c>
      <c r="F111">
        <f t="shared" si="14"/>
        <v>-0.23601564978322942</v>
      </c>
      <c r="G111">
        <v>0</v>
      </c>
      <c r="H111">
        <f t="shared" si="15"/>
        <v>0.26435444644178918</v>
      </c>
      <c r="I111">
        <f t="shared" si="16"/>
        <v>-1.0583343916682539</v>
      </c>
      <c r="J111">
        <f t="shared" si="17"/>
        <v>1.0583343916682539</v>
      </c>
      <c r="K111">
        <f t="shared" si="18"/>
        <v>0.50396850395275605</v>
      </c>
      <c r="L111">
        <f t="shared" si="19"/>
        <v>0.49603149604724417</v>
      </c>
      <c r="M111">
        <f t="shared" si="20"/>
        <v>1.9842509842514759</v>
      </c>
      <c r="N111">
        <f t="shared" si="21"/>
        <v>2.0160010160015238</v>
      </c>
    </row>
    <row r="112" spans="1:14" x14ac:dyDescent="0.25">
      <c r="A112" s="4">
        <f>IF('True_Odds_Calculator_2-way'!A113="","",'True_Odds_Calculator_2-way'!A113)</f>
        <v>2.2000000000000002</v>
      </c>
      <c r="B112" s="4">
        <f>IF('True_Odds_Calculator_2-way'!B113="","",'True_Odds_Calculator_2-way'!B113)</f>
        <v>1.72</v>
      </c>
      <c r="C112" s="4">
        <f t="shared" si="11"/>
        <v>0.45454545454545453</v>
      </c>
      <c r="D112">
        <f t="shared" si="12"/>
        <v>0.58139534883720934</v>
      </c>
      <c r="E112">
        <f t="shared" si="13"/>
        <v>3.5940803382663811E-2</v>
      </c>
      <c r="F112">
        <f t="shared" si="14"/>
        <v>-0.22832980972515859</v>
      </c>
      <c r="G112">
        <v>0</v>
      </c>
      <c r="H112">
        <f t="shared" si="15"/>
        <v>0.26427061310782241</v>
      </c>
      <c r="I112">
        <f t="shared" si="16"/>
        <v>-1.075828707279838</v>
      </c>
      <c r="J112">
        <f t="shared" si="17"/>
        <v>1.075828707279838</v>
      </c>
      <c r="K112">
        <f t="shared" si="18"/>
        <v>0.4364916731037084</v>
      </c>
      <c r="L112">
        <f t="shared" si="19"/>
        <v>0.5635083268962916</v>
      </c>
      <c r="M112">
        <f t="shared" si="20"/>
        <v>2.2909944487358058</v>
      </c>
      <c r="N112">
        <f t="shared" si="21"/>
        <v>1.7745966692414832</v>
      </c>
    </row>
    <row r="113" spans="1:14" x14ac:dyDescent="0.25">
      <c r="A113" s="4">
        <f>IF('True_Odds_Calculator_2-way'!A114="","",'True_Odds_Calculator_2-way'!A114)</f>
        <v>2.6</v>
      </c>
      <c r="B113" s="4">
        <f>IF('True_Odds_Calculator_2-way'!B114="","",'True_Odds_Calculator_2-way'!B114)</f>
        <v>1.54</v>
      </c>
      <c r="C113" s="4">
        <f t="shared" si="11"/>
        <v>0.38461538461538458</v>
      </c>
      <c r="D113">
        <f t="shared" si="12"/>
        <v>0.64935064935064934</v>
      </c>
      <c r="E113">
        <f t="shared" si="13"/>
        <v>3.3966033966033926E-2</v>
      </c>
      <c r="F113">
        <f t="shared" si="14"/>
        <v>-0.2157842157842158</v>
      </c>
      <c r="G113">
        <v>0</v>
      </c>
      <c r="H113">
        <f t="shared" si="15"/>
        <v>0.24975024975024973</v>
      </c>
      <c r="I113">
        <f t="shared" si="16"/>
        <v>-1.075828707279838</v>
      </c>
      <c r="J113">
        <f t="shared" si="17"/>
        <v>1.075828707279838</v>
      </c>
      <c r="K113">
        <f t="shared" si="18"/>
        <v>0.36746792744318868</v>
      </c>
      <c r="L113">
        <f t="shared" si="19"/>
        <v>0.63253207255681121</v>
      </c>
      <c r="M113">
        <f t="shared" si="20"/>
        <v>2.7213259316477414</v>
      </c>
      <c r="N113">
        <f t="shared" si="21"/>
        <v>1.5809475019311128</v>
      </c>
    </row>
    <row r="114" spans="1:14" x14ac:dyDescent="0.25">
      <c r="A114" s="4">
        <f>IF('True_Odds_Calculator_2-way'!A115="","",'True_Odds_Calculator_2-way'!A115)</f>
        <v>2.3199999999999998</v>
      </c>
      <c r="B114" s="4">
        <f>IF('True_Odds_Calculator_2-way'!B115="","",'True_Odds_Calculator_2-way'!B115)</f>
        <v>1.66</v>
      </c>
      <c r="C114" s="4">
        <f t="shared" si="11"/>
        <v>0.43103448275862072</v>
      </c>
      <c r="D114">
        <f t="shared" si="12"/>
        <v>0.60240963855421692</v>
      </c>
      <c r="E114">
        <f t="shared" si="13"/>
        <v>3.3444121312837582E-2</v>
      </c>
      <c r="F114">
        <f t="shared" si="14"/>
        <v>-0.22621520565018693</v>
      </c>
      <c r="G114">
        <v>0</v>
      </c>
      <c r="H114">
        <f t="shared" si="15"/>
        <v>0.25965932696302457</v>
      </c>
      <c r="I114">
        <f t="shared" si="16"/>
        <v>-1.0713739108887086</v>
      </c>
      <c r="J114">
        <f t="shared" si="17"/>
        <v>1.0713739108887086</v>
      </c>
      <c r="K114">
        <f t="shared" si="18"/>
        <v>0.41421356237309498</v>
      </c>
      <c r="L114">
        <f t="shared" si="19"/>
        <v>0.58578643762690485</v>
      </c>
      <c r="M114">
        <f t="shared" si="20"/>
        <v>2.4142135623730954</v>
      </c>
      <c r="N114">
        <f t="shared" si="21"/>
        <v>1.7071067811865479</v>
      </c>
    </row>
    <row r="115" spans="1:14" x14ac:dyDescent="0.25">
      <c r="A115" s="4">
        <f>IF('True_Odds_Calculator_2-way'!A116="","",'True_Odds_Calculator_2-way'!A116)</f>
        <v>2.0299999999999998</v>
      </c>
      <c r="B115" s="4">
        <f>IF('True_Odds_Calculator_2-way'!B116="","",'True_Odds_Calculator_2-way'!B116)</f>
        <v>1.86</v>
      </c>
      <c r="C115" s="4">
        <f t="shared" si="11"/>
        <v>0.49261083743842371</v>
      </c>
      <c r="D115">
        <f t="shared" si="12"/>
        <v>0.5376344086021505</v>
      </c>
      <c r="E115">
        <f t="shared" si="13"/>
        <v>3.0245246040574214E-2</v>
      </c>
      <c r="F115">
        <f t="shared" si="14"/>
        <v>-0.23459929021664283</v>
      </c>
      <c r="G115">
        <v>0</v>
      </c>
      <c r="H115">
        <f t="shared" si="15"/>
        <v>0.26484453625721704</v>
      </c>
      <c r="I115">
        <f t="shared" si="16"/>
        <v>-1.0625078858299792</v>
      </c>
      <c r="J115">
        <f t="shared" si="17"/>
        <v>1.0625078858299792</v>
      </c>
      <c r="K115">
        <f t="shared" si="18"/>
        <v>0.47746756040114985</v>
      </c>
      <c r="L115">
        <f t="shared" si="19"/>
        <v>0.5225324395988501</v>
      </c>
      <c r="M115">
        <f t="shared" si="20"/>
        <v>2.0943831224048783</v>
      </c>
      <c r="N115">
        <f t="shared" si="21"/>
        <v>1.9137567818137824</v>
      </c>
    </row>
    <row r="116" spans="1:14" x14ac:dyDescent="0.25">
      <c r="A116" s="4">
        <f>IF('True_Odds_Calculator_2-way'!A117="","",'True_Odds_Calculator_2-way'!A117)</f>
        <v>2.09</v>
      </c>
      <c r="B116" s="4">
        <f>IF('True_Odds_Calculator_2-way'!B117="","",'True_Odds_Calculator_2-way'!B117)</f>
        <v>1.81</v>
      </c>
      <c r="C116" s="4">
        <f t="shared" si="11"/>
        <v>0.47846889952153115</v>
      </c>
      <c r="D116">
        <f t="shared" si="12"/>
        <v>0.5524861878453039</v>
      </c>
      <c r="E116">
        <f t="shared" si="13"/>
        <v>3.0955087366835166E-2</v>
      </c>
      <c r="F116">
        <f t="shared" si="14"/>
        <v>-0.23339237093235332</v>
      </c>
      <c r="G116">
        <v>0</v>
      </c>
      <c r="H116">
        <f t="shared" si="15"/>
        <v>0.26434745829918849</v>
      </c>
      <c r="I116">
        <f t="shared" si="16"/>
        <v>-1.064251428023502</v>
      </c>
      <c r="J116">
        <f t="shared" si="17"/>
        <v>1.064251428023502</v>
      </c>
      <c r="K116">
        <f t="shared" si="18"/>
        <v>0.46295566357839102</v>
      </c>
      <c r="L116">
        <f t="shared" si="19"/>
        <v>0.53704433642160887</v>
      </c>
      <c r="M116">
        <f t="shared" si="20"/>
        <v>2.1600340565456171</v>
      </c>
      <c r="N116">
        <f t="shared" si="21"/>
        <v>1.8620436566990362</v>
      </c>
    </row>
    <row r="117" spans="1:14" x14ac:dyDescent="0.25">
      <c r="A117" s="4">
        <f>IF('True_Odds_Calculator_2-way'!A118="","",'True_Odds_Calculator_2-way'!A118)</f>
        <v>2.2599999999999998</v>
      </c>
      <c r="B117" s="4">
        <f>IF('True_Odds_Calculator_2-way'!B118="","",'True_Odds_Calculator_2-way'!B118)</f>
        <v>1.69</v>
      </c>
      <c r="C117" s="4">
        <f t="shared" si="11"/>
        <v>0.44247787610619471</v>
      </c>
      <c r="D117">
        <f t="shared" si="12"/>
        <v>0.59171597633136097</v>
      </c>
      <c r="E117">
        <f t="shared" si="13"/>
        <v>3.4193852437555794E-2</v>
      </c>
      <c r="F117">
        <f t="shared" si="14"/>
        <v>-0.22762737602764815</v>
      </c>
      <c r="G117">
        <v>0</v>
      </c>
      <c r="H117">
        <f t="shared" si="15"/>
        <v>0.261821228465204</v>
      </c>
      <c r="I117">
        <f t="shared" si="16"/>
        <v>-1.0724824201463119</v>
      </c>
      <c r="J117">
        <f t="shared" si="17"/>
        <v>1.0724824201463119</v>
      </c>
      <c r="K117">
        <f t="shared" si="18"/>
        <v>0.42529160714947917</v>
      </c>
      <c r="L117">
        <f t="shared" si="19"/>
        <v>0.57470839285052078</v>
      </c>
      <c r="M117">
        <f t="shared" si="20"/>
        <v>2.351327849384353</v>
      </c>
      <c r="N117">
        <f t="shared" si="21"/>
        <v>1.7400128699009547</v>
      </c>
    </row>
    <row r="118" spans="1:14" x14ac:dyDescent="0.25">
      <c r="A118" s="4">
        <f>IF('True_Odds_Calculator_2-way'!A119="","",'True_Odds_Calculator_2-way'!A119)</f>
        <v>2.39</v>
      </c>
      <c r="B118" s="4">
        <f>IF('True_Odds_Calculator_2-way'!B119="","",'True_Odds_Calculator_2-way'!B119)</f>
        <v>1.63</v>
      </c>
      <c r="C118" s="4">
        <f t="shared" si="11"/>
        <v>0.41841004184100417</v>
      </c>
      <c r="D118">
        <f t="shared" si="12"/>
        <v>0.61349693251533743</v>
      </c>
      <c r="E118">
        <f t="shared" si="13"/>
        <v>3.19069743563416E-2</v>
      </c>
      <c r="F118">
        <f t="shared" si="14"/>
        <v>-0.22478630284672851</v>
      </c>
      <c r="G118">
        <v>0</v>
      </c>
      <c r="H118">
        <f t="shared" si="15"/>
        <v>0.25669327720307006</v>
      </c>
      <c r="I118">
        <f t="shared" si="16"/>
        <v>-1.0686176060625021</v>
      </c>
      <c r="J118">
        <f t="shared" si="17"/>
        <v>1.0686176060625021</v>
      </c>
      <c r="K118">
        <f t="shared" si="18"/>
        <v>0.40235320740649128</v>
      </c>
      <c r="L118">
        <f t="shared" si="19"/>
        <v>0.59764679259350884</v>
      </c>
      <c r="M118">
        <f t="shared" si="20"/>
        <v>2.4853784724268779</v>
      </c>
      <c r="N118">
        <f t="shared" si="21"/>
        <v>1.6732290918193764</v>
      </c>
    </row>
    <row r="119" spans="1:14" x14ac:dyDescent="0.25">
      <c r="A119" s="4">
        <f>IF('True_Odds_Calculator_2-way'!A120="","",'True_Odds_Calculator_2-way'!A120)</f>
        <v>2.09</v>
      </c>
      <c r="B119" s="4">
        <f>IF('True_Odds_Calculator_2-way'!B120="","",'True_Odds_Calculator_2-way'!B120)</f>
        <v>1.77</v>
      </c>
      <c r="C119" s="4">
        <f t="shared" si="11"/>
        <v>0.47846889952153115</v>
      </c>
      <c r="D119">
        <f t="shared" si="12"/>
        <v>0.56497175141242939</v>
      </c>
      <c r="E119">
        <f t="shared" si="13"/>
        <v>4.3440650933960434E-2</v>
      </c>
      <c r="F119">
        <f t="shared" si="14"/>
        <v>-0.22688076122509671</v>
      </c>
      <c r="G119">
        <v>0</v>
      </c>
      <c r="H119">
        <f t="shared" si="15"/>
        <v>0.27032141215905714</v>
      </c>
      <c r="I119">
        <f t="shared" si="16"/>
        <v>-1.09154435611996</v>
      </c>
      <c r="J119">
        <f t="shared" si="17"/>
        <v>1.09154435611996</v>
      </c>
      <c r="K119">
        <f t="shared" si="18"/>
        <v>0.4566661815358829</v>
      </c>
      <c r="L119">
        <f t="shared" si="19"/>
        <v>0.54333381846411721</v>
      </c>
      <c r="M119">
        <f t="shared" si="20"/>
        <v>2.189783348170756</v>
      </c>
      <c r="N119">
        <f t="shared" si="21"/>
        <v>1.8404891542123691</v>
      </c>
    </row>
    <row r="120" spans="1:14" x14ac:dyDescent="0.25">
      <c r="A120" s="4">
        <f>IF('True_Odds_Calculator_2-way'!A121="","",'True_Odds_Calculator_2-way'!A121)</f>
        <v>1.88</v>
      </c>
      <c r="B120" s="4">
        <f>IF('True_Odds_Calculator_2-way'!B121="","",'True_Odds_Calculator_2-way'!B121)</f>
        <v>1.97</v>
      </c>
      <c r="C120" s="4">
        <f t="shared" si="11"/>
        <v>0.53191489361702127</v>
      </c>
      <c r="D120">
        <f t="shared" si="12"/>
        <v>0.50761421319796951</v>
      </c>
      <c r="E120">
        <f t="shared" si="13"/>
        <v>3.9529106814990778E-2</v>
      </c>
      <c r="F120">
        <f t="shared" si="14"/>
        <v>-0.23047845339669515</v>
      </c>
      <c r="G120">
        <v>0</v>
      </c>
      <c r="H120">
        <f t="shared" si="15"/>
        <v>0.27000756021168593</v>
      </c>
      <c r="I120">
        <f t="shared" si="16"/>
        <v>-1.0823626487770475</v>
      </c>
      <c r="J120">
        <f t="shared" si="17"/>
        <v>1.0823626487770475</v>
      </c>
      <c r="K120">
        <f t="shared" si="18"/>
        <v>0.5121693667101358</v>
      </c>
      <c r="L120">
        <f t="shared" si="19"/>
        <v>0.48783063328986415</v>
      </c>
      <c r="M120">
        <f t="shared" si="20"/>
        <v>1.9524791309238021</v>
      </c>
      <c r="N120">
        <f t="shared" si="21"/>
        <v>2.049891769313736</v>
      </c>
    </row>
    <row r="121" spans="1:14" x14ac:dyDescent="0.25">
      <c r="A121" s="4">
        <f>IF('True_Odds_Calculator_2-way'!A122="","",'True_Odds_Calculator_2-way'!A122)</f>
        <v>1.99</v>
      </c>
      <c r="B121" s="4">
        <f>IF('True_Odds_Calculator_2-way'!B122="","",'True_Odds_Calculator_2-way'!B122)</f>
        <v>1.86</v>
      </c>
      <c r="C121" s="4">
        <f t="shared" si="11"/>
        <v>0.50251256281407031</v>
      </c>
      <c r="D121">
        <f t="shared" si="12"/>
        <v>0.5376344086021505</v>
      </c>
      <c r="E121">
        <f t="shared" si="13"/>
        <v>4.0146971416220811E-2</v>
      </c>
      <c r="F121">
        <f t="shared" si="14"/>
        <v>-0.23002107310747288</v>
      </c>
      <c r="G121">
        <v>0</v>
      </c>
      <c r="H121">
        <f t="shared" si="15"/>
        <v>0.2701680445236937</v>
      </c>
      <c r="I121">
        <f t="shared" si="16"/>
        <v>-1.0837601479372583</v>
      </c>
      <c r="J121">
        <f t="shared" si="17"/>
        <v>1.0837601479372583</v>
      </c>
      <c r="K121">
        <f t="shared" si="18"/>
        <v>0.48241069195216857</v>
      </c>
      <c r="L121">
        <f t="shared" si="19"/>
        <v>0.51758930804783143</v>
      </c>
      <c r="M121">
        <f t="shared" si="20"/>
        <v>2.0729225464578858</v>
      </c>
      <c r="N121">
        <f t="shared" si="21"/>
        <v>1.9320337272260424</v>
      </c>
    </row>
    <row r="122" spans="1:14" x14ac:dyDescent="0.25">
      <c r="A122" s="4">
        <f>IF('True_Odds_Calculator_2-way'!A123="","",'True_Odds_Calculator_2-way'!A123)</f>
        <v>1.76</v>
      </c>
      <c r="B122" s="4">
        <f>IF('True_Odds_Calculator_2-way'!B123="","",'True_Odds_Calculator_2-way'!B123)</f>
        <v>2.11</v>
      </c>
      <c r="C122" s="4">
        <f t="shared" si="11"/>
        <v>0.56818181818181823</v>
      </c>
      <c r="D122">
        <f t="shared" si="12"/>
        <v>0.47393364928909953</v>
      </c>
      <c r="E122">
        <f t="shared" si="13"/>
        <v>4.2115467470917878E-2</v>
      </c>
      <c r="F122">
        <f t="shared" si="14"/>
        <v>-0.22716501507970688</v>
      </c>
      <c r="G122">
        <v>0</v>
      </c>
      <c r="H122">
        <f t="shared" si="15"/>
        <v>0.26928048255062476</v>
      </c>
      <c r="I122">
        <f t="shared" si="16"/>
        <v>-1.0887588907733561</v>
      </c>
      <c r="J122">
        <f t="shared" si="17"/>
        <v>1.0887588907733561</v>
      </c>
      <c r="K122">
        <f t="shared" si="18"/>
        <v>0.54720857069599227</v>
      </c>
      <c r="L122">
        <f t="shared" si="19"/>
        <v>0.45279142930400768</v>
      </c>
      <c r="M122">
        <f t="shared" si="20"/>
        <v>1.82745675698775</v>
      </c>
      <c r="N122">
        <f t="shared" si="21"/>
        <v>2.208522368758425</v>
      </c>
    </row>
    <row r="123" spans="1:14" x14ac:dyDescent="0.25">
      <c r="A123" s="4">
        <f>IF('True_Odds_Calculator_2-way'!A124="","",'True_Odds_Calculator_2-way'!A124)</f>
        <v>2.44</v>
      </c>
      <c r="B123" s="4">
        <f>IF('True_Odds_Calculator_2-way'!B124="","",'True_Odds_Calculator_2-way'!B124)</f>
        <v>1.61</v>
      </c>
      <c r="C123" s="4">
        <f t="shared" si="11"/>
        <v>0.4098360655737705</v>
      </c>
      <c r="D123">
        <f t="shared" si="12"/>
        <v>0.6211180124223602</v>
      </c>
      <c r="E123">
        <f t="shared" si="13"/>
        <v>3.0954077996130813E-2</v>
      </c>
      <c r="F123">
        <f t="shared" si="14"/>
        <v>-0.22360248447204967</v>
      </c>
      <c r="G123">
        <v>0</v>
      </c>
      <c r="H123">
        <f t="shared" si="15"/>
        <v>0.25455656246818043</v>
      </c>
      <c r="I123">
        <f t="shared" si="16"/>
        <v>-1.0669739994407998</v>
      </c>
      <c r="J123">
        <f t="shared" si="17"/>
        <v>1.0669739994407998</v>
      </c>
      <c r="K123">
        <f t="shared" si="18"/>
        <v>0.39425296519132347</v>
      </c>
      <c r="L123">
        <f t="shared" si="19"/>
        <v>0.60574703480867642</v>
      </c>
      <c r="M123">
        <f t="shared" si="20"/>
        <v>2.5364425591947519</v>
      </c>
      <c r="N123">
        <f t="shared" si="21"/>
        <v>1.6508541396588881</v>
      </c>
    </row>
    <row r="124" spans="1:14" x14ac:dyDescent="0.25">
      <c r="A124" s="4">
        <f>IF('True_Odds_Calculator_2-way'!A125="","",'True_Odds_Calculator_2-way'!A125)</f>
        <v>1.66</v>
      </c>
      <c r="B124" s="4">
        <f>IF('True_Odds_Calculator_2-way'!B125="","",'True_Odds_Calculator_2-way'!B125)</f>
        <v>2.33</v>
      </c>
      <c r="C124" s="4">
        <f t="shared" si="11"/>
        <v>0.60240963855421692</v>
      </c>
      <c r="D124">
        <f t="shared" si="12"/>
        <v>0.42918454935622319</v>
      </c>
      <c r="E124">
        <f t="shared" si="13"/>
        <v>3.1594187910440219E-2</v>
      </c>
      <c r="F124">
        <f t="shared" si="14"/>
        <v>-0.22695072134029659</v>
      </c>
      <c r="G124">
        <v>0</v>
      </c>
      <c r="H124">
        <f t="shared" si="15"/>
        <v>0.25854490925073687</v>
      </c>
      <c r="I124">
        <f t="shared" si="16"/>
        <v>-1.0673385899176775</v>
      </c>
      <c r="J124">
        <f t="shared" si="17"/>
        <v>1.0673385899176775</v>
      </c>
      <c r="K124">
        <f t="shared" si="18"/>
        <v>0.58670176980636279</v>
      </c>
      <c r="L124">
        <f t="shared" si="19"/>
        <v>0.41329823019363698</v>
      </c>
      <c r="M124">
        <f t="shared" si="20"/>
        <v>1.7044434693456672</v>
      </c>
      <c r="N124">
        <f t="shared" si="21"/>
        <v>2.4195603245905111</v>
      </c>
    </row>
    <row r="125" spans="1:14" x14ac:dyDescent="0.25">
      <c r="A125" s="4">
        <f>IF('True_Odds_Calculator_2-way'!A126="","",'True_Odds_Calculator_2-way'!A126)</f>
        <v>2.65</v>
      </c>
      <c r="B125" s="4">
        <f>IF('True_Odds_Calculator_2-way'!B126="","",'True_Odds_Calculator_2-way'!B126)</f>
        <v>1.53</v>
      </c>
      <c r="C125" s="4">
        <f t="shared" si="11"/>
        <v>0.37735849056603776</v>
      </c>
      <c r="D125">
        <f t="shared" si="12"/>
        <v>0.65359477124183007</v>
      </c>
      <c r="E125">
        <f t="shared" si="13"/>
        <v>3.0953261807867838E-2</v>
      </c>
      <c r="F125">
        <f t="shared" si="14"/>
        <v>-0.21568627450980393</v>
      </c>
      <c r="G125">
        <v>0</v>
      </c>
      <c r="H125">
        <f t="shared" si="15"/>
        <v>0.24663953631767174</v>
      </c>
      <c r="I125">
        <f t="shared" si="16"/>
        <v>-1.0693505400348575</v>
      </c>
      <c r="J125">
        <f t="shared" si="17"/>
        <v>1.0693505400348575</v>
      </c>
      <c r="K125">
        <f t="shared" si="18"/>
        <v>0.36173843505400266</v>
      </c>
      <c r="L125">
        <f t="shared" si="19"/>
        <v>0.63826156494599728</v>
      </c>
      <c r="M125">
        <f t="shared" si="20"/>
        <v>2.7644283910575149</v>
      </c>
      <c r="N125">
        <f t="shared" si="21"/>
        <v>1.5667557862184747</v>
      </c>
    </row>
    <row r="126" spans="1:14" x14ac:dyDescent="0.25">
      <c r="A126" s="4">
        <f>IF('True_Odds_Calculator_2-way'!A127="","",'True_Odds_Calculator_2-way'!A127)</f>
        <v>2.83</v>
      </c>
      <c r="B126" s="4">
        <f>IF('True_Odds_Calculator_2-way'!B127="","",'True_Odds_Calculator_2-way'!B127)</f>
        <v>1.48</v>
      </c>
      <c r="C126" s="4">
        <f t="shared" si="11"/>
        <v>0.35335689045936397</v>
      </c>
      <c r="D126">
        <f t="shared" si="12"/>
        <v>0.67567567567567566</v>
      </c>
      <c r="E126">
        <f t="shared" si="13"/>
        <v>2.9032566135039684E-2</v>
      </c>
      <c r="F126">
        <f t="shared" si="14"/>
        <v>-0.20972208958074678</v>
      </c>
      <c r="G126">
        <v>0</v>
      </c>
      <c r="H126">
        <f t="shared" si="15"/>
        <v>0.23875465571578647</v>
      </c>
      <c r="I126">
        <f t="shared" si="16"/>
        <v>-1.0669739994407998</v>
      </c>
      <c r="J126">
        <f t="shared" si="17"/>
        <v>1.0669739994407998</v>
      </c>
      <c r="K126">
        <f t="shared" si="18"/>
        <v>0.33868886008059146</v>
      </c>
      <c r="L126">
        <f t="shared" si="19"/>
        <v>0.66131113991940849</v>
      </c>
      <c r="M126">
        <f t="shared" si="20"/>
        <v>2.9525624189766639</v>
      </c>
      <c r="N126">
        <f t="shared" si="21"/>
        <v>1.5121475197315839</v>
      </c>
    </row>
    <row r="127" spans="1:14" x14ac:dyDescent="0.25">
      <c r="A127" s="4">
        <f>IF('True_Odds_Calculator_2-way'!A128="","",'True_Odds_Calculator_2-way'!A128)</f>
        <v>2.4300000000000002</v>
      </c>
      <c r="B127" s="4">
        <f>IF('True_Odds_Calculator_2-way'!B128="","",'True_Odds_Calculator_2-way'!B128)</f>
        <v>1.6</v>
      </c>
      <c r="C127" s="4">
        <f t="shared" si="11"/>
        <v>0.41152263374485593</v>
      </c>
      <c r="D127">
        <f t="shared" si="12"/>
        <v>0.625</v>
      </c>
      <c r="E127">
        <f t="shared" si="13"/>
        <v>3.652263374485587E-2</v>
      </c>
      <c r="F127">
        <f t="shared" si="14"/>
        <v>-0.2206790123456791</v>
      </c>
      <c r="G127">
        <v>0</v>
      </c>
      <c r="H127">
        <f t="shared" si="15"/>
        <v>0.25720164609053497</v>
      </c>
      <c r="I127">
        <f t="shared" si="16"/>
        <v>-1.0795837927188259</v>
      </c>
      <c r="J127">
        <f t="shared" si="17"/>
        <v>1.0795837927188259</v>
      </c>
      <c r="K127">
        <f t="shared" si="18"/>
        <v>0.39311192066596734</v>
      </c>
      <c r="L127">
        <f t="shared" si="19"/>
        <v>0.60688807933403277</v>
      </c>
      <c r="M127">
        <f t="shared" si="20"/>
        <v>2.5438048235879216</v>
      </c>
      <c r="N127">
        <f t="shared" si="21"/>
        <v>1.6477502756312954</v>
      </c>
    </row>
    <row r="128" spans="1:14" x14ac:dyDescent="0.25">
      <c r="A128" s="4">
        <f>IF('True_Odds_Calculator_2-way'!A129="","",'True_Odds_Calculator_2-way'!A129)</f>
        <v>2.35</v>
      </c>
      <c r="B128" s="4">
        <f>IF('True_Odds_Calculator_2-way'!B129="","",'True_Odds_Calculator_2-way'!B129)</f>
        <v>1.63</v>
      </c>
      <c r="C128" s="4">
        <f t="shared" si="11"/>
        <v>0.42553191489361702</v>
      </c>
      <c r="D128">
        <f t="shared" si="12"/>
        <v>0.61349693251533743</v>
      </c>
      <c r="E128">
        <f t="shared" si="13"/>
        <v>3.9028847408954404E-2</v>
      </c>
      <c r="F128">
        <f t="shared" si="14"/>
        <v>-0.22203367706565724</v>
      </c>
      <c r="G128">
        <v>0</v>
      </c>
      <c r="H128">
        <f t="shared" si="15"/>
        <v>0.2610625244746117</v>
      </c>
      <c r="I128">
        <f t="shared" si="16"/>
        <v>-1.0843334143872592</v>
      </c>
      <c r="J128">
        <f t="shared" si="17"/>
        <v>1.0843334143872592</v>
      </c>
      <c r="K128">
        <f t="shared" si="18"/>
        <v>0.4058688457449498</v>
      </c>
      <c r="L128">
        <f t="shared" si="19"/>
        <v>0.59413115425505014</v>
      </c>
      <c r="M128">
        <f t="shared" si="20"/>
        <v>2.4638501094227996</v>
      </c>
      <c r="N128">
        <f t="shared" si="21"/>
        <v>1.6831300510639733</v>
      </c>
    </row>
    <row r="129" spans="1:14" x14ac:dyDescent="0.25">
      <c r="A129" s="4">
        <f>IF('True_Odds_Calculator_2-way'!A130="","",'True_Odds_Calculator_2-way'!A130)</f>
        <v>2.74</v>
      </c>
      <c r="B129" s="4">
        <f>IF('True_Odds_Calculator_2-way'!B130="","",'True_Odds_Calculator_2-way'!B130)</f>
        <v>1.48</v>
      </c>
      <c r="C129" s="4">
        <f t="shared" si="11"/>
        <v>0.36496350364963503</v>
      </c>
      <c r="D129">
        <f t="shared" si="12"/>
        <v>0.67567567567567566</v>
      </c>
      <c r="E129">
        <f t="shared" si="13"/>
        <v>4.0639179325310693E-2</v>
      </c>
      <c r="F129">
        <f t="shared" si="14"/>
        <v>-0.20595778260011843</v>
      </c>
      <c r="G129">
        <v>0</v>
      </c>
      <c r="H129">
        <f t="shared" si="15"/>
        <v>0.24659696192542907</v>
      </c>
      <c r="I129">
        <f t="shared" si="16"/>
        <v>-1.0942202738310212</v>
      </c>
      <c r="J129">
        <f t="shared" si="17"/>
        <v>1.0942202738310212</v>
      </c>
      <c r="K129">
        <f t="shared" si="18"/>
        <v>0.34435934341561031</v>
      </c>
      <c r="L129">
        <f t="shared" si="19"/>
        <v>0.65564065658438964</v>
      </c>
      <c r="M129">
        <f t="shared" si="20"/>
        <v>2.9039432764659772</v>
      </c>
      <c r="N129">
        <f t="shared" si="21"/>
        <v>1.5252257314388904</v>
      </c>
    </row>
    <row r="130" spans="1:14" x14ac:dyDescent="0.25">
      <c r="A130" s="4">
        <f>IF('True_Odds_Calculator_2-way'!A131="","",'True_Odds_Calculator_2-way'!A131)</f>
        <v>2.79</v>
      </c>
      <c r="B130" s="4">
        <f>IF('True_Odds_Calculator_2-way'!B131="","",'True_Odds_Calculator_2-way'!B131)</f>
        <v>1.47</v>
      </c>
      <c r="C130" s="4">
        <f t="shared" si="11"/>
        <v>0.35842293906810035</v>
      </c>
      <c r="D130">
        <f t="shared" si="12"/>
        <v>0.68027210884353739</v>
      </c>
      <c r="E130">
        <f t="shared" si="13"/>
        <v>3.8695047911637692E-2</v>
      </c>
      <c r="F130">
        <f t="shared" si="14"/>
        <v>-0.2051300807061176</v>
      </c>
      <c r="G130">
        <v>0</v>
      </c>
      <c r="H130">
        <f t="shared" si="15"/>
        <v>0.24382512861775535</v>
      </c>
      <c r="I130">
        <f t="shared" si="16"/>
        <v>-1.0902461344948915</v>
      </c>
      <c r="J130">
        <f t="shared" si="17"/>
        <v>1.0902461344948915</v>
      </c>
      <c r="K130">
        <f t="shared" si="18"/>
        <v>0.33880611587163051</v>
      </c>
      <c r="L130">
        <f t="shared" si="19"/>
        <v>0.66119388412836944</v>
      </c>
      <c r="M130">
        <f t="shared" si="20"/>
        <v>2.9515405807458559</v>
      </c>
      <c r="N130">
        <f t="shared" si="21"/>
        <v>1.5124156832125992</v>
      </c>
    </row>
    <row r="131" spans="1:14" x14ac:dyDescent="0.25">
      <c r="A131" s="4">
        <f>IF('True_Odds_Calculator_2-way'!A132="","",'True_Odds_Calculator_2-way'!A132)</f>
        <v>1.87</v>
      </c>
      <c r="B131" s="4">
        <f>IF('True_Odds_Calculator_2-way'!B132="","",'True_Odds_Calculator_2-way'!B132)</f>
        <v>1.99</v>
      </c>
      <c r="C131" s="4">
        <f t="shared" ref="C131:C194" si="22">1/A131</f>
        <v>0.53475935828876997</v>
      </c>
      <c r="D131">
        <f t="shared" ref="D131:D194" si="23">1/B131</f>
        <v>0.50251256281407031</v>
      </c>
      <c r="E131">
        <f t="shared" ref="E131:E194" si="24">C131+D131-1</f>
        <v>3.7271921102840277E-2</v>
      </c>
      <c r="F131">
        <f t="shared" ref="F131:F194" si="25">C131+D131-(C131*D131)-1</f>
        <v>-0.23145137451965714</v>
      </c>
      <c r="G131">
        <v>0</v>
      </c>
      <c r="H131">
        <f t="shared" ref="H131:H194" si="26">C131*D131</f>
        <v>0.26872329562249747</v>
      </c>
      <c r="I131">
        <f t="shared" ref="I131:I194" si="27">((-4*F131*H131)^0.5)/(2*F131)</f>
        <v>-1.077513639725393</v>
      </c>
      <c r="J131">
        <f t="shared" ref="J131:J194" si="28">(-((-4*F131*H131)^0.5))/(2*F131)</f>
        <v>1.077513639725393</v>
      </c>
      <c r="K131">
        <f t="shared" ref="K131:K194" si="29">IF(A131="","",(C131/($J131+C131-($J131*C131))))</f>
        <v>0.51614585087099007</v>
      </c>
      <c r="L131">
        <f t="shared" ref="L131:L194" si="30">IF(B131="","",(D131/($J131+D131-($J131*D131))))</f>
        <v>0.48385414912900976</v>
      </c>
      <c r="M131">
        <f t="shared" ref="M131:M194" si="31">IF(A131="","",1/K131)</f>
        <v>1.9374368665610926</v>
      </c>
      <c r="N131">
        <f t="shared" ref="N131:N194" si="32">IF(B131="","",1/L131)</f>
        <v>2.0667385033281396</v>
      </c>
    </row>
    <row r="132" spans="1:14" x14ac:dyDescent="0.25">
      <c r="A132" s="4">
        <f>IF('True_Odds_Calculator_2-way'!A133="","",'True_Odds_Calculator_2-way'!A133)</f>
        <v>1.8</v>
      </c>
      <c r="B132" s="4">
        <f>IF('True_Odds_Calculator_2-way'!B133="","",'True_Odds_Calculator_2-way'!B133)</f>
        <v>2.0499999999999998</v>
      </c>
      <c r="C132" s="4">
        <f t="shared" si="22"/>
        <v>0.55555555555555558</v>
      </c>
      <c r="D132">
        <f t="shared" si="23"/>
        <v>0.48780487804878053</v>
      </c>
      <c r="E132">
        <f t="shared" si="24"/>
        <v>4.3360433604336057E-2</v>
      </c>
      <c r="F132">
        <f t="shared" si="25"/>
        <v>-0.22764227642276424</v>
      </c>
      <c r="G132">
        <v>0</v>
      </c>
      <c r="H132">
        <f t="shared" si="26"/>
        <v>0.2710027100271003</v>
      </c>
      <c r="I132">
        <f t="shared" si="27"/>
        <v>-1.091089451179962</v>
      </c>
      <c r="J132">
        <f t="shared" si="28"/>
        <v>1.091089451179962</v>
      </c>
      <c r="K132">
        <f t="shared" si="29"/>
        <v>0.533939444035328</v>
      </c>
      <c r="L132">
        <f t="shared" si="30"/>
        <v>0.466060555964672</v>
      </c>
      <c r="M132">
        <f t="shared" si="31"/>
        <v>1.8728715609439694</v>
      </c>
      <c r="N132">
        <f t="shared" si="32"/>
        <v>2.1456439237389602</v>
      </c>
    </row>
    <row r="133" spans="1:14" x14ac:dyDescent="0.25">
      <c r="A133" s="4">
        <f>IF('True_Odds_Calculator_2-way'!A134="","",'True_Odds_Calculator_2-way'!A134)</f>
        <v>2.2400000000000002</v>
      </c>
      <c r="B133" s="4">
        <f>IF('True_Odds_Calculator_2-way'!B134="","",'True_Odds_Calculator_2-way'!B134)</f>
        <v>1.68</v>
      </c>
      <c r="C133" s="4">
        <f t="shared" si="22"/>
        <v>0.4464285714285714</v>
      </c>
      <c r="D133">
        <f t="shared" si="23"/>
        <v>0.59523809523809523</v>
      </c>
      <c r="E133">
        <f t="shared" si="24"/>
        <v>4.1666666666666519E-2</v>
      </c>
      <c r="F133">
        <f t="shared" si="25"/>
        <v>-0.22406462585034026</v>
      </c>
      <c r="G133">
        <v>0</v>
      </c>
      <c r="H133">
        <f t="shared" si="26"/>
        <v>0.26573129251700678</v>
      </c>
      <c r="I133">
        <f t="shared" si="27"/>
        <v>-1.0890171046725801</v>
      </c>
      <c r="J133">
        <f t="shared" si="28"/>
        <v>1.0890171046725801</v>
      </c>
      <c r="K133">
        <f t="shared" si="29"/>
        <v>0.42546289760699951</v>
      </c>
      <c r="L133">
        <f t="shared" si="30"/>
        <v>0.5745371023930006</v>
      </c>
      <c r="M133">
        <f t="shared" si="31"/>
        <v>2.3503812097939996</v>
      </c>
      <c r="N133">
        <f t="shared" si="32"/>
        <v>1.7405316311773544</v>
      </c>
    </row>
    <row r="134" spans="1:14" x14ac:dyDescent="0.25">
      <c r="A134" s="4">
        <f>IF('True_Odds_Calculator_2-way'!A135="","",'True_Odds_Calculator_2-way'!A135)</f>
        <v>2.2599999999999998</v>
      </c>
      <c r="B134" s="4">
        <f>IF('True_Odds_Calculator_2-way'!B135="","",'True_Odds_Calculator_2-way'!B135)</f>
        <v>1.67</v>
      </c>
      <c r="C134" s="4">
        <f t="shared" si="22"/>
        <v>0.44247787610619471</v>
      </c>
      <c r="D134">
        <f t="shared" si="23"/>
        <v>0.5988023952095809</v>
      </c>
      <c r="E134">
        <f t="shared" si="24"/>
        <v>4.1280271315775607E-2</v>
      </c>
      <c r="F134">
        <f t="shared" si="25"/>
        <v>-0.22367654072386189</v>
      </c>
      <c r="G134">
        <v>0</v>
      </c>
      <c r="H134">
        <f t="shared" si="26"/>
        <v>0.26495681203963756</v>
      </c>
      <c r="I134">
        <f t="shared" si="27"/>
        <v>-1.0883719140805657</v>
      </c>
      <c r="J134">
        <f t="shared" si="28"/>
        <v>1.0883719140805657</v>
      </c>
      <c r="K134">
        <f t="shared" si="29"/>
        <v>0.42170096587595468</v>
      </c>
      <c r="L134">
        <f t="shared" si="30"/>
        <v>0.57829903412404526</v>
      </c>
      <c r="M134">
        <f t="shared" si="31"/>
        <v>2.3713486117415123</v>
      </c>
      <c r="N134">
        <f t="shared" si="32"/>
        <v>1.729209182433979</v>
      </c>
    </row>
    <row r="135" spans="1:14" x14ac:dyDescent="0.25">
      <c r="A135" s="4">
        <f>IF('True_Odds_Calculator_2-way'!A136="","",'True_Odds_Calculator_2-way'!A136)</f>
        <v>1.53</v>
      </c>
      <c r="B135" s="4">
        <f>IF('True_Odds_Calculator_2-way'!B136="","",'True_Odds_Calculator_2-way'!B136)</f>
        <v>2.57</v>
      </c>
      <c r="C135" s="4">
        <f t="shared" si="22"/>
        <v>0.65359477124183007</v>
      </c>
      <c r="D135">
        <f t="shared" si="23"/>
        <v>0.38910505836575876</v>
      </c>
      <c r="E135">
        <f t="shared" si="24"/>
        <v>4.2699829607588891E-2</v>
      </c>
      <c r="F135">
        <f t="shared" si="25"/>
        <v>-0.21161720200401812</v>
      </c>
      <c r="G135">
        <v>0</v>
      </c>
      <c r="H135">
        <f t="shared" si="26"/>
        <v>0.25431703161160701</v>
      </c>
      <c r="I135">
        <f t="shared" si="27"/>
        <v>-1.0962566453052482</v>
      </c>
      <c r="J135">
        <f t="shared" si="28"/>
        <v>1.0962566453052482</v>
      </c>
      <c r="K135">
        <f t="shared" si="29"/>
        <v>0.6325046590783685</v>
      </c>
      <c r="L135">
        <f t="shared" si="30"/>
        <v>0.36749534092163155</v>
      </c>
      <c r="M135">
        <f t="shared" si="31"/>
        <v>1.5810160220117813</v>
      </c>
      <c r="N135">
        <f t="shared" si="32"/>
        <v>2.7211229331292399</v>
      </c>
    </row>
    <row r="136" spans="1:14" x14ac:dyDescent="0.25">
      <c r="A136" s="4">
        <f>IF('True_Odds_Calculator_2-way'!A137="","",'True_Odds_Calculator_2-way'!A137)</f>
        <v>2.0499999999999998</v>
      </c>
      <c r="B136" s="4">
        <f>IF('True_Odds_Calculator_2-way'!B137="","",'True_Odds_Calculator_2-way'!B137)</f>
        <v>1.82</v>
      </c>
      <c r="C136" s="4">
        <f t="shared" si="22"/>
        <v>0.48780487804878053</v>
      </c>
      <c r="D136">
        <f t="shared" si="23"/>
        <v>0.54945054945054939</v>
      </c>
      <c r="E136">
        <f t="shared" si="24"/>
        <v>3.7255427499329974E-2</v>
      </c>
      <c r="F136">
        <f t="shared" si="25"/>
        <v>-0.23076923076923073</v>
      </c>
      <c r="G136">
        <v>0</v>
      </c>
      <c r="H136">
        <f t="shared" si="26"/>
        <v>0.2680246582685607</v>
      </c>
      <c r="I136">
        <f t="shared" si="27"/>
        <v>-1.0777013435226059</v>
      </c>
      <c r="J136">
        <f t="shared" si="28"/>
        <v>1.0777013435226059</v>
      </c>
      <c r="K136">
        <f t="shared" si="29"/>
        <v>0.46913415988245072</v>
      </c>
      <c r="L136">
        <f t="shared" si="30"/>
        <v>0.53086584011754934</v>
      </c>
      <c r="M136">
        <f t="shared" si="31"/>
        <v>2.1315864106987359</v>
      </c>
      <c r="N136">
        <f t="shared" si="32"/>
        <v>1.883715101688537</v>
      </c>
    </row>
    <row r="137" spans="1:14" x14ac:dyDescent="0.25">
      <c r="A137" s="4">
        <f>IF('True_Odds_Calculator_2-way'!A138="","",'True_Odds_Calculator_2-way'!A138)</f>
        <v>1.86</v>
      </c>
      <c r="B137" s="4">
        <f>IF('True_Odds_Calculator_2-way'!B138="","",'True_Odds_Calculator_2-way'!B138)</f>
        <v>2</v>
      </c>
      <c r="C137" s="4">
        <f t="shared" si="22"/>
        <v>0.5376344086021505</v>
      </c>
      <c r="D137">
        <f t="shared" si="23"/>
        <v>0.5</v>
      </c>
      <c r="E137">
        <f t="shared" si="24"/>
        <v>3.7634408602150504E-2</v>
      </c>
      <c r="F137">
        <f t="shared" si="25"/>
        <v>-0.23118279569892475</v>
      </c>
      <c r="G137">
        <v>0</v>
      </c>
      <c r="H137">
        <f t="shared" si="26"/>
        <v>0.26881720430107525</v>
      </c>
      <c r="I137">
        <f t="shared" si="27"/>
        <v>-1.078327732034384</v>
      </c>
      <c r="J137">
        <f t="shared" si="28"/>
        <v>1.078327732034384</v>
      </c>
      <c r="K137">
        <f t="shared" si="29"/>
        <v>0.51884393178878296</v>
      </c>
      <c r="L137">
        <f t="shared" si="30"/>
        <v>0.48115606821121698</v>
      </c>
      <c r="M137">
        <f t="shared" si="31"/>
        <v>1.9273618495495706</v>
      </c>
      <c r="N137">
        <f t="shared" si="32"/>
        <v>2.078327732034384</v>
      </c>
    </row>
    <row r="138" spans="1:14" x14ac:dyDescent="0.25">
      <c r="A138" s="4">
        <f>IF('True_Odds_Calculator_2-way'!A139="","",'True_Odds_Calculator_2-way'!A139)</f>
        <v>1.85</v>
      </c>
      <c r="B138" s="4">
        <f>IF('True_Odds_Calculator_2-way'!B139="","",'True_Odds_Calculator_2-way'!B139)</f>
        <v>2.0099999999999998</v>
      </c>
      <c r="C138" s="4">
        <f t="shared" si="22"/>
        <v>0.54054054054054046</v>
      </c>
      <c r="D138">
        <f t="shared" si="23"/>
        <v>0.49751243781094534</v>
      </c>
      <c r="E138">
        <f t="shared" si="24"/>
        <v>3.80529783514858E-2</v>
      </c>
      <c r="F138">
        <f t="shared" si="25"/>
        <v>-0.23087266370848458</v>
      </c>
      <c r="G138">
        <v>0</v>
      </c>
      <c r="H138">
        <f t="shared" si="26"/>
        <v>0.26892564205997044</v>
      </c>
      <c r="I138">
        <f t="shared" si="27"/>
        <v>-1.0792693660942112</v>
      </c>
      <c r="J138">
        <f t="shared" si="28"/>
        <v>1.0792693660942112</v>
      </c>
      <c r="K138">
        <f t="shared" si="29"/>
        <v>0.52154530755074879</v>
      </c>
      <c r="L138">
        <f t="shared" si="30"/>
        <v>0.47845469244925098</v>
      </c>
      <c r="M138">
        <f t="shared" si="31"/>
        <v>1.91737896118008</v>
      </c>
      <c r="N138">
        <f t="shared" si="32"/>
        <v>2.0900620597551534</v>
      </c>
    </row>
    <row r="139" spans="1:14" x14ac:dyDescent="0.25">
      <c r="A139" s="4">
        <f>IF('True_Odds_Calculator_2-way'!A140="","",'True_Odds_Calculator_2-way'!A140)</f>
        <v>1.89</v>
      </c>
      <c r="B139" s="4">
        <f>IF('True_Odds_Calculator_2-way'!B140="","",'True_Odds_Calculator_2-way'!B140)</f>
        <v>1.96</v>
      </c>
      <c r="C139" s="4">
        <f t="shared" si="22"/>
        <v>0.52910052910052918</v>
      </c>
      <c r="D139">
        <f t="shared" si="23"/>
        <v>0.51020408163265307</v>
      </c>
      <c r="E139">
        <f t="shared" si="24"/>
        <v>3.9304610733182255E-2</v>
      </c>
      <c r="F139">
        <f t="shared" si="25"/>
        <v>-0.23064463880790409</v>
      </c>
      <c r="G139">
        <v>0</v>
      </c>
      <c r="H139">
        <f t="shared" si="26"/>
        <v>0.26994924954108634</v>
      </c>
      <c r="I139">
        <f t="shared" si="27"/>
        <v>-1.0818558060197889</v>
      </c>
      <c r="J139">
        <f t="shared" si="28"/>
        <v>1.0818558060197889</v>
      </c>
      <c r="K139">
        <f t="shared" si="29"/>
        <v>0.50946284766703676</v>
      </c>
      <c r="L139">
        <f t="shared" si="30"/>
        <v>0.49053715233296324</v>
      </c>
      <c r="M139">
        <f t="shared" si="31"/>
        <v>1.9628516673576117</v>
      </c>
      <c r="N139">
        <f t="shared" si="32"/>
        <v>2.0385815737789974</v>
      </c>
    </row>
    <row r="140" spans="1:14" x14ac:dyDescent="0.25">
      <c r="A140" s="4">
        <f>IF('True_Odds_Calculator_2-way'!A141="","",'True_Odds_Calculator_2-way'!A141)</f>
        <v>1.87</v>
      </c>
      <c r="B140" s="4">
        <f>IF('True_Odds_Calculator_2-way'!B141="","",'True_Odds_Calculator_2-way'!B141)</f>
        <v>2.04</v>
      </c>
      <c r="C140" s="4">
        <f t="shared" si="22"/>
        <v>0.53475935828876997</v>
      </c>
      <c r="D140">
        <f t="shared" si="23"/>
        <v>0.49019607843137253</v>
      </c>
      <c r="E140">
        <f t="shared" si="24"/>
        <v>2.4955436720142554E-2</v>
      </c>
      <c r="F140">
        <f t="shared" si="25"/>
        <v>-0.2371815036174898</v>
      </c>
      <c r="G140">
        <v>0</v>
      </c>
      <c r="H140">
        <f t="shared" si="26"/>
        <v>0.26213694033763235</v>
      </c>
      <c r="I140">
        <f t="shared" si="27"/>
        <v>-1.0512928338279499</v>
      </c>
      <c r="J140">
        <f t="shared" si="28"/>
        <v>1.0512928338279499</v>
      </c>
      <c r="K140">
        <f t="shared" si="29"/>
        <v>0.52229555266159289</v>
      </c>
      <c r="L140">
        <f t="shared" si="30"/>
        <v>0.47770444733840695</v>
      </c>
      <c r="M140">
        <f t="shared" si="31"/>
        <v>1.9146247654303168</v>
      </c>
      <c r="N140">
        <f t="shared" si="32"/>
        <v>2.0933445471810685</v>
      </c>
    </row>
    <row r="141" spans="1:14" x14ac:dyDescent="0.25">
      <c r="A141" s="4">
        <f>IF('True_Odds_Calculator_2-way'!A142="","",'True_Odds_Calculator_2-way'!A142)</f>
        <v>2.04</v>
      </c>
      <c r="B141" s="4">
        <f>IF('True_Odds_Calculator_2-way'!B142="","",'True_Odds_Calculator_2-way'!B142)</f>
        <v>1.88</v>
      </c>
      <c r="C141" s="4">
        <f t="shared" si="22"/>
        <v>0.49019607843137253</v>
      </c>
      <c r="D141">
        <f t="shared" si="23"/>
        <v>0.53191489361702127</v>
      </c>
      <c r="E141">
        <f t="shared" si="24"/>
        <v>2.2110972048393851E-2</v>
      </c>
      <c r="F141">
        <f t="shared" si="25"/>
        <v>-0.23863162286191075</v>
      </c>
      <c r="G141">
        <v>0</v>
      </c>
      <c r="H141">
        <f t="shared" si="26"/>
        <v>0.26074259491030455</v>
      </c>
      <c r="I141">
        <f t="shared" si="27"/>
        <v>-1.0453025125088635</v>
      </c>
      <c r="J141">
        <f t="shared" si="28"/>
        <v>1.0453025125088635</v>
      </c>
      <c r="K141">
        <f t="shared" si="29"/>
        <v>0.47913037155069899</v>
      </c>
      <c r="L141">
        <f t="shared" si="30"/>
        <v>0.52086962844930107</v>
      </c>
      <c r="M141">
        <f t="shared" si="31"/>
        <v>2.0871146130092182</v>
      </c>
      <c r="N141">
        <f t="shared" si="32"/>
        <v>1.9198662110077995</v>
      </c>
    </row>
    <row r="142" spans="1:14" x14ac:dyDescent="0.25">
      <c r="A142" s="4">
        <f>IF('True_Odds_Calculator_2-way'!A143="","",'True_Odds_Calculator_2-way'!A143)</f>
        <v>1.71</v>
      </c>
      <c r="B142" s="4">
        <f>IF('True_Odds_Calculator_2-way'!B143="","",'True_Odds_Calculator_2-way'!B143)</f>
        <v>2.2599999999999998</v>
      </c>
      <c r="C142" s="4">
        <f t="shared" si="22"/>
        <v>0.58479532163742687</v>
      </c>
      <c r="D142">
        <f t="shared" si="23"/>
        <v>0.44247787610619471</v>
      </c>
      <c r="E142">
        <f t="shared" si="24"/>
        <v>2.727319774362158E-2</v>
      </c>
      <c r="F142">
        <f t="shared" si="25"/>
        <v>-0.23148579413134607</v>
      </c>
      <c r="G142">
        <v>0</v>
      </c>
      <c r="H142">
        <f t="shared" si="26"/>
        <v>0.25875899187496765</v>
      </c>
      <c r="I142">
        <f t="shared" si="27"/>
        <v>-1.0572691328259185</v>
      </c>
      <c r="J142">
        <f t="shared" si="28"/>
        <v>1.0572691328259185</v>
      </c>
      <c r="K142">
        <f t="shared" si="29"/>
        <v>0.57121278867987857</v>
      </c>
      <c r="L142">
        <f t="shared" si="30"/>
        <v>0.42878721132012149</v>
      </c>
      <c r="M142">
        <f t="shared" si="31"/>
        <v>1.7506610843064021</v>
      </c>
      <c r="N142">
        <f t="shared" si="32"/>
        <v>2.3321591073606571</v>
      </c>
    </row>
    <row r="143" spans="1:14" x14ac:dyDescent="0.25">
      <c r="A143" s="4">
        <f>IF('True_Odds_Calculator_2-way'!A144="","",'True_Odds_Calculator_2-way'!A144)</f>
        <v>2.12</v>
      </c>
      <c r="B143" s="4">
        <f>IF('True_Odds_Calculator_2-way'!B144="","",'True_Odds_Calculator_2-way'!B144)</f>
        <v>1.78</v>
      </c>
      <c r="C143" s="4">
        <f t="shared" si="22"/>
        <v>0.47169811320754712</v>
      </c>
      <c r="D143">
        <f t="shared" si="23"/>
        <v>0.5617977528089888</v>
      </c>
      <c r="E143">
        <f t="shared" si="24"/>
        <v>3.3495866016535869E-2</v>
      </c>
      <c r="F143">
        <f t="shared" si="25"/>
        <v>-0.23150307398770409</v>
      </c>
      <c r="G143">
        <v>0</v>
      </c>
      <c r="H143">
        <f t="shared" si="26"/>
        <v>0.26499894000423996</v>
      </c>
      <c r="I143">
        <f t="shared" si="27"/>
        <v>-1.0699012312772822</v>
      </c>
      <c r="J143">
        <f t="shared" si="28"/>
        <v>1.0699012312772822</v>
      </c>
      <c r="K143">
        <f t="shared" si="29"/>
        <v>0.45489916365833472</v>
      </c>
      <c r="L143">
        <f t="shared" si="30"/>
        <v>0.54510083634166528</v>
      </c>
      <c r="M143">
        <f t="shared" si="31"/>
        <v>2.1982893790305562</v>
      </c>
      <c r="N143">
        <f t="shared" si="32"/>
        <v>1.83452296039628</v>
      </c>
    </row>
    <row r="144" spans="1:14" x14ac:dyDescent="0.25">
      <c r="A144" s="4">
        <f>IF('True_Odds_Calculator_2-way'!A145="","",'True_Odds_Calculator_2-way'!A145)</f>
        <v>1.94</v>
      </c>
      <c r="B144" s="4">
        <f>IF('True_Odds_Calculator_2-way'!B145="","",'True_Odds_Calculator_2-way'!B145)</f>
        <v>1.94</v>
      </c>
      <c r="C144" s="4">
        <f t="shared" si="22"/>
        <v>0.51546391752577325</v>
      </c>
      <c r="D144">
        <f t="shared" si="23"/>
        <v>0.51546391752577325</v>
      </c>
      <c r="E144">
        <f t="shared" si="24"/>
        <v>3.0927835051546504E-2</v>
      </c>
      <c r="F144">
        <f t="shared" si="25"/>
        <v>-0.23477521521947065</v>
      </c>
      <c r="G144">
        <v>0</v>
      </c>
      <c r="H144">
        <f t="shared" si="26"/>
        <v>0.26570305027101715</v>
      </c>
      <c r="I144">
        <f t="shared" si="27"/>
        <v>-1.0638297872340428</v>
      </c>
      <c r="J144">
        <f t="shared" si="28"/>
        <v>1.0638297872340428</v>
      </c>
      <c r="K144">
        <f t="shared" si="29"/>
        <v>0.49999999999999989</v>
      </c>
      <c r="L144">
        <f t="shared" si="30"/>
        <v>0.49999999999999989</v>
      </c>
      <c r="M144">
        <f t="shared" si="31"/>
        <v>2.0000000000000004</v>
      </c>
      <c r="N144">
        <f t="shared" si="32"/>
        <v>2.0000000000000004</v>
      </c>
    </row>
    <row r="145" spans="1:14" x14ac:dyDescent="0.25">
      <c r="A145" s="4">
        <f>IF('True_Odds_Calculator_2-way'!A146="","",'True_Odds_Calculator_2-way'!A146)</f>
        <v>2.02</v>
      </c>
      <c r="B145" s="4">
        <f>IF('True_Odds_Calculator_2-way'!B146="","",'True_Odds_Calculator_2-way'!B146)</f>
        <v>1.88</v>
      </c>
      <c r="C145" s="4">
        <f t="shared" si="22"/>
        <v>0.49504950495049505</v>
      </c>
      <c r="D145">
        <f t="shared" si="23"/>
        <v>0.53191489361702127</v>
      </c>
      <c r="E145">
        <f t="shared" si="24"/>
        <v>2.6964398567516312E-2</v>
      </c>
      <c r="F145">
        <f t="shared" si="25"/>
        <v>-0.23635980619338537</v>
      </c>
      <c r="G145">
        <v>0</v>
      </c>
      <c r="H145">
        <f t="shared" si="26"/>
        <v>0.26332420476090163</v>
      </c>
      <c r="I145">
        <f t="shared" si="27"/>
        <v>-1.0555008273018724</v>
      </c>
      <c r="J145">
        <f t="shared" si="28"/>
        <v>1.0555008273018724</v>
      </c>
      <c r="K145">
        <f t="shared" si="29"/>
        <v>0.48155387561543506</v>
      </c>
      <c r="L145">
        <f t="shared" si="30"/>
        <v>0.51844612438456505</v>
      </c>
      <c r="M145">
        <f t="shared" si="31"/>
        <v>2.0766108438479098</v>
      </c>
      <c r="N145">
        <f t="shared" si="32"/>
        <v>1.9288407280256479</v>
      </c>
    </row>
    <row r="146" spans="1:14" x14ac:dyDescent="0.25">
      <c r="A146" s="4">
        <f>IF('True_Odds_Calculator_2-way'!A147="","",'True_Odds_Calculator_2-way'!A147)</f>
        <v>2.42</v>
      </c>
      <c r="B146" s="4">
        <f>IF('True_Odds_Calculator_2-way'!B147="","",'True_Odds_Calculator_2-way'!B147)</f>
        <v>1.63</v>
      </c>
      <c r="C146" s="4">
        <f t="shared" si="22"/>
        <v>0.41322314049586778</v>
      </c>
      <c r="D146">
        <f t="shared" si="23"/>
        <v>0.61349693251533743</v>
      </c>
      <c r="E146">
        <f t="shared" si="24"/>
        <v>2.6720073011205159E-2</v>
      </c>
      <c r="F146">
        <f t="shared" si="25"/>
        <v>-0.22679105612736405</v>
      </c>
      <c r="G146">
        <v>0</v>
      </c>
      <c r="H146">
        <f t="shared" si="26"/>
        <v>0.25351112913856921</v>
      </c>
      <c r="I146">
        <f t="shared" si="27"/>
        <v>-1.0572691328259185</v>
      </c>
      <c r="J146">
        <f t="shared" si="28"/>
        <v>1.0572691328259185</v>
      </c>
      <c r="K146">
        <f t="shared" si="29"/>
        <v>0.39978856484312258</v>
      </c>
      <c r="L146">
        <f t="shared" si="30"/>
        <v>0.60021143515687747</v>
      </c>
      <c r="M146">
        <f t="shared" si="31"/>
        <v>2.5013221686128042</v>
      </c>
      <c r="N146">
        <f t="shared" si="32"/>
        <v>1.6660795536803288</v>
      </c>
    </row>
    <row r="147" spans="1:14" x14ac:dyDescent="0.25">
      <c r="A147" s="4">
        <f>IF('True_Odds_Calculator_2-way'!A148="","",'True_Odds_Calculator_2-way'!A148)</f>
        <v>2.0299999999999998</v>
      </c>
      <c r="B147" s="4">
        <f>IF('True_Odds_Calculator_2-way'!B148="","",'True_Odds_Calculator_2-way'!B148)</f>
        <v>1.88</v>
      </c>
      <c r="C147" s="4">
        <f t="shared" si="22"/>
        <v>0.49261083743842371</v>
      </c>
      <c r="D147">
        <f t="shared" si="23"/>
        <v>0.53191489361702127</v>
      </c>
      <c r="E147">
        <f t="shared" si="24"/>
        <v>2.4525731055444977E-2</v>
      </c>
      <c r="F147">
        <f t="shared" si="25"/>
        <v>-0.23750131013520592</v>
      </c>
      <c r="G147">
        <v>0</v>
      </c>
      <c r="H147">
        <f t="shared" si="26"/>
        <v>0.2620270411906509</v>
      </c>
      <c r="I147">
        <f t="shared" si="27"/>
        <v>-1.0503645397539194</v>
      </c>
      <c r="J147">
        <f t="shared" si="28"/>
        <v>1.0503645397539194</v>
      </c>
      <c r="K147">
        <f t="shared" si="29"/>
        <v>0.48033612555301569</v>
      </c>
      <c r="L147">
        <f t="shared" si="30"/>
        <v>0.51966387444698414</v>
      </c>
      <c r="M147">
        <f t="shared" si="31"/>
        <v>2.081875475946537</v>
      </c>
      <c r="N147">
        <f t="shared" si="32"/>
        <v>1.9243207949834495</v>
      </c>
    </row>
    <row r="148" spans="1:14" x14ac:dyDescent="0.25">
      <c r="A148" s="4">
        <f>IF('True_Odds_Calculator_2-way'!A149="","",'True_Odds_Calculator_2-way'!A149)</f>
        <v>1.93</v>
      </c>
      <c r="B148" s="4">
        <f>IF('True_Odds_Calculator_2-way'!B149="","",'True_Odds_Calculator_2-way'!B149)</f>
        <v>1.98</v>
      </c>
      <c r="C148" s="4">
        <f t="shared" si="22"/>
        <v>0.5181347150259068</v>
      </c>
      <c r="D148">
        <f t="shared" si="23"/>
        <v>0.50505050505050508</v>
      </c>
      <c r="E148">
        <f t="shared" si="24"/>
        <v>2.3185220076411994E-2</v>
      </c>
      <c r="F148">
        <f t="shared" si="25"/>
        <v>-0.23849897943162168</v>
      </c>
      <c r="G148">
        <v>0</v>
      </c>
      <c r="H148">
        <f t="shared" si="26"/>
        <v>0.26168419950803373</v>
      </c>
      <c r="I148">
        <f t="shared" si="27"/>
        <v>-1.0474793930096669</v>
      </c>
      <c r="J148">
        <f t="shared" si="28"/>
        <v>1.0474793930096669</v>
      </c>
      <c r="K148">
        <f t="shared" si="29"/>
        <v>0.50654562421980165</v>
      </c>
      <c r="L148">
        <f t="shared" si="30"/>
        <v>0.49345437578019818</v>
      </c>
      <c r="M148">
        <f t="shared" si="31"/>
        <v>1.9741558354989901</v>
      </c>
      <c r="N148">
        <f t="shared" si="32"/>
        <v>2.0265298051494733</v>
      </c>
    </row>
    <row r="149" spans="1:14" x14ac:dyDescent="0.25">
      <c r="A149" s="4">
        <f>IF('True_Odds_Calculator_2-way'!A150="","",'True_Odds_Calculator_2-way'!A150)</f>
        <v>2.0099999999999998</v>
      </c>
      <c r="B149" s="4">
        <f>IF('True_Odds_Calculator_2-way'!B150="","",'True_Odds_Calculator_2-way'!B150)</f>
        <v>1.9</v>
      </c>
      <c r="C149" s="4">
        <f t="shared" si="22"/>
        <v>0.49751243781094534</v>
      </c>
      <c r="D149">
        <f t="shared" si="23"/>
        <v>0.52631578947368418</v>
      </c>
      <c r="E149">
        <f t="shared" si="24"/>
        <v>2.3828227284629522E-2</v>
      </c>
      <c r="F149">
        <f t="shared" si="25"/>
        <v>-0.23802042419481539</v>
      </c>
      <c r="G149">
        <v>0</v>
      </c>
      <c r="H149">
        <f t="shared" si="26"/>
        <v>0.26184865147944492</v>
      </c>
      <c r="I149">
        <f t="shared" si="27"/>
        <v>-1.0488612925459211</v>
      </c>
      <c r="J149">
        <f t="shared" si="28"/>
        <v>1.0488612925459211</v>
      </c>
      <c r="K149">
        <f t="shared" si="29"/>
        <v>0.48559013567492909</v>
      </c>
      <c r="L149">
        <f t="shared" si="30"/>
        <v>0.51440986432507074</v>
      </c>
      <c r="M149">
        <f t="shared" si="31"/>
        <v>2.0593499054713802</v>
      </c>
      <c r="N149">
        <f t="shared" si="32"/>
        <v>1.9439751632913294</v>
      </c>
    </row>
    <row r="150" spans="1:14" x14ac:dyDescent="0.25">
      <c r="A150" s="4">
        <f>IF('True_Odds_Calculator_2-way'!A151="","",'True_Odds_Calculator_2-way'!A151)</f>
        <v>1.68</v>
      </c>
      <c r="B150" s="4">
        <f>IF('True_Odds_Calculator_2-way'!B151="","",'True_Odds_Calculator_2-way'!B151)</f>
        <v>2.29</v>
      </c>
      <c r="C150" s="4">
        <f t="shared" si="22"/>
        <v>0.59523809523809523</v>
      </c>
      <c r="D150">
        <f t="shared" si="23"/>
        <v>0.4366812227074236</v>
      </c>
      <c r="E150">
        <f t="shared" si="24"/>
        <v>3.1919317945518833E-2</v>
      </c>
      <c r="F150">
        <f t="shared" si="25"/>
        <v>-0.22800998128509042</v>
      </c>
      <c r="G150">
        <v>0</v>
      </c>
      <c r="H150">
        <f t="shared" si="26"/>
        <v>0.25992929923060926</v>
      </c>
      <c r="I150">
        <f t="shared" si="27"/>
        <v>-1.0677035543974551</v>
      </c>
      <c r="J150">
        <f t="shared" si="28"/>
        <v>1.0677035543974551</v>
      </c>
      <c r="K150">
        <f t="shared" si="29"/>
        <v>0.57936138046320074</v>
      </c>
      <c r="L150">
        <f t="shared" si="30"/>
        <v>0.42063861953679943</v>
      </c>
      <c r="M150">
        <f t="shared" si="31"/>
        <v>1.7260384169902692</v>
      </c>
      <c r="N150">
        <f t="shared" si="32"/>
        <v>2.3773375851727168</v>
      </c>
    </row>
    <row r="151" spans="1:14" x14ac:dyDescent="0.25">
      <c r="A151" s="4">
        <f>IF('True_Odds_Calculator_2-way'!A152="","",'True_Odds_Calculator_2-way'!A152)</f>
        <v>1.77</v>
      </c>
      <c r="B151" s="4">
        <f>IF('True_Odds_Calculator_2-way'!B152="","",'True_Odds_Calculator_2-way'!B152)</f>
        <v>2.14</v>
      </c>
      <c r="C151" s="4">
        <f t="shared" si="22"/>
        <v>0.56497175141242939</v>
      </c>
      <c r="D151">
        <f t="shared" si="23"/>
        <v>0.46728971962616822</v>
      </c>
      <c r="E151">
        <f t="shared" si="24"/>
        <v>3.2261471038597556E-2</v>
      </c>
      <c r="F151">
        <f t="shared" si="25"/>
        <v>-0.2317440202756218</v>
      </c>
      <c r="G151">
        <v>0</v>
      </c>
      <c r="H151">
        <f t="shared" si="26"/>
        <v>0.26400549131421935</v>
      </c>
      <c r="I151">
        <f t="shared" si="27"/>
        <v>-1.0673385899176768</v>
      </c>
      <c r="J151">
        <f t="shared" si="28"/>
        <v>1.0673385899176768</v>
      </c>
      <c r="K151">
        <f t="shared" si="29"/>
        <v>0.54889239397368417</v>
      </c>
      <c r="L151">
        <f t="shared" si="30"/>
        <v>0.45110760602631583</v>
      </c>
      <c r="M151">
        <f t="shared" si="31"/>
        <v>1.8218507142366114</v>
      </c>
      <c r="N151">
        <f t="shared" si="32"/>
        <v>2.2167659925061516</v>
      </c>
    </row>
    <row r="152" spans="1:14" x14ac:dyDescent="0.25">
      <c r="A152" s="4">
        <f>IF('True_Odds_Calculator_2-way'!A153="","",'True_Odds_Calculator_2-way'!A153)</f>
        <v>1.53</v>
      </c>
      <c r="B152" s="4">
        <f>IF('True_Odds_Calculator_2-way'!B153="","",'True_Odds_Calculator_2-way'!B153)</f>
        <v>2.67</v>
      </c>
      <c r="C152" s="4">
        <f t="shared" si="22"/>
        <v>0.65359477124183007</v>
      </c>
      <c r="D152">
        <f t="shared" si="23"/>
        <v>0.37453183520599254</v>
      </c>
      <c r="E152">
        <f t="shared" si="24"/>
        <v>2.81266064478225E-2</v>
      </c>
      <c r="F152">
        <f t="shared" si="25"/>
        <v>-0.21666544270642096</v>
      </c>
      <c r="G152">
        <v>0</v>
      </c>
      <c r="H152">
        <f t="shared" si="26"/>
        <v>0.24479204915424349</v>
      </c>
      <c r="I152">
        <f t="shared" si="27"/>
        <v>-1.0629279561748655</v>
      </c>
      <c r="J152">
        <f t="shared" si="28"/>
        <v>1.0629279561748655</v>
      </c>
      <c r="K152">
        <f t="shared" si="29"/>
        <v>0.63965128595581267</v>
      </c>
      <c r="L152">
        <f t="shared" si="30"/>
        <v>0.36034871404418739</v>
      </c>
      <c r="M152">
        <f t="shared" si="31"/>
        <v>1.5633518167726788</v>
      </c>
      <c r="N152">
        <f t="shared" si="32"/>
        <v>2.7750896868120249</v>
      </c>
    </row>
    <row r="153" spans="1:14" x14ac:dyDescent="0.25">
      <c r="A153" s="4">
        <f>IF('True_Odds_Calculator_2-way'!A154="","",'True_Odds_Calculator_2-way'!A154)</f>
        <v>2.41</v>
      </c>
      <c r="B153" s="4">
        <f>IF('True_Odds_Calculator_2-way'!B154="","",'True_Odds_Calculator_2-way'!B154)</f>
        <v>1.63</v>
      </c>
      <c r="C153" s="4">
        <f t="shared" si="22"/>
        <v>0.41493775933609955</v>
      </c>
      <c r="D153">
        <f t="shared" si="23"/>
        <v>0.61349693251533743</v>
      </c>
      <c r="E153">
        <f t="shared" si="24"/>
        <v>2.8434691851436877E-2</v>
      </c>
      <c r="F153">
        <f t="shared" si="25"/>
        <v>-0.22612835068604753</v>
      </c>
      <c r="G153">
        <v>0</v>
      </c>
      <c r="H153">
        <f t="shared" si="26"/>
        <v>0.25456304253748441</v>
      </c>
      <c r="I153">
        <f t="shared" si="27"/>
        <v>-1.0610116901320503</v>
      </c>
      <c r="J153">
        <f t="shared" si="28"/>
        <v>1.0610116901320503</v>
      </c>
      <c r="K153">
        <f t="shared" si="29"/>
        <v>0.40063677480038529</v>
      </c>
      <c r="L153">
        <f t="shared" si="30"/>
        <v>0.59936322519961482</v>
      </c>
      <c r="M153">
        <f t="shared" si="31"/>
        <v>2.4960264830861911</v>
      </c>
      <c r="N153">
        <f t="shared" si="32"/>
        <v>1.6684373647831916</v>
      </c>
    </row>
    <row r="154" spans="1:14" x14ac:dyDescent="0.25">
      <c r="A154" s="4">
        <f>IF('True_Odds_Calculator_2-way'!A155="","",'True_Odds_Calculator_2-way'!A155)</f>
        <v>2.09</v>
      </c>
      <c r="B154" s="4">
        <f>IF('True_Odds_Calculator_2-way'!B155="","",'True_Odds_Calculator_2-way'!B155)</f>
        <v>1.83</v>
      </c>
      <c r="C154" s="4">
        <f t="shared" si="22"/>
        <v>0.47846889952153115</v>
      </c>
      <c r="D154">
        <f t="shared" si="23"/>
        <v>0.54644808743169393</v>
      </c>
      <c r="E154">
        <f t="shared" si="24"/>
        <v>2.4916986953225084E-2</v>
      </c>
      <c r="F154">
        <f t="shared" si="25"/>
        <v>-0.23654142808586287</v>
      </c>
      <c r="G154">
        <v>0</v>
      </c>
      <c r="H154">
        <f t="shared" si="26"/>
        <v>0.26145841503908801</v>
      </c>
      <c r="I154">
        <f t="shared" si="27"/>
        <v>-1.0513509339597378</v>
      </c>
      <c r="J154">
        <f t="shared" si="28"/>
        <v>1.0513509339597378</v>
      </c>
      <c r="K154">
        <f t="shared" si="29"/>
        <v>0.46598919212836404</v>
      </c>
      <c r="L154">
        <f t="shared" si="30"/>
        <v>0.53401080787163591</v>
      </c>
      <c r="M154">
        <f t="shared" si="31"/>
        <v>2.145972518016114</v>
      </c>
      <c r="N154">
        <f t="shared" si="32"/>
        <v>1.8726212751865827</v>
      </c>
    </row>
    <row r="155" spans="1:14" x14ac:dyDescent="0.25">
      <c r="A155" s="4">
        <f>IF('True_Odds_Calculator_2-way'!A156="","",'True_Odds_Calculator_2-way'!A156)</f>
        <v>2.16</v>
      </c>
      <c r="B155" s="4">
        <f>IF('True_Odds_Calculator_2-way'!B156="","",'True_Odds_Calculator_2-way'!B156)</f>
        <v>1.77</v>
      </c>
      <c r="C155" s="4">
        <f t="shared" si="22"/>
        <v>0.46296296296296291</v>
      </c>
      <c r="D155">
        <f t="shared" si="23"/>
        <v>0.56497175141242939</v>
      </c>
      <c r="E155">
        <f t="shared" si="24"/>
        <v>2.79347143753923E-2</v>
      </c>
      <c r="F155">
        <f t="shared" si="25"/>
        <v>-0.23362628164888055</v>
      </c>
      <c r="G155">
        <v>0</v>
      </c>
      <c r="H155">
        <f t="shared" si="26"/>
        <v>0.26156099602427285</v>
      </c>
      <c r="I155">
        <f t="shared" si="27"/>
        <v>-1.0580973892262122</v>
      </c>
      <c r="J155">
        <f t="shared" si="28"/>
        <v>1.0580973892262122</v>
      </c>
      <c r="K155">
        <f t="shared" si="29"/>
        <v>0.44895535399193021</v>
      </c>
      <c r="L155">
        <f t="shared" si="30"/>
        <v>0.55104464600806979</v>
      </c>
      <c r="M155">
        <f t="shared" si="31"/>
        <v>2.2273929715024061</v>
      </c>
      <c r="N155">
        <f t="shared" si="32"/>
        <v>1.8147349897041836</v>
      </c>
    </row>
    <row r="156" spans="1:14" x14ac:dyDescent="0.25">
      <c r="A156" s="4">
        <f>IF('True_Odds_Calculator_2-way'!A157="","",'True_Odds_Calculator_2-way'!A157)</f>
        <v>2.15</v>
      </c>
      <c r="B156" s="4">
        <f>IF('True_Odds_Calculator_2-way'!B157="","",'True_Odds_Calculator_2-way'!B157)</f>
        <v>1.78</v>
      </c>
      <c r="C156" s="4">
        <f t="shared" si="22"/>
        <v>0.46511627906976744</v>
      </c>
      <c r="D156">
        <f t="shared" si="23"/>
        <v>0.5617977528089888</v>
      </c>
      <c r="E156">
        <f t="shared" si="24"/>
        <v>2.6914031878756184E-2</v>
      </c>
      <c r="F156">
        <f t="shared" si="25"/>
        <v>-0.23438724849751769</v>
      </c>
      <c r="G156">
        <v>0</v>
      </c>
      <c r="H156">
        <f t="shared" si="26"/>
        <v>0.26130128037627387</v>
      </c>
      <c r="I156">
        <f t="shared" si="27"/>
        <v>-1.0558537785999174</v>
      </c>
      <c r="J156">
        <f t="shared" si="28"/>
        <v>1.0558537785999174</v>
      </c>
      <c r="K156">
        <f t="shared" si="29"/>
        <v>0.45162389028142153</v>
      </c>
      <c r="L156">
        <f t="shared" si="30"/>
        <v>0.54837610971857853</v>
      </c>
      <c r="M156">
        <f t="shared" si="31"/>
        <v>2.214231845389905</v>
      </c>
      <c r="N156">
        <f t="shared" si="32"/>
        <v>1.8235659473079355</v>
      </c>
    </row>
    <row r="157" spans="1:14" x14ac:dyDescent="0.25">
      <c r="A157" s="4">
        <f>IF('True_Odds_Calculator_2-way'!A158="","",'True_Odds_Calculator_2-way'!A158)</f>
        <v>2.2599999999999998</v>
      </c>
      <c r="B157" s="4">
        <f>IF('True_Odds_Calculator_2-way'!B158="","",'True_Odds_Calculator_2-way'!B158)</f>
        <v>1.71</v>
      </c>
      <c r="C157" s="4">
        <f t="shared" si="22"/>
        <v>0.44247787610619471</v>
      </c>
      <c r="D157">
        <f t="shared" si="23"/>
        <v>0.58479532163742687</v>
      </c>
      <c r="E157">
        <f t="shared" si="24"/>
        <v>2.727319774362158E-2</v>
      </c>
      <c r="F157">
        <f t="shared" si="25"/>
        <v>-0.23148579413134607</v>
      </c>
      <c r="G157">
        <v>0</v>
      </c>
      <c r="H157">
        <f t="shared" si="26"/>
        <v>0.25875899187496765</v>
      </c>
      <c r="I157">
        <f t="shared" si="27"/>
        <v>-1.0572691328259185</v>
      </c>
      <c r="J157">
        <f t="shared" si="28"/>
        <v>1.0572691328259185</v>
      </c>
      <c r="K157">
        <f t="shared" si="29"/>
        <v>0.42878721132012149</v>
      </c>
      <c r="L157">
        <f t="shared" si="30"/>
        <v>0.57121278867987857</v>
      </c>
      <c r="M157">
        <f t="shared" si="31"/>
        <v>2.3321591073606571</v>
      </c>
      <c r="N157">
        <f t="shared" si="32"/>
        <v>1.7506610843064021</v>
      </c>
    </row>
    <row r="158" spans="1:14" x14ac:dyDescent="0.25">
      <c r="A158" s="4">
        <f>IF('True_Odds_Calculator_2-way'!A159="","",'True_Odds_Calculator_2-way'!A159)</f>
        <v>1.72</v>
      </c>
      <c r="B158" s="4">
        <f>IF('True_Odds_Calculator_2-way'!B159="","",'True_Odds_Calculator_2-way'!B159)</f>
        <v>2.23</v>
      </c>
      <c r="C158" s="4">
        <f t="shared" si="22"/>
        <v>0.58139534883720934</v>
      </c>
      <c r="D158">
        <f t="shared" si="23"/>
        <v>0.44843049327354262</v>
      </c>
      <c r="E158">
        <f t="shared" si="24"/>
        <v>2.982584211075201E-2</v>
      </c>
      <c r="F158">
        <f t="shared" si="25"/>
        <v>-0.23088956095526114</v>
      </c>
      <c r="G158">
        <v>0</v>
      </c>
      <c r="H158">
        <f t="shared" si="26"/>
        <v>0.26071540306601315</v>
      </c>
      <c r="I158">
        <f t="shared" si="27"/>
        <v>-1.0626278551055641</v>
      </c>
      <c r="J158">
        <f t="shared" si="28"/>
        <v>1.0626278551055641</v>
      </c>
      <c r="K158">
        <f t="shared" si="29"/>
        <v>0.56654268925198559</v>
      </c>
      <c r="L158">
        <f t="shared" si="30"/>
        <v>0.43345731074801436</v>
      </c>
      <c r="M158">
        <f t="shared" si="31"/>
        <v>1.7650920556760061</v>
      </c>
      <c r="N158">
        <f t="shared" si="32"/>
        <v>2.3070322617798436</v>
      </c>
    </row>
    <row r="159" spans="1:14" x14ac:dyDescent="0.25">
      <c r="A159" s="4">
        <f>IF('True_Odds_Calculator_2-way'!A160="","",'True_Odds_Calculator_2-way'!A160)</f>
        <v>2.31</v>
      </c>
      <c r="B159" s="4">
        <f>IF('True_Odds_Calculator_2-way'!B160="","",'True_Odds_Calculator_2-way'!B160)</f>
        <v>1.61</v>
      </c>
      <c r="C159" s="4">
        <f t="shared" si="22"/>
        <v>0.4329004329004329</v>
      </c>
      <c r="D159">
        <f t="shared" si="23"/>
        <v>0.6211180124223602</v>
      </c>
      <c r="E159">
        <f t="shared" si="24"/>
        <v>5.4018445322792985E-2</v>
      </c>
      <c r="F159">
        <f t="shared" si="25"/>
        <v>-0.21486381113710318</v>
      </c>
      <c r="G159">
        <v>0</v>
      </c>
      <c r="H159">
        <f t="shared" si="26"/>
        <v>0.26888225645989616</v>
      </c>
      <c r="I159">
        <f t="shared" si="27"/>
        <v>-1.1186634139959342</v>
      </c>
      <c r="J159">
        <f t="shared" si="28"/>
        <v>1.1186634139959342</v>
      </c>
      <c r="K159">
        <f t="shared" si="29"/>
        <v>0.40560562017735907</v>
      </c>
      <c r="L159">
        <f t="shared" si="30"/>
        <v>0.59439437982264109</v>
      </c>
      <c r="M159">
        <f t="shared" si="31"/>
        <v>2.4654490723346738</v>
      </c>
      <c r="N159">
        <f t="shared" si="32"/>
        <v>1.6823846825375197</v>
      </c>
    </row>
    <row r="160" spans="1:14" x14ac:dyDescent="0.25">
      <c r="A160" s="4">
        <f>IF('True_Odds_Calculator_2-way'!A161="","",'True_Odds_Calculator_2-way'!A161)</f>
        <v>2.78</v>
      </c>
      <c r="B160" s="4">
        <f>IF('True_Odds_Calculator_2-way'!B161="","",'True_Odds_Calculator_2-way'!B161)</f>
        <v>1.44</v>
      </c>
      <c r="C160" s="4">
        <f t="shared" si="22"/>
        <v>0.35971223021582738</v>
      </c>
      <c r="D160">
        <f t="shared" si="23"/>
        <v>0.69444444444444442</v>
      </c>
      <c r="E160">
        <f t="shared" si="24"/>
        <v>5.4156674660271742E-2</v>
      </c>
      <c r="F160">
        <f t="shared" si="25"/>
        <v>-0.19564348521183061</v>
      </c>
      <c r="G160">
        <v>0</v>
      </c>
      <c r="H160">
        <f t="shared" si="26"/>
        <v>0.24980015987210233</v>
      </c>
      <c r="I160">
        <f t="shared" si="27"/>
        <v>-1.1299615367639215</v>
      </c>
      <c r="J160">
        <f t="shared" si="28"/>
        <v>1.1299615367639215</v>
      </c>
      <c r="K160">
        <f t="shared" si="29"/>
        <v>0.33207901163694298</v>
      </c>
      <c r="L160">
        <f t="shared" si="30"/>
        <v>0.66792098836305713</v>
      </c>
      <c r="M160">
        <f t="shared" si="31"/>
        <v>3.0113315354397798</v>
      </c>
      <c r="N160">
        <f t="shared" si="32"/>
        <v>1.4971830761761256</v>
      </c>
    </row>
    <row r="161" spans="1:14" x14ac:dyDescent="0.25">
      <c r="A161" s="4">
        <f>IF('True_Odds_Calculator_2-way'!A162="","",'True_Odds_Calculator_2-way'!A162)</f>
        <v>2.61</v>
      </c>
      <c r="B161" s="4">
        <f>IF('True_Odds_Calculator_2-way'!B162="","",'True_Odds_Calculator_2-way'!B162)</f>
        <v>1.49</v>
      </c>
      <c r="C161" s="4">
        <f t="shared" si="22"/>
        <v>0.38314176245210729</v>
      </c>
      <c r="D161">
        <f t="shared" si="23"/>
        <v>0.67114093959731547</v>
      </c>
      <c r="E161">
        <f t="shared" si="24"/>
        <v>5.428270204942276E-2</v>
      </c>
      <c r="F161">
        <f t="shared" si="25"/>
        <v>-0.20285942040165605</v>
      </c>
      <c r="G161">
        <v>0</v>
      </c>
      <c r="H161">
        <f t="shared" si="26"/>
        <v>0.25714212245107876</v>
      </c>
      <c r="I161">
        <f t="shared" si="27"/>
        <v>-1.125872008913001</v>
      </c>
      <c r="J161">
        <f t="shared" si="28"/>
        <v>1.125872008913001</v>
      </c>
      <c r="K161">
        <f t="shared" si="29"/>
        <v>0.35553609627809507</v>
      </c>
      <c r="L161">
        <f t="shared" si="30"/>
        <v>0.64446390372190487</v>
      </c>
      <c r="M161">
        <f t="shared" si="31"/>
        <v>2.8126539343499313</v>
      </c>
      <c r="N161">
        <f t="shared" si="32"/>
        <v>1.5516772843673707</v>
      </c>
    </row>
    <row r="162" spans="1:14" x14ac:dyDescent="0.25">
      <c r="A162" s="4">
        <f>IF('True_Odds_Calculator_2-way'!A163="","",'True_Odds_Calculator_2-way'!A163)</f>
        <v>2.46</v>
      </c>
      <c r="B162" s="4">
        <f>IF('True_Odds_Calculator_2-way'!B163="","",'True_Odds_Calculator_2-way'!B163)</f>
        <v>1.55</v>
      </c>
      <c r="C162" s="4">
        <f t="shared" si="22"/>
        <v>0.4065040650406504</v>
      </c>
      <c r="D162">
        <f t="shared" si="23"/>
        <v>0.64516129032258063</v>
      </c>
      <c r="E162">
        <f t="shared" si="24"/>
        <v>5.1665355363231136E-2</v>
      </c>
      <c r="F162">
        <f t="shared" si="25"/>
        <v>-0.21059533175976908</v>
      </c>
      <c r="G162">
        <v>0</v>
      </c>
      <c r="H162">
        <f t="shared" si="26"/>
        <v>0.26226068712300027</v>
      </c>
      <c r="I162">
        <f t="shared" si="27"/>
        <v>-1.1159435525389718</v>
      </c>
      <c r="J162">
        <f t="shared" si="28"/>
        <v>1.1159435525389718</v>
      </c>
      <c r="K162">
        <f t="shared" si="29"/>
        <v>0.38033260735032309</v>
      </c>
      <c r="L162">
        <f t="shared" si="30"/>
        <v>0.61966739264967663</v>
      </c>
      <c r="M162">
        <f t="shared" si="31"/>
        <v>2.6292775867068987</v>
      </c>
      <c r="N162">
        <f t="shared" si="32"/>
        <v>1.6137689538964348</v>
      </c>
    </row>
    <row r="163" spans="1:14" x14ac:dyDescent="0.25">
      <c r="A163" s="4">
        <f>IF('True_Odds_Calculator_2-way'!A164="","",'True_Odds_Calculator_2-way'!A164)</f>
        <v>1.59</v>
      </c>
      <c r="B163" s="4">
        <f>IF('True_Odds_Calculator_2-way'!B164="","",'True_Odds_Calculator_2-way'!B164)</f>
        <v>2.5</v>
      </c>
      <c r="C163" s="4">
        <f t="shared" si="22"/>
        <v>0.62893081761006286</v>
      </c>
      <c r="D163">
        <f t="shared" si="23"/>
        <v>0.4</v>
      </c>
      <c r="E163">
        <f t="shared" si="24"/>
        <v>2.8930817610062887E-2</v>
      </c>
      <c r="F163">
        <f t="shared" si="25"/>
        <v>-0.22264150943396221</v>
      </c>
      <c r="G163">
        <v>0</v>
      </c>
      <c r="H163">
        <f t="shared" si="26"/>
        <v>0.25157232704402516</v>
      </c>
      <c r="I163">
        <f t="shared" si="27"/>
        <v>-1.0629880069054678</v>
      </c>
      <c r="J163">
        <f t="shared" si="28"/>
        <v>1.0629880069054678</v>
      </c>
      <c r="K163">
        <f t="shared" si="29"/>
        <v>0.61456660866885815</v>
      </c>
      <c r="L163">
        <f t="shared" si="30"/>
        <v>0.38543339133114163</v>
      </c>
      <c r="M163">
        <f t="shared" si="31"/>
        <v>1.6271629240742262</v>
      </c>
      <c r="N163">
        <f t="shared" si="32"/>
        <v>2.594482010358202</v>
      </c>
    </row>
    <row r="164" spans="1:14" x14ac:dyDescent="0.25">
      <c r="A164" s="4">
        <f>IF('True_Odds_Calculator_2-way'!A165="","",'True_Odds_Calculator_2-way'!A165)</f>
        <v>1.93</v>
      </c>
      <c r="B164" s="4">
        <f>IF('True_Odds_Calculator_2-way'!B165="","",'True_Odds_Calculator_2-way'!B165)</f>
        <v>1.98</v>
      </c>
      <c r="C164" s="4">
        <f t="shared" si="22"/>
        <v>0.5181347150259068</v>
      </c>
      <c r="D164">
        <f t="shared" si="23"/>
        <v>0.50505050505050508</v>
      </c>
      <c r="E164">
        <f t="shared" si="24"/>
        <v>2.3185220076411994E-2</v>
      </c>
      <c r="F164">
        <f t="shared" si="25"/>
        <v>-0.23849897943162168</v>
      </c>
      <c r="G164">
        <v>0</v>
      </c>
      <c r="H164">
        <f t="shared" si="26"/>
        <v>0.26168419950803373</v>
      </c>
      <c r="I164">
        <f t="shared" si="27"/>
        <v>-1.0474793930096669</v>
      </c>
      <c r="J164">
        <f t="shared" si="28"/>
        <v>1.0474793930096669</v>
      </c>
      <c r="K164">
        <f t="shared" si="29"/>
        <v>0.50654562421980165</v>
      </c>
      <c r="L164">
        <f t="shared" si="30"/>
        <v>0.49345437578019818</v>
      </c>
      <c r="M164">
        <f t="shared" si="31"/>
        <v>1.9741558354989901</v>
      </c>
      <c r="N164">
        <f t="shared" si="32"/>
        <v>2.0265298051494733</v>
      </c>
    </row>
    <row r="165" spans="1:14" x14ac:dyDescent="0.25">
      <c r="A165" s="4">
        <f>IF('True_Odds_Calculator_2-way'!A166="","",'True_Odds_Calculator_2-way'!A166)</f>
        <v>1.5</v>
      </c>
      <c r="B165" s="4">
        <f>IF('True_Odds_Calculator_2-way'!B166="","",'True_Odds_Calculator_2-way'!B166)</f>
        <v>2.68</v>
      </c>
      <c r="C165" s="4">
        <f t="shared" si="22"/>
        <v>0.66666666666666663</v>
      </c>
      <c r="D165">
        <f t="shared" si="23"/>
        <v>0.37313432835820892</v>
      </c>
      <c r="E165">
        <f t="shared" si="24"/>
        <v>3.9800995024875441E-2</v>
      </c>
      <c r="F165">
        <f t="shared" si="25"/>
        <v>-0.20895522388059717</v>
      </c>
      <c r="G165">
        <v>0</v>
      </c>
      <c r="H165">
        <f t="shared" si="26"/>
        <v>0.24875621890547261</v>
      </c>
      <c r="I165">
        <f t="shared" si="27"/>
        <v>-1.0910894511799614</v>
      </c>
      <c r="J165">
        <f t="shared" si="28"/>
        <v>1.0910894511799614</v>
      </c>
      <c r="K165">
        <f t="shared" si="29"/>
        <v>0.64702106865155251</v>
      </c>
      <c r="L165">
        <f t="shared" si="30"/>
        <v>0.35297893134844749</v>
      </c>
      <c r="M165">
        <f t="shared" si="31"/>
        <v>1.545544725589981</v>
      </c>
      <c r="N165">
        <f t="shared" si="32"/>
        <v>2.8330302779823358</v>
      </c>
    </row>
    <row r="166" spans="1:14" x14ac:dyDescent="0.25">
      <c r="A166" s="4">
        <f>IF('True_Odds_Calculator_2-way'!A167="","",'True_Odds_Calculator_2-way'!A167)</f>
        <v>2.2599999999999998</v>
      </c>
      <c r="B166" s="4">
        <f>IF('True_Odds_Calculator_2-way'!B167="","",'True_Odds_Calculator_2-way'!B167)</f>
        <v>1.7</v>
      </c>
      <c r="C166" s="4">
        <f t="shared" si="22"/>
        <v>0.44247787610619471</v>
      </c>
      <c r="D166">
        <f t="shared" si="23"/>
        <v>0.58823529411764708</v>
      </c>
      <c r="E166">
        <f t="shared" si="24"/>
        <v>3.0713170223841679E-2</v>
      </c>
      <c r="F166">
        <f t="shared" si="25"/>
        <v>-0.2295679333680376</v>
      </c>
      <c r="G166">
        <v>0</v>
      </c>
      <c r="H166">
        <f t="shared" si="26"/>
        <v>0.26028110359187923</v>
      </c>
      <c r="I166">
        <f t="shared" si="27"/>
        <v>-1.0647942749998995</v>
      </c>
      <c r="J166">
        <f t="shared" si="28"/>
        <v>1.0647942749998995</v>
      </c>
      <c r="K166">
        <f t="shared" si="29"/>
        <v>0.42705098312484241</v>
      </c>
      <c r="L166">
        <f t="shared" si="30"/>
        <v>0.57294901687515787</v>
      </c>
      <c r="M166">
        <f t="shared" si="31"/>
        <v>2.3416407864998732</v>
      </c>
      <c r="N166">
        <f t="shared" si="32"/>
        <v>1.7453559924999296</v>
      </c>
    </row>
    <row r="167" spans="1:14" x14ac:dyDescent="0.25">
      <c r="A167" s="4">
        <f>IF('True_Odds_Calculator_2-way'!A168="","",'True_Odds_Calculator_2-way'!A168)</f>
        <v>1.61</v>
      </c>
      <c r="B167" s="4">
        <f>IF('True_Odds_Calculator_2-way'!B168="","",'True_Odds_Calculator_2-way'!B168)</f>
        <v>2.44</v>
      </c>
      <c r="C167" s="4">
        <f t="shared" si="22"/>
        <v>0.6211180124223602</v>
      </c>
      <c r="D167">
        <f t="shared" si="23"/>
        <v>0.4098360655737705</v>
      </c>
      <c r="E167">
        <f t="shared" si="24"/>
        <v>3.0954077996130813E-2</v>
      </c>
      <c r="F167">
        <f t="shared" si="25"/>
        <v>-0.22360248447204967</v>
      </c>
      <c r="G167">
        <v>0</v>
      </c>
      <c r="H167">
        <f t="shared" si="26"/>
        <v>0.25455656246818043</v>
      </c>
      <c r="I167">
        <f t="shared" si="27"/>
        <v>-1.0669739994407998</v>
      </c>
      <c r="J167">
        <f t="shared" si="28"/>
        <v>1.0669739994407998</v>
      </c>
      <c r="K167">
        <f t="shared" si="29"/>
        <v>0.60574703480867642</v>
      </c>
      <c r="L167">
        <f t="shared" si="30"/>
        <v>0.39425296519132347</v>
      </c>
      <c r="M167">
        <f t="shared" si="31"/>
        <v>1.6508541396588881</v>
      </c>
      <c r="N167">
        <f t="shared" si="32"/>
        <v>2.5364425591947519</v>
      </c>
    </row>
    <row r="168" spans="1:14" x14ac:dyDescent="0.25">
      <c r="A168" s="4">
        <f>IF('True_Odds_Calculator_2-way'!A169="","",'True_Odds_Calculator_2-way'!A169)</f>
        <v>1.63</v>
      </c>
      <c r="B168" s="4">
        <f>IF('True_Odds_Calculator_2-way'!B169="","",'True_Odds_Calculator_2-way'!B169)</f>
        <v>2.4</v>
      </c>
      <c r="C168" s="4">
        <f t="shared" si="22"/>
        <v>0.61349693251533743</v>
      </c>
      <c r="D168">
        <f t="shared" si="23"/>
        <v>0.41666666666666669</v>
      </c>
      <c r="E168">
        <f t="shared" si="24"/>
        <v>3.0163599182004175E-2</v>
      </c>
      <c r="F168">
        <f t="shared" si="25"/>
        <v>-0.22546012269938642</v>
      </c>
      <c r="G168">
        <v>0</v>
      </c>
      <c r="H168">
        <f t="shared" si="26"/>
        <v>0.2556237218813906</v>
      </c>
      <c r="I168">
        <f t="shared" si="27"/>
        <v>-1.0647942749999</v>
      </c>
      <c r="J168">
        <f t="shared" si="28"/>
        <v>1.0647942749999</v>
      </c>
      <c r="K168">
        <f t="shared" si="29"/>
        <v>0.59850837590920558</v>
      </c>
      <c r="L168">
        <f t="shared" si="30"/>
        <v>0.40149162409079431</v>
      </c>
      <c r="M168">
        <f t="shared" si="31"/>
        <v>1.670820393249937</v>
      </c>
      <c r="N168">
        <f t="shared" si="32"/>
        <v>2.4907119849998605</v>
      </c>
    </row>
    <row r="169" spans="1:14" x14ac:dyDescent="0.25">
      <c r="A169" s="4">
        <f>IF('True_Odds_Calculator_2-way'!A170="","",'True_Odds_Calculator_2-way'!A170)</f>
        <v>1.69</v>
      </c>
      <c r="B169" s="4">
        <f>IF('True_Odds_Calculator_2-way'!B170="","",'True_Odds_Calculator_2-way'!B170)</f>
        <v>2.23</v>
      </c>
      <c r="C169" s="4">
        <f t="shared" si="22"/>
        <v>0.59171597633136097</v>
      </c>
      <c r="D169">
        <f t="shared" si="23"/>
        <v>0.44843049327354262</v>
      </c>
      <c r="E169">
        <f t="shared" si="24"/>
        <v>4.0146469604903645E-2</v>
      </c>
      <c r="F169">
        <f t="shared" si="25"/>
        <v>-0.2251970175392044</v>
      </c>
      <c r="G169">
        <v>0</v>
      </c>
      <c r="H169">
        <f t="shared" si="26"/>
        <v>0.26534348714410805</v>
      </c>
      <c r="I169">
        <f t="shared" si="27"/>
        <v>-1.0854826817097272</v>
      </c>
      <c r="J169">
        <f t="shared" si="28"/>
        <v>1.0854826817097272</v>
      </c>
      <c r="K169">
        <f t="shared" si="29"/>
        <v>0.571760829690657</v>
      </c>
      <c r="L169">
        <f t="shared" si="30"/>
        <v>0.42823917030934305</v>
      </c>
      <c r="M169">
        <f t="shared" si="31"/>
        <v>1.7489830503797115</v>
      </c>
      <c r="N169">
        <f t="shared" si="32"/>
        <v>2.3351436985029639</v>
      </c>
    </row>
    <row r="170" spans="1:14" x14ac:dyDescent="0.25">
      <c r="A170" s="4">
        <f>IF('True_Odds_Calculator_2-way'!A171="","",'True_Odds_Calculator_2-way'!A171)</f>
        <v>1.89</v>
      </c>
      <c r="B170" s="4">
        <f>IF('True_Odds_Calculator_2-way'!B171="","",'True_Odds_Calculator_2-way'!B171)</f>
        <v>2</v>
      </c>
      <c r="C170" s="4">
        <f t="shared" si="22"/>
        <v>0.52910052910052918</v>
      </c>
      <c r="D170">
        <f t="shared" si="23"/>
        <v>0.5</v>
      </c>
      <c r="E170">
        <f t="shared" si="24"/>
        <v>2.9100529100529293E-2</v>
      </c>
      <c r="F170">
        <f t="shared" si="25"/>
        <v>-0.23544973544973535</v>
      </c>
      <c r="G170">
        <v>0</v>
      </c>
      <c r="H170">
        <f t="shared" si="26"/>
        <v>0.26455026455026459</v>
      </c>
      <c r="I170">
        <f t="shared" si="27"/>
        <v>-1.0599978800063603</v>
      </c>
      <c r="J170">
        <f t="shared" si="28"/>
        <v>1.0599978800063603</v>
      </c>
      <c r="K170">
        <f t="shared" si="29"/>
        <v>0.51456260722126923</v>
      </c>
      <c r="L170">
        <f t="shared" si="30"/>
        <v>0.48543739277873066</v>
      </c>
      <c r="M170">
        <f t="shared" si="31"/>
        <v>1.9433981132056606</v>
      </c>
      <c r="N170">
        <f t="shared" si="32"/>
        <v>2.0599978800063603</v>
      </c>
    </row>
    <row r="171" spans="1:14" x14ac:dyDescent="0.25">
      <c r="A171" s="4">
        <f>IF('True_Odds_Calculator_2-way'!A172="","",'True_Odds_Calculator_2-way'!A172)</f>
        <v>1.53</v>
      </c>
      <c r="B171" s="4">
        <f>IF('True_Odds_Calculator_2-way'!B172="","",'True_Odds_Calculator_2-way'!B172)</f>
        <v>2.64</v>
      </c>
      <c r="C171" s="4">
        <f t="shared" si="22"/>
        <v>0.65359477124183007</v>
      </c>
      <c r="D171">
        <f t="shared" si="23"/>
        <v>0.37878787878787878</v>
      </c>
      <c r="E171">
        <f t="shared" si="24"/>
        <v>3.2382650029708859E-2</v>
      </c>
      <c r="F171">
        <f t="shared" si="25"/>
        <v>-0.21519112695583287</v>
      </c>
      <c r="G171">
        <v>0</v>
      </c>
      <c r="H171">
        <f t="shared" si="26"/>
        <v>0.2475737769855417</v>
      </c>
      <c r="I171">
        <f t="shared" si="27"/>
        <v>-1.0726058003503602</v>
      </c>
      <c r="J171">
        <f t="shared" si="28"/>
        <v>1.0726058003503602</v>
      </c>
      <c r="K171">
        <f t="shared" si="29"/>
        <v>0.63755949399591605</v>
      </c>
      <c r="L171">
        <f t="shared" si="30"/>
        <v>0.36244050600408406</v>
      </c>
      <c r="M171">
        <f t="shared" si="31"/>
        <v>1.5684810741856909</v>
      </c>
      <c r="N171">
        <f t="shared" si="32"/>
        <v>2.7590735125745902</v>
      </c>
    </row>
    <row r="172" spans="1:14" x14ac:dyDescent="0.25">
      <c r="A172" s="4">
        <f>IF('True_Odds_Calculator_2-way'!A173="","",'True_Odds_Calculator_2-way'!A173)</f>
        <v>1.58</v>
      </c>
      <c r="B172" s="4">
        <f>IF('True_Odds_Calculator_2-way'!B173="","",'True_Odds_Calculator_2-way'!B173)</f>
        <v>2.48</v>
      </c>
      <c r="C172" s="4">
        <f t="shared" si="22"/>
        <v>0.63291139240506322</v>
      </c>
      <c r="D172">
        <f t="shared" si="23"/>
        <v>0.40322580645161293</v>
      </c>
      <c r="E172">
        <f t="shared" si="24"/>
        <v>3.61371988566761E-2</v>
      </c>
      <c r="F172">
        <f t="shared" si="25"/>
        <v>-0.21906900775826876</v>
      </c>
      <c r="G172">
        <v>0</v>
      </c>
      <c r="H172">
        <f t="shared" si="26"/>
        <v>0.25520620661494486</v>
      </c>
      <c r="I172">
        <f t="shared" si="27"/>
        <v>-1.0793322294408636</v>
      </c>
      <c r="J172">
        <f t="shared" si="28"/>
        <v>1.0793322294408636</v>
      </c>
      <c r="K172">
        <f t="shared" si="29"/>
        <v>0.61500134916440274</v>
      </c>
      <c r="L172">
        <f t="shared" si="30"/>
        <v>0.38499865083559737</v>
      </c>
      <c r="M172">
        <f t="shared" si="31"/>
        <v>1.6260126930757011</v>
      </c>
      <c r="N172">
        <f t="shared" si="32"/>
        <v>2.5974116995724779</v>
      </c>
    </row>
    <row r="173" spans="1:14" x14ac:dyDescent="0.25">
      <c r="A173" s="4">
        <f>IF('True_Odds_Calculator_2-way'!A174="","",'True_Odds_Calculator_2-way'!A174)</f>
        <v>2.48</v>
      </c>
      <c r="B173" s="4">
        <f>IF('True_Odds_Calculator_2-way'!B174="","",'True_Odds_Calculator_2-way'!B174)</f>
        <v>1.58</v>
      </c>
      <c r="C173" s="4">
        <f t="shared" si="22"/>
        <v>0.40322580645161293</v>
      </c>
      <c r="D173">
        <f t="shared" si="23"/>
        <v>0.63291139240506322</v>
      </c>
      <c r="E173">
        <f t="shared" si="24"/>
        <v>3.61371988566761E-2</v>
      </c>
      <c r="F173">
        <f t="shared" si="25"/>
        <v>-0.21906900775826876</v>
      </c>
      <c r="G173">
        <v>0</v>
      </c>
      <c r="H173">
        <f t="shared" si="26"/>
        <v>0.25520620661494486</v>
      </c>
      <c r="I173">
        <f t="shared" si="27"/>
        <v>-1.0793322294408636</v>
      </c>
      <c r="J173">
        <f t="shared" si="28"/>
        <v>1.0793322294408636</v>
      </c>
      <c r="K173">
        <f t="shared" si="29"/>
        <v>0.38499865083559737</v>
      </c>
      <c r="L173">
        <f t="shared" si="30"/>
        <v>0.61500134916440274</v>
      </c>
      <c r="M173">
        <f t="shared" si="31"/>
        <v>2.5974116995724779</v>
      </c>
      <c r="N173">
        <f t="shared" si="32"/>
        <v>1.6260126930757011</v>
      </c>
    </row>
    <row r="174" spans="1:14" x14ac:dyDescent="0.25">
      <c r="A174" s="4">
        <f>IF('True_Odds_Calculator_2-way'!A175="","",'True_Odds_Calculator_2-way'!A175)</f>
        <v>2.52</v>
      </c>
      <c r="B174" s="4">
        <f>IF('True_Odds_Calculator_2-way'!B175="","",'True_Odds_Calculator_2-way'!B175)</f>
        <v>1.57</v>
      </c>
      <c r="C174" s="4">
        <f t="shared" si="22"/>
        <v>0.3968253968253968</v>
      </c>
      <c r="D174">
        <f t="shared" si="23"/>
        <v>0.63694267515923564</v>
      </c>
      <c r="E174">
        <f t="shared" si="24"/>
        <v>3.3768071984632497E-2</v>
      </c>
      <c r="F174">
        <f t="shared" si="25"/>
        <v>-0.21898695784046107</v>
      </c>
      <c r="G174">
        <v>0</v>
      </c>
      <c r="H174">
        <f t="shared" si="26"/>
        <v>0.25275502982509351</v>
      </c>
      <c r="I174">
        <f t="shared" si="27"/>
        <v>-1.0743376064838499</v>
      </c>
      <c r="J174">
        <f t="shared" si="28"/>
        <v>1.0743376064838499</v>
      </c>
      <c r="K174">
        <f t="shared" si="29"/>
        <v>0.37979589711327127</v>
      </c>
      <c r="L174">
        <f t="shared" si="30"/>
        <v>0.62020410288672867</v>
      </c>
      <c r="M174">
        <f t="shared" si="31"/>
        <v>2.6329931618554516</v>
      </c>
      <c r="N174">
        <f t="shared" si="32"/>
        <v>1.6123724356957947</v>
      </c>
    </row>
    <row r="175" spans="1:14" x14ac:dyDescent="0.25">
      <c r="A175" s="4">
        <f>IF('True_Odds_Calculator_2-way'!A176="","",'True_Odds_Calculator_2-way'!A176)</f>
        <v>1.93</v>
      </c>
      <c r="B175" s="4">
        <f>IF('True_Odds_Calculator_2-way'!B176="","",'True_Odds_Calculator_2-way'!B176)</f>
        <v>1.95</v>
      </c>
      <c r="C175" s="4">
        <f t="shared" si="22"/>
        <v>0.5181347150259068</v>
      </c>
      <c r="D175">
        <f t="shared" si="23"/>
        <v>0.51282051282051289</v>
      </c>
      <c r="E175">
        <f t="shared" si="24"/>
        <v>3.0955227846419575E-2</v>
      </c>
      <c r="F175">
        <f t="shared" si="25"/>
        <v>-0.23475488242327625</v>
      </c>
      <c r="G175">
        <v>0</v>
      </c>
      <c r="H175">
        <f t="shared" si="26"/>
        <v>0.26571011026969582</v>
      </c>
      <c r="I175">
        <f t="shared" si="27"/>
        <v>-1.0638899909514294</v>
      </c>
      <c r="J175">
        <f t="shared" si="28"/>
        <v>1.0638899909514294</v>
      </c>
      <c r="K175">
        <f t="shared" si="29"/>
        <v>0.50265964972060251</v>
      </c>
      <c r="L175">
        <f t="shared" si="30"/>
        <v>0.49734035027939766</v>
      </c>
      <c r="M175">
        <f t="shared" si="31"/>
        <v>1.9894176915848294</v>
      </c>
      <c r="N175">
        <f t="shared" si="32"/>
        <v>2.0106954914038573</v>
      </c>
    </row>
    <row r="176" spans="1:14" x14ac:dyDescent="0.25">
      <c r="A176" s="4">
        <f>IF('True_Odds_Calculator_2-way'!A177="","",'True_Odds_Calculator_2-way'!A177)</f>
        <v>2.1</v>
      </c>
      <c r="B176" s="4">
        <f>IF('True_Odds_Calculator_2-way'!B177="","",'True_Odds_Calculator_2-way'!B177)</f>
        <v>1.81</v>
      </c>
      <c r="C176" s="4">
        <f t="shared" si="22"/>
        <v>0.47619047619047616</v>
      </c>
      <c r="D176">
        <f t="shared" si="23"/>
        <v>0.5524861878453039</v>
      </c>
      <c r="E176">
        <f t="shared" si="24"/>
        <v>2.8676664035780064E-2</v>
      </c>
      <c r="F176">
        <f t="shared" si="25"/>
        <v>-0.23441199684293612</v>
      </c>
      <c r="G176">
        <v>0</v>
      </c>
      <c r="H176">
        <f t="shared" si="26"/>
        <v>0.26308866087871613</v>
      </c>
      <c r="I176">
        <f t="shared" si="27"/>
        <v>-1.0594028769395469</v>
      </c>
      <c r="J176">
        <f t="shared" si="28"/>
        <v>1.0594028769395469</v>
      </c>
      <c r="K176">
        <f t="shared" si="29"/>
        <v>0.46182056328667725</v>
      </c>
      <c r="L176">
        <f t="shared" si="30"/>
        <v>0.5381794367133228</v>
      </c>
      <c r="M176">
        <f t="shared" si="31"/>
        <v>2.1653431646335015</v>
      </c>
      <c r="N176">
        <f t="shared" si="32"/>
        <v>1.8581163303210331</v>
      </c>
    </row>
    <row r="177" spans="1:14" x14ac:dyDescent="0.25">
      <c r="A177" s="4">
        <f>IF('True_Odds_Calculator_2-way'!A178="","",'True_Odds_Calculator_2-way'!A178)</f>
        <v>2.2200000000000002</v>
      </c>
      <c r="B177" s="4">
        <f>IF('True_Odds_Calculator_2-way'!B178="","",'True_Odds_Calculator_2-way'!B178)</f>
        <v>1.73</v>
      </c>
      <c r="C177" s="4">
        <f t="shared" si="22"/>
        <v>0.4504504504504504</v>
      </c>
      <c r="D177">
        <f t="shared" si="23"/>
        <v>0.5780346820809249</v>
      </c>
      <c r="E177">
        <f t="shared" si="24"/>
        <v>2.8485132531375301E-2</v>
      </c>
      <c r="F177">
        <f t="shared" si="25"/>
        <v>-0.2318908503879602</v>
      </c>
      <c r="G177">
        <v>0</v>
      </c>
      <c r="H177">
        <f t="shared" si="26"/>
        <v>0.2603759829193355</v>
      </c>
      <c r="I177">
        <f t="shared" si="27"/>
        <v>-1.0596407579073905</v>
      </c>
      <c r="J177">
        <f t="shared" si="28"/>
        <v>1.0596407579073905</v>
      </c>
      <c r="K177">
        <f t="shared" si="29"/>
        <v>0.43615522243331045</v>
      </c>
      <c r="L177">
        <f t="shared" si="30"/>
        <v>0.56384477756668971</v>
      </c>
      <c r="M177">
        <f t="shared" si="31"/>
        <v>2.2927617246470167</v>
      </c>
      <c r="N177">
        <f t="shared" si="32"/>
        <v>1.7735377532723946</v>
      </c>
    </row>
    <row r="178" spans="1:14" x14ac:dyDescent="0.25">
      <c r="A178" s="4">
        <f>IF('True_Odds_Calculator_2-way'!A179="","",'True_Odds_Calculator_2-way'!A179)</f>
        <v>2.38</v>
      </c>
      <c r="B178" s="4">
        <f>IF('True_Odds_Calculator_2-way'!B179="","",'True_Odds_Calculator_2-way'!B179)</f>
        <v>1.64</v>
      </c>
      <c r="C178" s="4">
        <f t="shared" si="22"/>
        <v>0.42016806722689076</v>
      </c>
      <c r="D178">
        <f t="shared" si="23"/>
        <v>0.6097560975609756</v>
      </c>
      <c r="E178">
        <f t="shared" si="24"/>
        <v>2.9924164787866303E-2</v>
      </c>
      <c r="F178">
        <f t="shared" si="25"/>
        <v>-0.22627587620414025</v>
      </c>
      <c r="G178">
        <v>0</v>
      </c>
      <c r="H178">
        <f t="shared" si="26"/>
        <v>0.25620004099200655</v>
      </c>
      <c r="I178">
        <f t="shared" si="27"/>
        <v>-1.0640706634484356</v>
      </c>
      <c r="J178">
        <f t="shared" si="28"/>
        <v>1.0640706634484356</v>
      </c>
      <c r="K178">
        <f t="shared" si="29"/>
        <v>0.40511785129413308</v>
      </c>
      <c r="L178">
        <f t="shared" si="30"/>
        <v>0.59488214870586709</v>
      </c>
      <c r="M178">
        <f t="shared" si="31"/>
        <v>2.468417515558841</v>
      </c>
      <c r="N178">
        <f t="shared" si="32"/>
        <v>1.6810052246069986</v>
      </c>
    </row>
    <row r="179" spans="1:14" x14ac:dyDescent="0.25">
      <c r="A179" s="4">
        <f>IF('True_Odds_Calculator_2-way'!A180="","",'True_Odds_Calculator_2-way'!A180)</f>
        <v>2.5299999999999998</v>
      </c>
      <c r="B179" s="4">
        <f>IF('True_Odds_Calculator_2-way'!B180="","",'True_Odds_Calculator_2-way'!B180)</f>
        <v>1.58</v>
      </c>
      <c r="C179" s="4">
        <f t="shared" si="22"/>
        <v>0.39525691699604748</v>
      </c>
      <c r="D179">
        <f t="shared" si="23"/>
        <v>0.63291139240506322</v>
      </c>
      <c r="E179">
        <f t="shared" si="24"/>
        <v>2.8168309401110703E-2</v>
      </c>
      <c r="F179">
        <f t="shared" si="25"/>
        <v>-0.22199429629259027</v>
      </c>
      <c r="G179">
        <v>0</v>
      </c>
      <c r="H179">
        <f t="shared" si="26"/>
        <v>0.25016260569370091</v>
      </c>
      <c r="I179">
        <f t="shared" si="27"/>
        <v>-1.0615495921641365</v>
      </c>
      <c r="J179">
        <f t="shared" si="28"/>
        <v>1.0615495921641365</v>
      </c>
      <c r="K179">
        <f t="shared" si="29"/>
        <v>0.38107274535416313</v>
      </c>
      <c r="L179">
        <f t="shared" si="30"/>
        <v>0.61892725464583687</v>
      </c>
      <c r="M179">
        <f t="shared" si="31"/>
        <v>2.6241708760111284</v>
      </c>
      <c r="N179">
        <f t="shared" si="32"/>
        <v>1.6156987634551996</v>
      </c>
    </row>
    <row r="180" spans="1:14" x14ac:dyDescent="0.25">
      <c r="A180" s="4">
        <f>IF('True_Odds_Calculator_2-way'!A181="","",'True_Odds_Calculator_2-way'!A181)</f>
        <v>2.76</v>
      </c>
      <c r="B180" s="4">
        <f>IF('True_Odds_Calculator_2-way'!B181="","",'True_Odds_Calculator_2-way'!B181)</f>
        <v>1.48</v>
      </c>
      <c r="C180" s="4">
        <f t="shared" si="22"/>
        <v>0.3623188405797102</v>
      </c>
      <c r="D180">
        <f t="shared" si="23"/>
        <v>0.67567567567567566</v>
      </c>
      <c r="E180">
        <f t="shared" si="24"/>
        <v>3.7994516255385857E-2</v>
      </c>
      <c r="F180">
        <f t="shared" si="25"/>
        <v>-0.20681551116333718</v>
      </c>
      <c r="G180">
        <v>0</v>
      </c>
      <c r="H180">
        <f t="shared" si="26"/>
        <v>0.2448100274187231</v>
      </c>
      <c r="I180">
        <f t="shared" si="27"/>
        <v>-1.0879853497231118</v>
      </c>
      <c r="J180">
        <f t="shared" si="28"/>
        <v>1.0879853497231118</v>
      </c>
      <c r="K180">
        <f t="shared" si="29"/>
        <v>0.34307033081725358</v>
      </c>
      <c r="L180">
        <f t="shared" si="30"/>
        <v>0.65692966918274631</v>
      </c>
      <c r="M180">
        <f t="shared" si="31"/>
        <v>2.9148542155126762</v>
      </c>
      <c r="N180">
        <f t="shared" si="32"/>
        <v>1.5222329678670938</v>
      </c>
    </row>
    <row r="181" spans="1:14" x14ac:dyDescent="0.25">
      <c r="A181" s="4">
        <f>IF('True_Odds_Calculator_2-way'!A182="","",'True_Odds_Calculator_2-way'!A182)</f>
        <v>2.65</v>
      </c>
      <c r="B181" s="4">
        <f>IF('True_Odds_Calculator_2-way'!B182="","",'True_Odds_Calculator_2-way'!B182)</f>
        <v>1.51</v>
      </c>
      <c r="C181" s="4">
        <f t="shared" si="22"/>
        <v>0.37735849056603776</v>
      </c>
      <c r="D181">
        <f t="shared" si="23"/>
        <v>0.66225165562913912</v>
      </c>
      <c r="E181">
        <f t="shared" si="24"/>
        <v>3.9610146195176998E-2</v>
      </c>
      <c r="F181">
        <f t="shared" si="25"/>
        <v>-0.21029613894789434</v>
      </c>
      <c r="G181">
        <v>0</v>
      </c>
      <c r="H181">
        <f t="shared" si="26"/>
        <v>0.24990628514307139</v>
      </c>
      <c r="I181">
        <f t="shared" si="27"/>
        <v>-1.0901165669462149</v>
      </c>
      <c r="J181">
        <f t="shared" si="28"/>
        <v>1.0901165669462149</v>
      </c>
      <c r="K181">
        <f t="shared" si="29"/>
        <v>0.35730972902213964</v>
      </c>
      <c r="L181">
        <f t="shared" si="30"/>
        <v>0.64269027097786013</v>
      </c>
      <c r="M181">
        <f t="shared" si="31"/>
        <v>2.7986923354612547</v>
      </c>
      <c r="N181">
        <f t="shared" si="32"/>
        <v>1.5559594491425695</v>
      </c>
    </row>
    <row r="182" spans="1:14" x14ac:dyDescent="0.25">
      <c r="A182" s="4">
        <f>IF('True_Odds_Calculator_2-way'!A183="","",'True_Odds_Calculator_2-way'!A183)</f>
        <v>2.96</v>
      </c>
      <c r="B182" s="4">
        <f>IF('True_Odds_Calculator_2-way'!B183="","",'True_Odds_Calculator_2-way'!B183)</f>
        <v>1.42</v>
      </c>
      <c r="C182" s="4">
        <f t="shared" si="22"/>
        <v>0.33783783783783783</v>
      </c>
      <c r="D182">
        <f t="shared" si="23"/>
        <v>0.70422535211267612</v>
      </c>
      <c r="E182">
        <f t="shared" si="24"/>
        <v>4.2063189950513946E-2</v>
      </c>
      <c r="F182">
        <f t="shared" si="25"/>
        <v>-0.19585078035782255</v>
      </c>
      <c r="G182">
        <v>0</v>
      </c>
      <c r="H182">
        <f t="shared" si="26"/>
        <v>0.23791397030833653</v>
      </c>
      <c r="I182">
        <f t="shared" si="27"/>
        <v>-1.1021667854435138</v>
      </c>
      <c r="J182">
        <f t="shared" si="28"/>
        <v>1.1021667854435138</v>
      </c>
      <c r="K182">
        <f t="shared" si="29"/>
        <v>0.31643097258253272</v>
      </c>
      <c r="L182">
        <f t="shared" si="30"/>
        <v>0.68356902741746728</v>
      </c>
      <c r="M182">
        <f t="shared" si="31"/>
        <v>3.1602468994692869</v>
      </c>
      <c r="N182">
        <f t="shared" si="32"/>
        <v>1.4629100498862757</v>
      </c>
    </row>
    <row r="183" spans="1:14" x14ac:dyDescent="0.25">
      <c r="A183" s="4">
        <f>IF('True_Odds_Calculator_2-way'!A184="","",'True_Odds_Calculator_2-way'!A184)</f>
        <v>2.85</v>
      </c>
      <c r="B183" s="4">
        <f>IF('True_Odds_Calculator_2-way'!B184="","",'True_Odds_Calculator_2-way'!B184)</f>
        <v>1.45</v>
      </c>
      <c r="C183" s="4">
        <f t="shared" si="22"/>
        <v>0.35087719298245612</v>
      </c>
      <c r="D183">
        <f t="shared" si="23"/>
        <v>0.68965517241379315</v>
      </c>
      <c r="E183">
        <f t="shared" si="24"/>
        <v>4.053236539624927E-2</v>
      </c>
      <c r="F183">
        <f t="shared" si="25"/>
        <v>-0.20145190562613424</v>
      </c>
      <c r="G183">
        <v>0</v>
      </c>
      <c r="H183">
        <f t="shared" si="26"/>
        <v>0.24198427102238354</v>
      </c>
      <c r="I183">
        <f t="shared" si="27"/>
        <v>-1.095993248702382</v>
      </c>
      <c r="J183">
        <f t="shared" si="28"/>
        <v>1.095993248702382</v>
      </c>
      <c r="K183">
        <f t="shared" si="29"/>
        <v>0.33029598538909488</v>
      </c>
      <c r="L183">
        <f t="shared" si="30"/>
        <v>0.66970401461090501</v>
      </c>
      <c r="M183">
        <f t="shared" si="31"/>
        <v>3.0275875100994072</v>
      </c>
      <c r="N183">
        <f t="shared" si="32"/>
        <v>1.4931969619160719</v>
      </c>
    </row>
    <row r="184" spans="1:14" x14ac:dyDescent="0.25">
      <c r="A184" s="4">
        <f>IF('True_Odds_Calculator_2-way'!A185="","",'True_Odds_Calculator_2-way'!A185)</f>
        <v>1.79</v>
      </c>
      <c r="B184" s="4">
        <f>IF('True_Odds_Calculator_2-way'!B185="","",'True_Odds_Calculator_2-way'!B185)</f>
        <v>2.0699999999999998</v>
      </c>
      <c r="C184" s="4">
        <f t="shared" si="22"/>
        <v>0.55865921787709494</v>
      </c>
      <c r="D184">
        <f t="shared" si="23"/>
        <v>0.48309178743961356</v>
      </c>
      <c r="E184">
        <f t="shared" si="24"/>
        <v>4.17510053167085E-2</v>
      </c>
      <c r="F184">
        <f t="shared" si="25"/>
        <v>-0.22813267481715382</v>
      </c>
      <c r="G184">
        <v>0</v>
      </c>
      <c r="H184">
        <f t="shared" si="26"/>
        <v>0.26988368013386232</v>
      </c>
      <c r="I184">
        <f t="shared" si="27"/>
        <v>-1.0876635272089796</v>
      </c>
      <c r="J184">
        <f t="shared" si="28"/>
        <v>1.0876635272089796</v>
      </c>
      <c r="K184">
        <f t="shared" si="29"/>
        <v>0.53785007303660493</v>
      </c>
      <c r="L184">
        <f t="shared" si="30"/>
        <v>0.46214992696339507</v>
      </c>
      <c r="M184">
        <f t="shared" si="31"/>
        <v>1.8592541864950944</v>
      </c>
      <c r="N184">
        <f t="shared" si="32"/>
        <v>2.1637999741136076</v>
      </c>
    </row>
    <row r="185" spans="1:14" x14ac:dyDescent="0.25">
      <c r="A185" s="4">
        <f>IF('True_Odds_Calculator_2-way'!A186="","",'True_Odds_Calculator_2-way'!A186)</f>
        <v>1.96</v>
      </c>
      <c r="B185" s="4">
        <f>IF('True_Odds_Calculator_2-way'!B186="","",'True_Odds_Calculator_2-way'!B186)</f>
        <v>1.89</v>
      </c>
      <c r="C185" s="4">
        <f t="shared" si="22"/>
        <v>0.51020408163265307</v>
      </c>
      <c r="D185">
        <f t="shared" si="23"/>
        <v>0.52910052910052918</v>
      </c>
      <c r="E185">
        <f t="shared" si="24"/>
        <v>3.9304610733182255E-2</v>
      </c>
      <c r="F185">
        <f t="shared" si="25"/>
        <v>-0.23064463880790409</v>
      </c>
      <c r="G185">
        <v>0</v>
      </c>
      <c r="H185">
        <f t="shared" si="26"/>
        <v>0.26994924954108634</v>
      </c>
      <c r="I185">
        <f t="shared" si="27"/>
        <v>-1.0818558060197889</v>
      </c>
      <c r="J185">
        <f t="shared" si="28"/>
        <v>1.0818558060197889</v>
      </c>
      <c r="K185">
        <f t="shared" si="29"/>
        <v>0.49053715233296324</v>
      </c>
      <c r="L185">
        <f t="shared" si="30"/>
        <v>0.50946284766703676</v>
      </c>
      <c r="M185">
        <f t="shared" si="31"/>
        <v>2.0385815737789974</v>
      </c>
      <c r="N185">
        <f t="shared" si="32"/>
        <v>1.9628516673576117</v>
      </c>
    </row>
    <row r="186" spans="1:14" x14ac:dyDescent="0.25">
      <c r="A186" s="4">
        <f>IF('True_Odds_Calculator_2-way'!A187="","",'True_Odds_Calculator_2-way'!A187)</f>
        <v>1.75</v>
      </c>
      <c r="B186" s="4">
        <f>IF('True_Odds_Calculator_2-way'!B187="","",'True_Odds_Calculator_2-way'!B187)</f>
        <v>2.19</v>
      </c>
      <c r="C186" s="4">
        <f t="shared" si="22"/>
        <v>0.5714285714285714</v>
      </c>
      <c r="D186">
        <f t="shared" si="23"/>
        <v>0.45662100456621008</v>
      </c>
      <c r="E186">
        <f t="shared" si="24"/>
        <v>2.8049575994781417E-2</v>
      </c>
      <c r="F186">
        <f t="shared" si="25"/>
        <v>-0.23287671232876717</v>
      </c>
      <c r="G186">
        <v>0</v>
      </c>
      <c r="H186">
        <f t="shared" si="26"/>
        <v>0.26092628832354858</v>
      </c>
      <c r="I186">
        <f t="shared" si="27"/>
        <v>-1.0585122480499263</v>
      </c>
      <c r="J186">
        <f t="shared" si="28"/>
        <v>1.0585122480499263</v>
      </c>
      <c r="K186">
        <f t="shared" si="29"/>
        <v>0.55744958776236542</v>
      </c>
      <c r="L186">
        <f t="shared" si="30"/>
        <v>0.44255041223763469</v>
      </c>
      <c r="M186">
        <f t="shared" si="31"/>
        <v>1.7938841860374448</v>
      </c>
      <c r="N186">
        <f t="shared" si="32"/>
        <v>2.2596295751794115</v>
      </c>
    </row>
    <row r="187" spans="1:14" x14ac:dyDescent="0.25">
      <c r="A187" s="4">
        <f>IF('True_Odds_Calculator_2-way'!A188="","",'True_Odds_Calculator_2-way'!A188)</f>
        <v>1.41</v>
      </c>
      <c r="B187" s="4">
        <f>IF('True_Odds_Calculator_2-way'!B188="","",'True_Odds_Calculator_2-way'!B188)</f>
        <v>3.08</v>
      </c>
      <c r="C187" s="4">
        <f t="shared" si="22"/>
        <v>0.70921985815602839</v>
      </c>
      <c r="D187">
        <f t="shared" si="23"/>
        <v>0.32467532467532467</v>
      </c>
      <c r="E187">
        <f t="shared" si="24"/>
        <v>3.3895182831352955E-2</v>
      </c>
      <c r="F187">
        <f t="shared" si="25"/>
        <v>-0.19637100488164327</v>
      </c>
      <c r="G187">
        <v>0</v>
      </c>
      <c r="H187">
        <f t="shared" si="26"/>
        <v>0.23026618771299623</v>
      </c>
      <c r="I187">
        <f t="shared" si="27"/>
        <v>-1.0828702045605247</v>
      </c>
      <c r="J187">
        <f t="shared" si="28"/>
        <v>1.0828702045605247</v>
      </c>
      <c r="K187">
        <f t="shared" si="29"/>
        <v>0.69253190991064917</v>
      </c>
      <c r="L187">
        <f t="shared" si="30"/>
        <v>0.30746809008935072</v>
      </c>
      <c r="M187">
        <f t="shared" si="31"/>
        <v>1.4439767838698154</v>
      </c>
      <c r="N187">
        <f t="shared" si="32"/>
        <v>3.2523700254858916</v>
      </c>
    </row>
    <row r="188" spans="1:14" x14ac:dyDescent="0.25">
      <c r="A188" s="4">
        <f>IF('True_Odds_Calculator_2-way'!A189="","",'True_Odds_Calculator_2-way'!A189)</f>
        <v>2.12</v>
      </c>
      <c r="B188" s="4">
        <f>IF('True_Odds_Calculator_2-way'!B189="","",'True_Odds_Calculator_2-way'!B189)</f>
        <v>1.79</v>
      </c>
      <c r="C188" s="4">
        <f t="shared" si="22"/>
        <v>0.47169811320754712</v>
      </c>
      <c r="D188">
        <f t="shared" si="23"/>
        <v>0.55865921787709494</v>
      </c>
      <c r="E188">
        <f t="shared" si="24"/>
        <v>3.0357331084642114E-2</v>
      </c>
      <c r="F188">
        <f t="shared" si="25"/>
        <v>-0.23316116791398755</v>
      </c>
      <c r="G188">
        <v>0</v>
      </c>
      <c r="H188">
        <f t="shared" si="26"/>
        <v>0.26351849899862967</v>
      </c>
      <c r="I188">
        <f t="shared" si="27"/>
        <v>-1.0631081389064057</v>
      </c>
      <c r="J188">
        <f t="shared" si="28"/>
        <v>1.0631081389064057</v>
      </c>
      <c r="K188">
        <f t="shared" si="29"/>
        <v>0.4564790342557204</v>
      </c>
      <c r="L188">
        <f t="shared" si="30"/>
        <v>0.54352096574427933</v>
      </c>
      <c r="M188">
        <f t="shared" si="31"/>
        <v>2.1906811155751749</v>
      </c>
      <c r="N188">
        <f t="shared" si="32"/>
        <v>1.8398554297360612</v>
      </c>
    </row>
    <row r="189" spans="1:14" x14ac:dyDescent="0.25">
      <c r="A189" s="4">
        <f>IF('True_Odds_Calculator_2-way'!A190="","",'True_Odds_Calculator_2-way'!A190)</f>
        <v>1.51</v>
      </c>
      <c r="B189" s="4">
        <f>IF('True_Odds_Calculator_2-way'!B190="","",'True_Odds_Calculator_2-way'!B190)</f>
        <v>2.7</v>
      </c>
      <c r="C189" s="4">
        <f t="shared" si="22"/>
        <v>0.66225165562913912</v>
      </c>
      <c r="D189">
        <f t="shared" si="23"/>
        <v>0.37037037037037035</v>
      </c>
      <c r="E189">
        <f t="shared" si="24"/>
        <v>3.2622025999509585E-2</v>
      </c>
      <c r="F189">
        <f t="shared" si="25"/>
        <v>-0.21265636497424567</v>
      </c>
      <c r="G189">
        <v>0</v>
      </c>
      <c r="H189">
        <f t="shared" si="26"/>
        <v>0.24527839097375523</v>
      </c>
      <c r="I189">
        <f t="shared" si="27"/>
        <v>-1.0739657990297378</v>
      </c>
      <c r="J189">
        <f t="shared" si="28"/>
        <v>1.0739657990297378</v>
      </c>
      <c r="K189">
        <f t="shared" si="29"/>
        <v>0.64611063213547693</v>
      </c>
      <c r="L189">
        <f t="shared" si="30"/>
        <v>0.35388936786452291</v>
      </c>
      <c r="M189">
        <f t="shared" si="31"/>
        <v>1.5477225575051663</v>
      </c>
      <c r="N189">
        <f t="shared" si="32"/>
        <v>2.8257418583505545</v>
      </c>
    </row>
    <row r="190" spans="1:14" x14ac:dyDescent="0.25">
      <c r="A190" s="4">
        <f>IF('True_Odds_Calculator_2-way'!A191="","",'True_Odds_Calculator_2-way'!A191)</f>
        <v>1.81</v>
      </c>
      <c r="B190" s="4">
        <f>IF('True_Odds_Calculator_2-way'!B191="","",'True_Odds_Calculator_2-way'!B191)</f>
        <v>2.08</v>
      </c>
      <c r="C190" s="4">
        <f t="shared" si="22"/>
        <v>0.5524861878453039</v>
      </c>
      <c r="D190">
        <f t="shared" si="23"/>
        <v>0.48076923076923073</v>
      </c>
      <c r="E190">
        <f t="shared" si="24"/>
        <v>3.3255418614534626E-2</v>
      </c>
      <c r="F190">
        <f t="shared" si="25"/>
        <v>-0.23236294092647691</v>
      </c>
      <c r="G190">
        <v>0</v>
      </c>
      <c r="H190">
        <f t="shared" si="26"/>
        <v>0.26561835954101148</v>
      </c>
      <c r="I190">
        <f t="shared" si="27"/>
        <v>-1.0691671651659735</v>
      </c>
      <c r="J190">
        <f t="shared" si="28"/>
        <v>1.0691671651659735</v>
      </c>
      <c r="K190">
        <f t="shared" si="29"/>
        <v>0.5358983848622455</v>
      </c>
      <c r="L190">
        <f t="shared" si="30"/>
        <v>0.4641016151377545</v>
      </c>
      <c r="M190">
        <f t="shared" si="31"/>
        <v>1.8660254037844384</v>
      </c>
      <c r="N190">
        <f t="shared" si="32"/>
        <v>2.1547005383792519</v>
      </c>
    </row>
    <row r="191" spans="1:14" x14ac:dyDescent="0.25">
      <c r="A191" s="4">
        <f>IF('True_Odds_Calculator_2-way'!A192="","",'True_Odds_Calculator_2-way'!A192)</f>
        <v>1.79</v>
      </c>
      <c r="B191" s="4">
        <f>IF('True_Odds_Calculator_2-way'!B192="","",'True_Odds_Calculator_2-way'!B192)</f>
        <v>2.11</v>
      </c>
      <c r="C191" s="4">
        <f t="shared" si="22"/>
        <v>0.55865921787709494</v>
      </c>
      <c r="D191">
        <f t="shared" si="23"/>
        <v>0.47393364928909953</v>
      </c>
      <c r="E191">
        <f t="shared" si="24"/>
        <v>3.2592867166194583E-2</v>
      </c>
      <c r="F191">
        <f t="shared" si="25"/>
        <v>-0.23217453467129112</v>
      </c>
      <c r="G191">
        <v>0</v>
      </c>
      <c r="H191">
        <f t="shared" si="26"/>
        <v>0.26476740183748576</v>
      </c>
      <c r="I191">
        <f t="shared" si="27"/>
        <v>-1.0678861770883312</v>
      </c>
      <c r="J191">
        <f t="shared" si="28"/>
        <v>1.0678861770883312</v>
      </c>
      <c r="K191">
        <f t="shared" si="29"/>
        <v>0.54240816034763273</v>
      </c>
      <c r="L191">
        <f t="shared" si="30"/>
        <v>0.45759183965236705</v>
      </c>
      <c r="M191">
        <f t="shared" si="31"/>
        <v>1.8436300798997822</v>
      </c>
      <c r="N191">
        <f t="shared" si="32"/>
        <v>2.1853536565680476</v>
      </c>
    </row>
    <row r="192" spans="1:14" x14ac:dyDescent="0.25">
      <c r="A192" s="4">
        <f>IF('True_Odds_Calculator_2-way'!A193="","",'True_Odds_Calculator_2-way'!A193)</f>
        <v>1.6</v>
      </c>
      <c r="B192" s="4">
        <f>IF('True_Odds_Calculator_2-way'!B193="","",'True_Odds_Calculator_2-way'!B193)</f>
        <v>2.4500000000000002</v>
      </c>
      <c r="C192" s="4">
        <f t="shared" si="22"/>
        <v>0.625</v>
      </c>
      <c r="D192">
        <f t="shared" si="23"/>
        <v>0.4081632653061224</v>
      </c>
      <c r="E192">
        <f t="shared" si="24"/>
        <v>3.3163265306122458E-2</v>
      </c>
      <c r="F192">
        <f t="shared" si="25"/>
        <v>-0.22193877551020402</v>
      </c>
      <c r="G192">
        <v>0</v>
      </c>
      <c r="H192">
        <f t="shared" si="26"/>
        <v>0.25510204081632648</v>
      </c>
      <c r="I192">
        <f t="shared" si="27"/>
        <v>-1.0721125348377949</v>
      </c>
      <c r="J192">
        <f t="shared" si="28"/>
        <v>1.0721125348377949</v>
      </c>
      <c r="K192">
        <f t="shared" si="29"/>
        <v>0.60854364081308054</v>
      </c>
      <c r="L192">
        <f t="shared" si="30"/>
        <v>0.39145635918691934</v>
      </c>
      <c r="M192">
        <f t="shared" si="31"/>
        <v>1.643267520902677</v>
      </c>
      <c r="N192">
        <f t="shared" si="32"/>
        <v>2.5545631755148031</v>
      </c>
    </row>
    <row r="193" spans="1:14" x14ac:dyDescent="0.25">
      <c r="A193" s="4">
        <f>IF('True_Odds_Calculator_2-way'!A194="","",'True_Odds_Calculator_2-way'!A194)</f>
        <v>2.23</v>
      </c>
      <c r="B193" s="4">
        <f>IF('True_Odds_Calculator_2-way'!B194="","",'True_Odds_Calculator_2-way'!B194)</f>
        <v>1.72</v>
      </c>
      <c r="C193" s="4">
        <f t="shared" si="22"/>
        <v>0.44843049327354262</v>
      </c>
      <c r="D193">
        <f t="shared" si="23"/>
        <v>0.58139534883720934</v>
      </c>
      <c r="E193">
        <f t="shared" si="24"/>
        <v>2.982584211075201E-2</v>
      </c>
      <c r="F193">
        <f t="shared" si="25"/>
        <v>-0.23088956095526114</v>
      </c>
      <c r="G193">
        <v>0</v>
      </c>
      <c r="H193">
        <f t="shared" si="26"/>
        <v>0.26071540306601315</v>
      </c>
      <c r="I193">
        <f t="shared" si="27"/>
        <v>-1.0626278551055641</v>
      </c>
      <c r="J193">
        <f t="shared" si="28"/>
        <v>1.0626278551055641</v>
      </c>
      <c r="K193">
        <f t="shared" si="29"/>
        <v>0.43345731074801436</v>
      </c>
      <c r="L193">
        <f t="shared" si="30"/>
        <v>0.56654268925198559</v>
      </c>
      <c r="M193">
        <f t="shared" si="31"/>
        <v>2.3070322617798436</v>
      </c>
      <c r="N193">
        <f t="shared" si="32"/>
        <v>1.7650920556760061</v>
      </c>
    </row>
    <row r="194" spans="1:14" x14ac:dyDescent="0.25">
      <c r="A194" s="4">
        <f>IF('True_Odds_Calculator_2-way'!A195="","",'True_Odds_Calculator_2-way'!A195)</f>
        <v>2.08</v>
      </c>
      <c r="B194" s="4">
        <f>IF('True_Odds_Calculator_2-way'!B195="","",'True_Odds_Calculator_2-way'!B195)</f>
        <v>1.81</v>
      </c>
      <c r="C194" s="4">
        <f t="shared" si="22"/>
        <v>0.48076923076923073</v>
      </c>
      <c r="D194">
        <f t="shared" si="23"/>
        <v>0.5524861878453039</v>
      </c>
      <c r="E194">
        <f t="shared" si="24"/>
        <v>3.3255418614534626E-2</v>
      </c>
      <c r="F194">
        <f t="shared" si="25"/>
        <v>-0.23236294092647691</v>
      </c>
      <c r="G194">
        <v>0</v>
      </c>
      <c r="H194">
        <f t="shared" si="26"/>
        <v>0.26561835954101148</v>
      </c>
      <c r="I194">
        <f t="shared" si="27"/>
        <v>-1.0691671651659735</v>
      </c>
      <c r="J194">
        <f t="shared" si="28"/>
        <v>1.0691671651659735</v>
      </c>
      <c r="K194">
        <f t="shared" si="29"/>
        <v>0.4641016151377545</v>
      </c>
      <c r="L194">
        <f t="shared" si="30"/>
        <v>0.5358983848622455</v>
      </c>
      <c r="M194">
        <f t="shared" si="31"/>
        <v>2.1547005383792519</v>
      </c>
      <c r="N194">
        <f t="shared" si="32"/>
        <v>1.8660254037844384</v>
      </c>
    </row>
    <row r="195" spans="1:14" x14ac:dyDescent="0.25">
      <c r="A195" s="4">
        <f>IF('True_Odds_Calculator_2-way'!A196="","",'True_Odds_Calculator_2-way'!A196)</f>
        <v>1.91</v>
      </c>
      <c r="B195" s="4">
        <f>IF('True_Odds_Calculator_2-way'!B196="","",'True_Odds_Calculator_2-way'!B196)</f>
        <v>1.98</v>
      </c>
      <c r="C195" s="4">
        <f t="shared" ref="C195:C258" si="33">1/A195</f>
        <v>0.52356020942408377</v>
      </c>
      <c r="D195">
        <f t="shared" ref="D195:D258" si="34">1/B195</f>
        <v>0.50505050505050508</v>
      </c>
      <c r="E195">
        <f t="shared" ref="E195:E258" si="35">C195+D195-1</f>
        <v>2.861071447458885E-2</v>
      </c>
      <c r="F195">
        <f t="shared" ref="F195:F258" si="36">C195+D195-(C195*D195)-1</f>
        <v>-0.23581363371939279</v>
      </c>
      <c r="G195">
        <v>0</v>
      </c>
      <c r="H195">
        <f t="shared" ref="H195:H258" si="37">C195*D195</f>
        <v>0.2644243481939817</v>
      </c>
      <c r="I195">
        <f t="shared" ref="I195:I258" si="38">((-4*F195*H195)^0.5)/(2*F195)</f>
        <v>-1.0589275952301447</v>
      </c>
      <c r="J195">
        <f t="shared" ref="J195:J258" si="39">(-((-4*F195*H195)^0.5))/(2*F195)</f>
        <v>1.0589275952301447</v>
      </c>
      <c r="K195">
        <f t="shared" ref="K195:K258" si="40">IF(A195="","",(C195/($J195+C195-($J195*C195))))</f>
        <v>0.50926243676795835</v>
      </c>
      <c r="L195">
        <f t="shared" ref="L195:L258" si="41">IF(B195="","",(D195/($J195+D195-($J195*D195))))</f>
        <v>0.4907375632320416</v>
      </c>
      <c r="M195">
        <f t="shared" ref="M195:M258" si="42">IF(A195="","",1/K195)</f>
        <v>1.9636241116594322</v>
      </c>
      <c r="N195">
        <f t="shared" ref="N195:N258" si="43">IF(B195="","",1/L195)</f>
        <v>2.0377490433255412</v>
      </c>
    </row>
    <row r="196" spans="1:14" x14ac:dyDescent="0.25">
      <c r="A196" s="4">
        <f>IF('True_Odds_Calculator_2-way'!A197="","",'True_Odds_Calculator_2-way'!A197)</f>
        <v>2.41</v>
      </c>
      <c r="B196" s="4">
        <f>IF('True_Odds_Calculator_2-way'!B197="","",'True_Odds_Calculator_2-way'!B197)</f>
        <v>1.62</v>
      </c>
      <c r="C196" s="4">
        <f t="shared" si="33"/>
        <v>0.41493775933609955</v>
      </c>
      <c r="D196">
        <f t="shared" si="34"/>
        <v>0.61728395061728392</v>
      </c>
      <c r="E196">
        <f t="shared" si="35"/>
        <v>3.2221709953383471E-2</v>
      </c>
      <c r="F196">
        <f t="shared" si="36"/>
        <v>-0.22391270938988783</v>
      </c>
      <c r="G196">
        <v>0</v>
      </c>
      <c r="H196">
        <f t="shared" si="37"/>
        <v>0.2561344193432713</v>
      </c>
      <c r="I196">
        <f t="shared" si="38"/>
        <v>-1.0695340092890231</v>
      </c>
      <c r="J196">
        <f t="shared" si="39"/>
        <v>1.0695340092890231</v>
      </c>
      <c r="K196">
        <f t="shared" si="40"/>
        <v>0.39871725432970118</v>
      </c>
      <c r="L196">
        <f t="shared" si="41"/>
        <v>0.60128274567029871</v>
      </c>
      <c r="M196">
        <f t="shared" si="42"/>
        <v>2.5080429530975232</v>
      </c>
      <c r="N196">
        <f t="shared" si="43"/>
        <v>1.6631110857591944</v>
      </c>
    </row>
    <row r="197" spans="1:14" x14ac:dyDescent="0.25">
      <c r="A197" s="4">
        <f>IF('True_Odds_Calculator_2-way'!A198="","",'True_Odds_Calculator_2-way'!A198)</f>
        <v>2.09</v>
      </c>
      <c r="B197" s="4">
        <f>IF('True_Odds_Calculator_2-way'!B198="","",'True_Odds_Calculator_2-way'!B198)</f>
        <v>1.81</v>
      </c>
      <c r="C197" s="4">
        <f t="shared" si="33"/>
        <v>0.47846889952153115</v>
      </c>
      <c r="D197">
        <f t="shared" si="34"/>
        <v>0.5524861878453039</v>
      </c>
      <c r="E197">
        <f t="shared" si="35"/>
        <v>3.0955087366835166E-2</v>
      </c>
      <c r="F197">
        <f t="shared" si="36"/>
        <v>-0.23339237093235332</v>
      </c>
      <c r="G197">
        <v>0</v>
      </c>
      <c r="H197">
        <f t="shared" si="37"/>
        <v>0.26434745829918849</v>
      </c>
      <c r="I197">
        <f t="shared" si="38"/>
        <v>-1.064251428023502</v>
      </c>
      <c r="J197">
        <f t="shared" si="39"/>
        <v>1.064251428023502</v>
      </c>
      <c r="K197">
        <f t="shared" si="40"/>
        <v>0.46295566357839102</v>
      </c>
      <c r="L197">
        <f t="shared" si="41"/>
        <v>0.53704433642160887</v>
      </c>
      <c r="M197">
        <f t="shared" si="42"/>
        <v>2.1600340565456171</v>
      </c>
      <c r="N197">
        <f t="shared" si="43"/>
        <v>1.8620436566990362</v>
      </c>
    </row>
    <row r="198" spans="1:14" x14ac:dyDescent="0.25">
      <c r="A198" s="4">
        <f>IF('True_Odds_Calculator_2-way'!A199="","",'True_Odds_Calculator_2-way'!A199)</f>
        <v>2.06</v>
      </c>
      <c r="B198" s="4">
        <f>IF('True_Odds_Calculator_2-way'!B199="","",'True_Odds_Calculator_2-way'!B199)</f>
        <v>1.84</v>
      </c>
      <c r="C198" s="4">
        <f t="shared" si="33"/>
        <v>0.4854368932038835</v>
      </c>
      <c r="D198">
        <f t="shared" si="34"/>
        <v>0.54347826086956519</v>
      </c>
      <c r="E198">
        <f t="shared" si="35"/>
        <v>2.891515407344869E-2</v>
      </c>
      <c r="F198">
        <f t="shared" si="36"/>
        <v>-0.23490924440692273</v>
      </c>
      <c r="G198">
        <v>0</v>
      </c>
      <c r="H198">
        <f t="shared" si="37"/>
        <v>0.26382439848037148</v>
      </c>
      <c r="I198">
        <f t="shared" si="38"/>
        <v>-1.0597597584982434</v>
      </c>
      <c r="J198">
        <f t="shared" si="39"/>
        <v>1.0597597584982434</v>
      </c>
      <c r="K198">
        <f t="shared" si="40"/>
        <v>0.47095494984925418</v>
      </c>
      <c r="L198">
        <f t="shared" si="41"/>
        <v>0.52904505015074577</v>
      </c>
      <c r="M198">
        <f t="shared" si="42"/>
        <v>2.123345344008138</v>
      </c>
      <c r="N198">
        <f t="shared" si="43"/>
        <v>1.8901981971385247</v>
      </c>
    </row>
    <row r="199" spans="1:14" x14ac:dyDescent="0.25">
      <c r="A199" s="4">
        <f>IF('True_Odds_Calculator_2-way'!A200="","",'True_Odds_Calculator_2-way'!A200)</f>
        <v>1.97</v>
      </c>
      <c r="B199" s="4">
        <f>IF('True_Odds_Calculator_2-way'!B200="","",'True_Odds_Calculator_2-way'!B200)</f>
        <v>1.9</v>
      </c>
      <c r="C199" s="4">
        <f t="shared" si="33"/>
        <v>0.50761421319796951</v>
      </c>
      <c r="D199">
        <f t="shared" si="34"/>
        <v>0.52631578947368418</v>
      </c>
      <c r="E199">
        <f t="shared" si="35"/>
        <v>3.3930002671653803E-2</v>
      </c>
      <c r="F199">
        <f t="shared" si="36"/>
        <v>-0.23323537269569861</v>
      </c>
      <c r="G199">
        <v>0</v>
      </c>
      <c r="H199">
        <f t="shared" si="37"/>
        <v>0.26716537536735235</v>
      </c>
      <c r="I199">
        <f t="shared" si="38"/>
        <v>-1.0702688317798925</v>
      </c>
      <c r="J199">
        <f t="shared" si="39"/>
        <v>1.0702688317798925</v>
      </c>
      <c r="K199">
        <f t="shared" si="40"/>
        <v>0.49063843062637452</v>
      </c>
      <c r="L199">
        <f t="shared" si="41"/>
        <v>0.50936156937362553</v>
      </c>
      <c r="M199">
        <f t="shared" si="42"/>
        <v>2.0381607668264961</v>
      </c>
      <c r="N199">
        <f t="shared" si="43"/>
        <v>1.963241948601903</v>
      </c>
    </row>
    <row r="200" spans="1:14" x14ac:dyDescent="0.25">
      <c r="A200" s="4">
        <f>IF('True_Odds_Calculator_2-way'!A201="","",'True_Odds_Calculator_2-way'!A201)</f>
        <v>1.93</v>
      </c>
      <c r="B200" s="4">
        <f>IF('True_Odds_Calculator_2-way'!B201="","",'True_Odds_Calculator_2-way'!B201)</f>
        <v>1.94</v>
      </c>
      <c r="C200" s="4">
        <f t="shared" si="33"/>
        <v>0.5181347150259068</v>
      </c>
      <c r="D200">
        <f t="shared" si="34"/>
        <v>0.51546391752577325</v>
      </c>
      <c r="E200">
        <f t="shared" si="35"/>
        <v>3.3598632551679941E-2</v>
      </c>
      <c r="F200">
        <f t="shared" si="36"/>
        <v>-0.2334811174616741</v>
      </c>
      <c r="G200">
        <v>0</v>
      </c>
      <c r="H200">
        <f t="shared" si="37"/>
        <v>0.26707975001335404</v>
      </c>
      <c r="I200">
        <f t="shared" si="38"/>
        <v>-1.0695340092890231</v>
      </c>
      <c r="J200">
        <f t="shared" si="39"/>
        <v>1.0695340092890231</v>
      </c>
      <c r="K200">
        <f t="shared" si="40"/>
        <v>0.50133690795359842</v>
      </c>
      <c r="L200">
        <f t="shared" si="41"/>
        <v>0.49866309204640175</v>
      </c>
      <c r="M200">
        <f t="shared" si="42"/>
        <v>1.9946666286387909</v>
      </c>
      <c r="N200">
        <f t="shared" si="43"/>
        <v>2.0053619687316817</v>
      </c>
    </row>
    <row r="201" spans="1:14" x14ac:dyDescent="0.25">
      <c r="A201" s="4">
        <f>IF('True_Odds_Calculator_2-way'!A202="","",'True_Odds_Calculator_2-way'!A202)</f>
        <v>1.83</v>
      </c>
      <c r="B201" s="4">
        <f>IF('True_Odds_Calculator_2-way'!B202="","",'True_Odds_Calculator_2-way'!B202)</f>
        <v>2.0499999999999998</v>
      </c>
      <c r="C201" s="4">
        <f t="shared" si="33"/>
        <v>0.54644808743169393</v>
      </c>
      <c r="D201">
        <f t="shared" si="34"/>
        <v>0.48780487804878053</v>
      </c>
      <c r="E201">
        <f t="shared" si="35"/>
        <v>3.4252965480474407E-2</v>
      </c>
      <c r="F201">
        <f t="shared" si="36"/>
        <v>-0.23230707716913246</v>
      </c>
      <c r="G201">
        <v>0</v>
      </c>
      <c r="H201">
        <f t="shared" si="37"/>
        <v>0.26656004264960681</v>
      </c>
      <c r="I201">
        <f t="shared" si="38"/>
        <v>-1.0711894933108055</v>
      </c>
      <c r="J201">
        <f t="shared" si="39"/>
        <v>1.0711894933108055</v>
      </c>
      <c r="K201">
        <f t="shared" si="40"/>
        <v>0.52935616627105819</v>
      </c>
      <c r="L201">
        <f t="shared" si="41"/>
        <v>0.47064383372894186</v>
      </c>
      <c r="M201">
        <f t="shared" si="42"/>
        <v>1.8890872794479689</v>
      </c>
      <c r="N201">
        <f t="shared" si="43"/>
        <v>2.1247489679763456</v>
      </c>
    </row>
    <row r="202" spans="1:14" x14ac:dyDescent="0.25">
      <c r="A202" s="4">
        <f>IF('True_Odds_Calculator_2-way'!A203="","",'True_Odds_Calculator_2-way'!A203)</f>
        <v>1.95</v>
      </c>
      <c r="B202" s="4">
        <f>IF('True_Odds_Calculator_2-way'!B203="","",'True_Odds_Calculator_2-way'!B203)</f>
        <v>1.92</v>
      </c>
      <c r="C202" s="4">
        <f t="shared" si="33"/>
        <v>0.51282051282051289</v>
      </c>
      <c r="D202">
        <f t="shared" si="34"/>
        <v>0.52083333333333337</v>
      </c>
      <c r="E202">
        <f t="shared" si="35"/>
        <v>3.3653846153846256E-2</v>
      </c>
      <c r="F202">
        <f t="shared" si="36"/>
        <v>-0.23344017094017089</v>
      </c>
      <c r="G202">
        <v>0</v>
      </c>
      <c r="H202">
        <f t="shared" si="37"/>
        <v>0.26709401709401714</v>
      </c>
      <c r="I202">
        <f t="shared" si="38"/>
        <v>-1.0696563746013956</v>
      </c>
      <c r="J202">
        <f t="shared" si="39"/>
        <v>1.0696563746013956</v>
      </c>
      <c r="K202">
        <f t="shared" si="40"/>
        <v>0.49598904672064897</v>
      </c>
      <c r="L202">
        <f t="shared" si="41"/>
        <v>0.50401095327935097</v>
      </c>
      <c r="M202">
        <f t="shared" si="42"/>
        <v>2.0161735558713256</v>
      </c>
      <c r="N202">
        <f t="shared" si="43"/>
        <v>1.9840838646332837</v>
      </c>
    </row>
    <row r="203" spans="1:14" x14ac:dyDescent="0.25">
      <c r="A203" s="4">
        <f>IF('True_Odds_Calculator_2-way'!A204="","",'True_Odds_Calculator_2-way'!A204)</f>
        <v>2.1</v>
      </c>
      <c r="B203" s="4">
        <f>IF('True_Odds_Calculator_2-way'!B204="","",'True_Odds_Calculator_2-way'!B204)</f>
        <v>1.78</v>
      </c>
      <c r="C203" s="4">
        <f t="shared" si="33"/>
        <v>0.47619047619047616</v>
      </c>
      <c r="D203">
        <f t="shared" si="34"/>
        <v>0.5617977528089888</v>
      </c>
      <c r="E203">
        <f t="shared" si="35"/>
        <v>3.7988228999465079E-2</v>
      </c>
      <c r="F203">
        <f t="shared" si="36"/>
        <v>-0.2295345104333868</v>
      </c>
      <c r="G203">
        <v>0</v>
      </c>
      <c r="H203">
        <f t="shared" si="37"/>
        <v>0.26752273943285182</v>
      </c>
      <c r="I203">
        <f t="shared" si="38"/>
        <v>-1.0795837927188263</v>
      </c>
      <c r="J203">
        <f t="shared" si="39"/>
        <v>1.0795837927188263</v>
      </c>
      <c r="K203">
        <f t="shared" si="40"/>
        <v>0.45713404422735271</v>
      </c>
      <c r="L203">
        <f t="shared" si="41"/>
        <v>0.54286595577264729</v>
      </c>
      <c r="M203">
        <f t="shared" si="42"/>
        <v>2.1875421719907089</v>
      </c>
      <c r="N203">
        <f t="shared" si="43"/>
        <v>1.8420753583206844</v>
      </c>
    </row>
    <row r="204" spans="1:14" x14ac:dyDescent="0.25">
      <c r="A204" s="4">
        <f>IF('True_Odds_Calculator_2-way'!A205="","",'True_Odds_Calculator_2-way'!A205)</f>
        <v>2.6</v>
      </c>
      <c r="B204" s="4">
        <f>IF('True_Odds_Calculator_2-way'!B205="","",'True_Odds_Calculator_2-way'!B205)</f>
        <v>1.53</v>
      </c>
      <c r="C204" s="4">
        <f t="shared" si="33"/>
        <v>0.38461538461538458</v>
      </c>
      <c r="D204">
        <f t="shared" si="34"/>
        <v>0.65359477124183007</v>
      </c>
      <c r="E204">
        <f t="shared" si="35"/>
        <v>3.8210155857214545E-2</v>
      </c>
      <c r="F204">
        <f t="shared" si="36"/>
        <v>-0.21317244846656624</v>
      </c>
      <c r="G204">
        <v>0</v>
      </c>
      <c r="H204">
        <f t="shared" si="37"/>
        <v>0.25138260432378079</v>
      </c>
      <c r="I204">
        <f t="shared" si="38"/>
        <v>-1.0859306069076731</v>
      </c>
      <c r="J204">
        <f t="shared" si="39"/>
        <v>1.0859306069076731</v>
      </c>
      <c r="K204">
        <f t="shared" si="40"/>
        <v>0.36529827538103465</v>
      </c>
      <c r="L204">
        <f t="shared" si="41"/>
        <v>0.63470172461896535</v>
      </c>
      <c r="M204">
        <f t="shared" si="42"/>
        <v>2.7374889710522772</v>
      </c>
      <c r="N204">
        <f t="shared" si="43"/>
        <v>1.575543221661067</v>
      </c>
    </row>
    <row r="205" spans="1:14" x14ac:dyDescent="0.25">
      <c r="A205" s="4">
        <f>IF('True_Odds_Calculator_2-way'!A206="","",'True_Odds_Calculator_2-way'!A206)</f>
        <v>2.17</v>
      </c>
      <c r="B205" s="4">
        <f>IF('True_Odds_Calculator_2-way'!B206="","",'True_Odds_Calculator_2-way'!B206)</f>
        <v>1.73</v>
      </c>
      <c r="C205" s="4">
        <f t="shared" si="33"/>
        <v>0.46082949308755761</v>
      </c>
      <c r="D205">
        <f t="shared" si="34"/>
        <v>0.5780346820809249</v>
      </c>
      <c r="E205">
        <f t="shared" si="35"/>
        <v>3.8864175168482618E-2</v>
      </c>
      <c r="F205">
        <f t="shared" si="36"/>
        <v>-0.22751125436189756</v>
      </c>
      <c r="G205">
        <v>0</v>
      </c>
      <c r="H205">
        <f t="shared" si="37"/>
        <v>0.26637542953038013</v>
      </c>
      <c r="I205">
        <f t="shared" si="38"/>
        <v>-1.0820457886019927</v>
      </c>
      <c r="J205">
        <f t="shared" si="39"/>
        <v>1.0820457886019927</v>
      </c>
      <c r="K205">
        <f t="shared" si="40"/>
        <v>0.44130751828400394</v>
      </c>
      <c r="L205">
        <f t="shared" si="41"/>
        <v>0.55869248171599584</v>
      </c>
      <c r="M205">
        <f t="shared" si="42"/>
        <v>2.2659935726643319</v>
      </c>
      <c r="N205">
        <f t="shared" si="43"/>
        <v>1.789893425679455</v>
      </c>
    </row>
    <row r="206" spans="1:14" x14ac:dyDescent="0.25">
      <c r="A206" s="4">
        <f>IF('True_Odds_Calculator_2-way'!A207="","",'True_Odds_Calculator_2-way'!A207)</f>
        <v>2.19</v>
      </c>
      <c r="B206" s="4">
        <f>IF('True_Odds_Calculator_2-way'!B207="","",'True_Odds_Calculator_2-way'!B207)</f>
        <v>1.72</v>
      </c>
      <c r="C206" s="4">
        <f t="shared" si="33"/>
        <v>0.45662100456621008</v>
      </c>
      <c r="D206">
        <f t="shared" si="34"/>
        <v>0.58139534883720934</v>
      </c>
      <c r="E206">
        <f t="shared" si="35"/>
        <v>3.8016353403419467E-2</v>
      </c>
      <c r="F206">
        <f t="shared" si="36"/>
        <v>-0.22746097483274919</v>
      </c>
      <c r="G206">
        <v>0</v>
      </c>
      <c r="H206">
        <f t="shared" si="37"/>
        <v>0.26547732823616865</v>
      </c>
      <c r="I206">
        <f t="shared" si="38"/>
        <v>-1.0803395392536077</v>
      </c>
      <c r="J206">
        <f t="shared" si="39"/>
        <v>1.0803395392536077</v>
      </c>
      <c r="K206">
        <f t="shared" si="40"/>
        <v>0.43752110049466114</v>
      </c>
      <c r="L206">
        <f t="shared" si="41"/>
        <v>0.5624788995053388</v>
      </c>
      <c r="M206">
        <f t="shared" si="42"/>
        <v>2.2856040517117928</v>
      </c>
      <c r="N206">
        <f t="shared" si="43"/>
        <v>1.7778444682625973</v>
      </c>
    </row>
    <row r="207" spans="1:14" x14ac:dyDescent="0.25">
      <c r="A207" s="4">
        <f>IF('True_Odds_Calculator_2-way'!A208="","",'True_Odds_Calculator_2-way'!A208)</f>
        <v>2.21</v>
      </c>
      <c r="B207" s="4">
        <f>IF('True_Odds_Calculator_2-way'!B208="","",'True_Odds_Calculator_2-way'!B208)</f>
        <v>1.69</v>
      </c>
      <c r="C207" s="4">
        <f t="shared" si="33"/>
        <v>0.45248868778280543</v>
      </c>
      <c r="D207">
        <f t="shared" si="34"/>
        <v>0.59171597633136097</v>
      </c>
      <c r="E207">
        <f t="shared" si="35"/>
        <v>4.4204664114166459E-2</v>
      </c>
      <c r="F207">
        <f t="shared" si="36"/>
        <v>-0.22354012155613256</v>
      </c>
      <c r="G207">
        <v>0</v>
      </c>
      <c r="H207">
        <f t="shared" si="37"/>
        <v>0.26774478567029908</v>
      </c>
      <c r="I207">
        <f t="shared" si="38"/>
        <v>-1.0944168462342658</v>
      </c>
      <c r="J207">
        <f t="shared" si="39"/>
        <v>1.0944168462342658</v>
      </c>
      <c r="K207">
        <f t="shared" si="40"/>
        <v>0.430247355617285</v>
      </c>
      <c r="L207">
        <f t="shared" si="41"/>
        <v>0.56975264438271478</v>
      </c>
      <c r="M207">
        <f t="shared" si="42"/>
        <v>2.3242443839434617</v>
      </c>
      <c r="N207">
        <f t="shared" si="43"/>
        <v>1.7551476239016437</v>
      </c>
    </row>
    <row r="208" spans="1:14" x14ac:dyDescent="0.25">
      <c r="A208" s="4">
        <f>IF('True_Odds_Calculator_2-way'!A209="","",'True_Odds_Calculator_2-way'!A209)</f>
        <v>2.35</v>
      </c>
      <c r="B208" s="4">
        <f>IF('True_Odds_Calculator_2-way'!B209="","",'True_Odds_Calculator_2-way'!B209)</f>
        <v>1.63</v>
      </c>
      <c r="C208" s="4">
        <f t="shared" si="33"/>
        <v>0.42553191489361702</v>
      </c>
      <c r="D208">
        <f t="shared" si="34"/>
        <v>0.61349693251533743</v>
      </c>
      <c r="E208">
        <f t="shared" si="35"/>
        <v>3.9028847408954404E-2</v>
      </c>
      <c r="F208">
        <f t="shared" si="36"/>
        <v>-0.22203367706565724</v>
      </c>
      <c r="G208">
        <v>0</v>
      </c>
      <c r="H208">
        <f t="shared" si="37"/>
        <v>0.2610625244746117</v>
      </c>
      <c r="I208">
        <f t="shared" si="38"/>
        <v>-1.0843334143872592</v>
      </c>
      <c r="J208">
        <f t="shared" si="39"/>
        <v>1.0843334143872592</v>
      </c>
      <c r="K208">
        <f t="shared" si="40"/>
        <v>0.4058688457449498</v>
      </c>
      <c r="L208">
        <f t="shared" si="41"/>
        <v>0.59413115425505014</v>
      </c>
      <c r="M208">
        <f t="shared" si="42"/>
        <v>2.4638501094227996</v>
      </c>
      <c r="N208">
        <f t="shared" si="43"/>
        <v>1.6831300510639733</v>
      </c>
    </row>
    <row r="209" spans="1:14" x14ac:dyDescent="0.25">
      <c r="A209" s="4">
        <f>IF('True_Odds_Calculator_2-way'!A210="","",'True_Odds_Calculator_2-way'!A210)</f>
        <v>1.78</v>
      </c>
      <c r="B209" s="4">
        <f>IF('True_Odds_Calculator_2-way'!B210="","",'True_Odds_Calculator_2-way'!B210)</f>
        <v>2.1</v>
      </c>
      <c r="C209" s="4">
        <f t="shared" si="33"/>
        <v>0.5617977528089888</v>
      </c>
      <c r="D209">
        <f t="shared" si="34"/>
        <v>0.47619047619047616</v>
      </c>
      <c r="E209">
        <f t="shared" si="35"/>
        <v>3.7988228999465079E-2</v>
      </c>
      <c r="F209">
        <f t="shared" si="36"/>
        <v>-0.2295345104333868</v>
      </c>
      <c r="G209">
        <v>0</v>
      </c>
      <c r="H209">
        <f t="shared" si="37"/>
        <v>0.26752273943285182</v>
      </c>
      <c r="I209">
        <f t="shared" si="38"/>
        <v>-1.0795837927188263</v>
      </c>
      <c r="J209">
        <f t="shared" si="39"/>
        <v>1.0795837927188263</v>
      </c>
      <c r="K209">
        <f t="shared" si="40"/>
        <v>0.54286595577264729</v>
      </c>
      <c r="L209">
        <f t="shared" si="41"/>
        <v>0.45713404422735271</v>
      </c>
      <c r="M209">
        <f t="shared" si="42"/>
        <v>1.8420753583206844</v>
      </c>
      <c r="N209">
        <f t="shared" si="43"/>
        <v>2.1875421719907089</v>
      </c>
    </row>
    <row r="210" spans="1:14" x14ac:dyDescent="0.25">
      <c r="A210" s="4">
        <f>IF('True_Odds_Calculator_2-way'!A211="","",'True_Odds_Calculator_2-way'!A211)</f>
        <v>1.89</v>
      </c>
      <c r="B210" s="4">
        <f>IF('True_Odds_Calculator_2-way'!B211="","",'True_Odds_Calculator_2-way'!B211)</f>
        <v>1.98</v>
      </c>
      <c r="C210" s="4">
        <f t="shared" si="33"/>
        <v>0.52910052910052918</v>
      </c>
      <c r="D210">
        <f t="shared" si="34"/>
        <v>0.50505050505050508</v>
      </c>
      <c r="E210">
        <f t="shared" si="35"/>
        <v>3.4151034151034265E-2</v>
      </c>
      <c r="F210">
        <f t="shared" si="36"/>
        <v>-0.23307145529367745</v>
      </c>
      <c r="G210">
        <v>0</v>
      </c>
      <c r="H210">
        <f t="shared" si="37"/>
        <v>0.26722248944471172</v>
      </c>
      <c r="I210">
        <f t="shared" si="38"/>
        <v>-1.0707595557083738</v>
      </c>
      <c r="J210">
        <f t="shared" si="39"/>
        <v>1.0707595557083738</v>
      </c>
      <c r="K210">
        <f t="shared" si="40"/>
        <v>0.5120390612350737</v>
      </c>
      <c r="L210">
        <f t="shared" si="41"/>
        <v>0.48796093876492608</v>
      </c>
      <c r="M210">
        <f t="shared" si="42"/>
        <v>1.9529760045804527</v>
      </c>
      <c r="N210">
        <f t="shared" si="43"/>
        <v>2.0493443645942064</v>
      </c>
    </row>
    <row r="211" spans="1:14" x14ac:dyDescent="0.25">
      <c r="A211" s="4">
        <f>IF('True_Odds_Calculator_2-way'!A212="","",'True_Odds_Calculator_2-way'!A212)</f>
        <v>2.39</v>
      </c>
      <c r="B211" s="4">
        <f>IF('True_Odds_Calculator_2-way'!B212="","",'True_Odds_Calculator_2-way'!B212)</f>
        <v>1.61</v>
      </c>
      <c r="C211" s="4">
        <f t="shared" si="33"/>
        <v>0.41841004184100417</v>
      </c>
      <c r="D211">
        <f t="shared" si="34"/>
        <v>0.6211180124223602</v>
      </c>
      <c r="E211">
        <f t="shared" si="35"/>
        <v>3.9528054263364254E-2</v>
      </c>
      <c r="F211">
        <f t="shared" si="36"/>
        <v>-0.22035395930247681</v>
      </c>
      <c r="G211">
        <v>0</v>
      </c>
      <c r="H211">
        <f t="shared" si="37"/>
        <v>0.25988201356584106</v>
      </c>
      <c r="I211">
        <f t="shared" si="38"/>
        <v>-1.0859946414984594</v>
      </c>
      <c r="J211">
        <f t="shared" si="39"/>
        <v>1.0859946414984594</v>
      </c>
      <c r="K211">
        <f t="shared" si="40"/>
        <v>0.39848058529044122</v>
      </c>
      <c r="L211">
        <f t="shared" si="41"/>
        <v>0.60151941470955883</v>
      </c>
      <c r="M211">
        <f t="shared" si="42"/>
        <v>2.5095325516828586</v>
      </c>
      <c r="N211">
        <f t="shared" si="43"/>
        <v>1.6624567313140606</v>
      </c>
    </row>
    <row r="212" spans="1:14" x14ac:dyDescent="0.25">
      <c r="A212" s="4">
        <f>IF('True_Odds_Calculator_2-way'!A213="","",'True_Odds_Calculator_2-way'!A213)</f>
        <v>2.17</v>
      </c>
      <c r="B212" s="4">
        <f>IF('True_Odds_Calculator_2-way'!B213="","",'True_Odds_Calculator_2-way'!B213)</f>
        <v>1.73</v>
      </c>
      <c r="C212" s="4">
        <f t="shared" si="33"/>
        <v>0.46082949308755761</v>
      </c>
      <c r="D212">
        <f t="shared" si="34"/>
        <v>0.5780346820809249</v>
      </c>
      <c r="E212">
        <f t="shared" si="35"/>
        <v>3.8864175168482618E-2</v>
      </c>
      <c r="F212">
        <f t="shared" si="36"/>
        <v>-0.22751125436189756</v>
      </c>
      <c r="G212">
        <v>0</v>
      </c>
      <c r="H212">
        <f t="shared" si="37"/>
        <v>0.26637542953038013</v>
      </c>
      <c r="I212">
        <f t="shared" si="38"/>
        <v>-1.0820457886019927</v>
      </c>
      <c r="J212">
        <f t="shared" si="39"/>
        <v>1.0820457886019927</v>
      </c>
      <c r="K212">
        <f t="shared" si="40"/>
        <v>0.44130751828400394</v>
      </c>
      <c r="L212">
        <f t="shared" si="41"/>
        <v>0.55869248171599584</v>
      </c>
      <c r="M212">
        <f t="shared" si="42"/>
        <v>2.2659935726643319</v>
      </c>
      <c r="N212">
        <f t="shared" si="43"/>
        <v>1.789893425679455</v>
      </c>
    </row>
    <row r="213" spans="1:14" x14ac:dyDescent="0.25">
      <c r="A213" s="4">
        <f>IF('True_Odds_Calculator_2-way'!A214="","",'True_Odds_Calculator_2-way'!A214)</f>
        <v>2.2400000000000002</v>
      </c>
      <c r="B213" s="4">
        <f>IF('True_Odds_Calculator_2-way'!B214="","",'True_Odds_Calculator_2-way'!B214)</f>
        <v>1.69</v>
      </c>
      <c r="C213" s="4">
        <f t="shared" si="33"/>
        <v>0.4464285714285714</v>
      </c>
      <c r="D213">
        <f t="shared" si="34"/>
        <v>0.59171597633136097</v>
      </c>
      <c r="E213">
        <f t="shared" si="35"/>
        <v>3.8144547759932479E-2</v>
      </c>
      <c r="F213">
        <f t="shared" si="36"/>
        <v>-0.22601437024513937</v>
      </c>
      <c r="G213">
        <v>0</v>
      </c>
      <c r="H213">
        <f t="shared" si="37"/>
        <v>0.26415891800507185</v>
      </c>
      <c r="I213">
        <f t="shared" si="38"/>
        <v>-1.0810968751610266</v>
      </c>
      <c r="J213">
        <f t="shared" si="39"/>
        <v>1.0810968751610266</v>
      </c>
      <c r="K213">
        <f t="shared" si="40"/>
        <v>0.42724815706868025</v>
      </c>
      <c r="L213">
        <f t="shared" si="41"/>
        <v>0.57275184293131953</v>
      </c>
      <c r="M213">
        <f t="shared" si="42"/>
        <v>2.3405601251996737</v>
      </c>
      <c r="N213">
        <f t="shared" si="43"/>
        <v>1.7459568438611086</v>
      </c>
    </row>
    <row r="214" spans="1:14" x14ac:dyDescent="0.25">
      <c r="A214" s="4">
        <f>IF('True_Odds_Calculator_2-way'!A215="","",'True_Odds_Calculator_2-way'!A215)</f>
        <v>2.64</v>
      </c>
      <c r="B214" s="4">
        <f>IF('True_Odds_Calculator_2-way'!B215="","",'True_Odds_Calculator_2-way'!B215)</f>
        <v>1.52</v>
      </c>
      <c r="C214" s="4">
        <f t="shared" si="33"/>
        <v>0.37878787878787878</v>
      </c>
      <c r="D214">
        <f t="shared" si="34"/>
        <v>0.65789473684210531</v>
      </c>
      <c r="E214">
        <f t="shared" si="35"/>
        <v>3.6682615629984205E-2</v>
      </c>
      <c r="F214">
        <f t="shared" si="36"/>
        <v>-0.21251993620414655</v>
      </c>
      <c r="G214">
        <v>0</v>
      </c>
      <c r="H214">
        <f t="shared" si="37"/>
        <v>0.24920255183413079</v>
      </c>
      <c r="I214">
        <f t="shared" si="38"/>
        <v>-1.0828702045605254</v>
      </c>
      <c r="J214">
        <f t="shared" si="39"/>
        <v>1.0828702045605254</v>
      </c>
      <c r="K214">
        <f t="shared" si="40"/>
        <v>0.360242598615371</v>
      </c>
      <c r="L214">
        <f t="shared" si="41"/>
        <v>0.63975740138462889</v>
      </c>
      <c r="M214">
        <f t="shared" si="42"/>
        <v>2.7759071354792617</v>
      </c>
      <c r="N214">
        <f t="shared" si="43"/>
        <v>1.5630925063714729</v>
      </c>
    </row>
    <row r="215" spans="1:14" x14ac:dyDescent="0.25">
      <c r="A215" s="4">
        <f>IF('True_Odds_Calculator_2-way'!A216="","",'True_Odds_Calculator_2-way'!A216)</f>
        <v>2.11</v>
      </c>
      <c r="B215" s="4">
        <f>IF('True_Odds_Calculator_2-way'!B216="","",'True_Odds_Calculator_2-way'!B216)</f>
        <v>1.77</v>
      </c>
      <c r="C215" s="4">
        <f t="shared" si="33"/>
        <v>0.47393364928909953</v>
      </c>
      <c r="D215">
        <f t="shared" si="34"/>
        <v>0.56497175141242939</v>
      </c>
      <c r="E215">
        <f t="shared" si="35"/>
        <v>3.8905400701529036E-2</v>
      </c>
      <c r="F215">
        <f t="shared" si="36"/>
        <v>-0.22885372319061759</v>
      </c>
      <c r="G215">
        <v>0</v>
      </c>
      <c r="H215">
        <f t="shared" si="37"/>
        <v>0.26775912389214662</v>
      </c>
      <c r="I215">
        <f t="shared" si="38"/>
        <v>-1.0816659234722941</v>
      </c>
      <c r="J215">
        <f t="shared" si="39"/>
        <v>1.0816659234722941</v>
      </c>
      <c r="K215">
        <f t="shared" si="40"/>
        <v>0.45441136703461599</v>
      </c>
      <c r="L215">
        <f t="shared" si="41"/>
        <v>0.54558863296538396</v>
      </c>
      <c r="M215">
        <f t="shared" si="42"/>
        <v>2.2006491750542465</v>
      </c>
      <c r="N215">
        <f t="shared" si="43"/>
        <v>1.8328827610736662</v>
      </c>
    </row>
    <row r="216" spans="1:14" x14ac:dyDescent="0.25">
      <c r="A216" s="4">
        <f>IF('True_Odds_Calculator_2-way'!A217="","",'True_Odds_Calculator_2-way'!A217)</f>
        <v>2.14</v>
      </c>
      <c r="B216" s="4">
        <f>IF('True_Odds_Calculator_2-way'!B217="","",'True_Odds_Calculator_2-way'!B217)</f>
        <v>1.75</v>
      </c>
      <c r="C216" s="4">
        <f t="shared" si="33"/>
        <v>0.46728971962616822</v>
      </c>
      <c r="D216">
        <f t="shared" si="34"/>
        <v>0.5714285714285714</v>
      </c>
      <c r="E216">
        <f t="shared" si="35"/>
        <v>3.8718291054739673E-2</v>
      </c>
      <c r="F216">
        <f t="shared" si="36"/>
        <v>-0.22830440587449929</v>
      </c>
      <c r="G216">
        <v>0</v>
      </c>
      <c r="H216">
        <f t="shared" si="37"/>
        <v>0.26702269692923897</v>
      </c>
      <c r="I216">
        <f t="shared" si="38"/>
        <v>-1.0814761408717504</v>
      </c>
      <c r="J216">
        <f t="shared" si="39"/>
        <v>1.0814761408717504</v>
      </c>
      <c r="K216">
        <f t="shared" si="40"/>
        <v>0.44785153960345248</v>
      </c>
      <c r="L216">
        <f t="shared" si="41"/>
        <v>0.55214846039654741</v>
      </c>
      <c r="M216">
        <f t="shared" si="42"/>
        <v>2.2328828005937953</v>
      </c>
      <c r="N216">
        <f t="shared" si="43"/>
        <v>1.8111071056538131</v>
      </c>
    </row>
    <row r="217" spans="1:14" x14ac:dyDescent="0.25">
      <c r="A217" s="4">
        <f>IF('True_Odds_Calculator_2-way'!A218="","",'True_Odds_Calculator_2-way'!A218)</f>
        <v>1.77</v>
      </c>
      <c r="B217" s="4">
        <f>IF('True_Odds_Calculator_2-way'!B218="","",'True_Odds_Calculator_2-way'!B218)</f>
        <v>2.11</v>
      </c>
      <c r="C217" s="4">
        <f t="shared" si="33"/>
        <v>0.56497175141242939</v>
      </c>
      <c r="D217">
        <f t="shared" si="34"/>
        <v>0.47393364928909953</v>
      </c>
      <c r="E217">
        <f t="shared" si="35"/>
        <v>3.8905400701529036E-2</v>
      </c>
      <c r="F217">
        <f t="shared" si="36"/>
        <v>-0.22885372319061759</v>
      </c>
      <c r="G217">
        <v>0</v>
      </c>
      <c r="H217">
        <f t="shared" si="37"/>
        <v>0.26775912389214662</v>
      </c>
      <c r="I217">
        <f t="shared" si="38"/>
        <v>-1.0816659234722941</v>
      </c>
      <c r="J217">
        <f t="shared" si="39"/>
        <v>1.0816659234722941</v>
      </c>
      <c r="K217">
        <f t="shared" si="40"/>
        <v>0.54558863296538396</v>
      </c>
      <c r="L217">
        <f t="shared" si="41"/>
        <v>0.45441136703461599</v>
      </c>
      <c r="M217">
        <f t="shared" si="42"/>
        <v>1.8328827610736662</v>
      </c>
      <c r="N217">
        <f t="shared" si="43"/>
        <v>2.2006491750542465</v>
      </c>
    </row>
    <row r="218" spans="1:14" x14ac:dyDescent="0.25">
      <c r="A218" s="4">
        <f>IF('True_Odds_Calculator_2-way'!A219="","",'True_Odds_Calculator_2-way'!A219)</f>
        <v>2.37</v>
      </c>
      <c r="B218" s="4">
        <f>IF('True_Odds_Calculator_2-way'!B219="","",'True_Odds_Calculator_2-way'!B219)</f>
        <v>1.62</v>
      </c>
      <c r="C218" s="4">
        <f t="shared" si="33"/>
        <v>0.42194092827004215</v>
      </c>
      <c r="D218">
        <f t="shared" si="34"/>
        <v>0.61728395061728392</v>
      </c>
      <c r="E218">
        <f t="shared" si="35"/>
        <v>3.9224878887325954E-2</v>
      </c>
      <c r="F218">
        <f t="shared" si="36"/>
        <v>-0.22123248424232966</v>
      </c>
      <c r="G218">
        <v>0</v>
      </c>
      <c r="H218">
        <f t="shared" si="37"/>
        <v>0.26045736312965562</v>
      </c>
      <c r="I218">
        <f t="shared" si="38"/>
        <v>-1.0850353103361388</v>
      </c>
      <c r="J218">
        <f t="shared" si="39"/>
        <v>1.0850353103361388</v>
      </c>
      <c r="K218">
        <f t="shared" si="40"/>
        <v>0.40217199013268901</v>
      </c>
      <c r="L218">
        <f t="shared" si="41"/>
        <v>0.59782800986731122</v>
      </c>
      <c r="M218">
        <f t="shared" si="42"/>
        <v>2.4864983751605103</v>
      </c>
      <c r="N218">
        <f t="shared" si="43"/>
        <v>1.672721892408406</v>
      </c>
    </row>
    <row r="219" spans="1:14" x14ac:dyDescent="0.25">
      <c r="A219" s="4">
        <f>IF('True_Odds_Calculator_2-way'!A220="","",'True_Odds_Calculator_2-way'!A220)</f>
        <v>2.2999999999999998</v>
      </c>
      <c r="B219" s="4">
        <f>IF('True_Odds_Calculator_2-way'!B220="","",'True_Odds_Calculator_2-way'!B220)</f>
        <v>1.65</v>
      </c>
      <c r="C219" s="4">
        <f t="shared" si="33"/>
        <v>0.43478260869565222</v>
      </c>
      <c r="D219">
        <f t="shared" si="34"/>
        <v>0.60606060606060608</v>
      </c>
      <c r="E219">
        <f t="shared" si="35"/>
        <v>4.0843214756258295E-2</v>
      </c>
      <c r="F219">
        <f t="shared" si="36"/>
        <v>-0.22266139657443995</v>
      </c>
      <c r="G219">
        <v>0</v>
      </c>
      <c r="H219">
        <f t="shared" si="37"/>
        <v>0.2635046113306983</v>
      </c>
      <c r="I219">
        <f t="shared" si="38"/>
        <v>-1.0878565864408427</v>
      </c>
      <c r="J219">
        <f t="shared" si="39"/>
        <v>1.0878565864408427</v>
      </c>
      <c r="K219">
        <f t="shared" si="40"/>
        <v>0.41421356237309503</v>
      </c>
      <c r="L219">
        <f t="shared" si="41"/>
        <v>0.58578643762690474</v>
      </c>
      <c r="M219">
        <f t="shared" si="42"/>
        <v>2.4142135623730949</v>
      </c>
      <c r="N219">
        <f t="shared" si="43"/>
        <v>1.7071067811865481</v>
      </c>
    </row>
    <row r="220" spans="1:14" x14ac:dyDescent="0.25">
      <c r="A220" s="4">
        <f>IF('True_Odds_Calculator_2-way'!A221="","",'True_Odds_Calculator_2-way'!A221)</f>
        <v>2.34</v>
      </c>
      <c r="B220" s="4">
        <f>IF('True_Odds_Calculator_2-way'!B221="","",'True_Odds_Calculator_2-way'!B221)</f>
        <v>1.63</v>
      </c>
      <c r="C220" s="4">
        <f t="shared" si="33"/>
        <v>0.42735042735042739</v>
      </c>
      <c r="D220">
        <f t="shared" si="34"/>
        <v>0.61349693251533743</v>
      </c>
      <c r="E220">
        <f t="shared" si="35"/>
        <v>4.0847359865764821E-2</v>
      </c>
      <c r="F220">
        <f t="shared" si="36"/>
        <v>-0.22133081642284091</v>
      </c>
      <c r="G220">
        <v>0</v>
      </c>
      <c r="H220">
        <f t="shared" si="37"/>
        <v>0.26217817628860579</v>
      </c>
      <c r="I220">
        <f t="shared" si="38"/>
        <v>-1.0883719140805654</v>
      </c>
      <c r="J220">
        <f t="shared" si="39"/>
        <v>1.0883719140805654</v>
      </c>
      <c r="K220">
        <f t="shared" si="40"/>
        <v>0.40676559136170881</v>
      </c>
      <c r="L220">
        <f t="shared" si="41"/>
        <v>0.59323440863829113</v>
      </c>
      <c r="M220">
        <f t="shared" si="42"/>
        <v>2.4584183648679576</v>
      </c>
      <c r="N220">
        <f t="shared" si="43"/>
        <v>1.6856743058707564</v>
      </c>
    </row>
    <row r="221" spans="1:14" x14ac:dyDescent="0.25">
      <c r="A221" s="4">
        <f>IF('True_Odds_Calculator_2-way'!A222="","",'True_Odds_Calculator_2-way'!A222)</f>
        <v>2.58</v>
      </c>
      <c r="B221" s="4">
        <f>IF('True_Odds_Calculator_2-way'!B222="","",'True_Odds_Calculator_2-way'!B222)</f>
        <v>1.54</v>
      </c>
      <c r="C221" s="4">
        <f t="shared" si="33"/>
        <v>0.38759689922480617</v>
      </c>
      <c r="D221">
        <f t="shared" si="34"/>
        <v>0.64935064935064934</v>
      </c>
      <c r="E221">
        <f t="shared" si="35"/>
        <v>3.6947548575455569E-2</v>
      </c>
      <c r="F221">
        <f t="shared" si="36"/>
        <v>-0.21473874962247053</v>
      </c>
      <c r="G221">
        <v>0</v>
      </c>
      <c r="H221">
        <f t="shared" si="37"/>
        <v>0.25168629819792609</v>
      </c>
      <c r="I221">
        <f t="shared" si="38"/>
        <v>-1.0826163374360516</v>
      </c>
      <c r="J221">
        <f t="shared" si="39"/>
        <v>1.0826163374360516</v>
      </c>
      <c r="K221">
        <f t="shared" si="40"/>
        <v>0.36893101836580677</v>
      </c>
      <c r="L221">
        <f t="shared" si="41"/>
        <v>0.63106898163419312</v>
      </c>
      <c r="M221">
        <f t="shared" si="42"/>
        <v>2.7105338131489622</v>
      </c>
      <c r="N221">
        <f t="shared" si="43"/>
        <v>1.5846128222154678</v>
      </c>
    </row>
    <row r="222" spans="1:14" x14ac:dyDescent="0.25">
      <c r="A222" s="4">
        <f>IF('True_Odds_Calculator_2-way'!A223="","",'True_Odds_Calculator_2-way'!A223)</f>
        <v>2.5299999999999998</v>
      </c>
      <c r="B222" s="4">
        <f>IF('True_Odds_Calculator_2-way'!B223="","",'True_Odds_Calculator_2-way'!B223)</f>
        <v>1.56</v>
      </c>
      <c r="C222" s="4">
        <f t="shared" si="33"/>
        <v>0.39525691699604748</v>
      </c>
      <c r="D222">
        <f t="shared" si="34"/>
        <v>0.64102564102564097</v>
      </c>
      <c r="E222">
        <f t="shared" si="35"/>
        <v>3.6282558021688338E-2</v>
      </c>
      <c r="F222">
        <f t="shared" si="36"/>
        <v>-0.21708726056552163</v>
      </c>
      <c r="G222">
        <v>0</v>
      </c>
      <c r="H222">
        <f t="shared" si="37"/>
        <v>0.25336981858720992</v>
      </c>
      <c r="I222">
        <f t="shared" si="38"/>
        <v>-1.0803395392536068</v>
      </c>
      <c r="J222">
        <f t="shared" si="39"/>
        <v>1.0803395392536068</v>
      </c>
      <c r="K222">
        <f t="shared" si="40"/>
        <v>0.3769432136417431</v>
      </c>
      <c r="L222">
        <f t="shared" si="41"/>
        <v>0.6230567863582569</v>
      </c>
      <c r="M222">
        <f t="shared" si="42"/>
        <v>2.6529194950580188</v>
      </c>
      <c r="N222">
        <f t="shared" si="43"/>
        <v>1.6049901419820203</v>
      </c>
    </row>
    <row r="223" spans="1:14" x14ac:dyDescent="0.25">
      <c r="A223" s="4">
        <f>IF('True_Odds_Calculator_2-way'!A224="","",'True_Odds_Calculator_2-way'!A224)</f>
        <v>1.84</v>
      </c>
      <c r="B223" s="4">
        <f>IF('True_Odds_Calculator_2-way'!B224="","",'True_Odds_Calculator_2-way'!B224)</f>
        <v>2</v>
      </c>
      <c r="C223" s="4">
        <f t="shared" si="33"/>
        <v>0.54347826086956519</v>
      </c>
      <c r="D223">
        <f t="shared" si="34"/>
        <v>0.5</v>
      </c>
      <c r="E223">
        <f t="shared" si="35"/>
        <v>4.3478260869565188E-2</v>
      </c>
      <c r="F223">
        <f t="shared" si="36"/>
        <v>-0.22826086956521741</v>
      </c>
      <c r="G223">
        <v>0</v>
      </c>
      <c r="H223">
        <f t="shared" si="37"/>
        <v>0.27173913043478259</v>
      </c>
      <c r="I223">
        <f t="shared" si="38"/>
        <v>-1.0910894511799618</v>
      </c>
      <c r="J223">
        <f t="shared" si="39"/>
        <v>1.0910894511799618</v>
      </c>
      <c r="K223">
        <f t="shared" si="40"/>
        <v>0.52178038130519999</v>
      </c>
      <c r="L223">
        <f t="shared" si="41"/>
        <v>0.47821961869479995</v>
      </c>
      <c r="M223">
        <f t="shared" si="42"/>
        <v>1.9165151389911681</v>
      </c>
      <c r="N223">
        <f t="shared" si="43"/>
        <v>2.091089451179962</v>
      </c>
    </row>
    <row r="224" spans="1:14" x14ac:dyDescent="0.25">
      <c r="A224" s="4">
        <f>IF('True_Odds_Calculator_2-way'!A225="","",'True_Odds_Calculator_2-way'!A225)</f>
        <v>1.98</v>
      </c>
      <c r="B224" s="4">
        <f>IF('True_Odds_Calculator_2-way'!B225="","",'True_Odds_Calculator_2-way'!B225)</f>
        <v>1.84</v>
      </c>
      <c r="C224" s="4">
        <f t="shared" si="33"/>
        <v>0.50505050505050508</v>
      </c>
      <c r="D224">
        <f t="shared" si="34"/>
        <v>0.54347826086956519</v>
      </c>
      <c r="E224">
        <f t="shared" si="35"/>
        <v>4.852876592007016E-2</v>
      </c>
      <c r="F224">
        <f t="shared" si="36"/>
        <v>-0.22595520421607396</v>
      </c>
      <c r="G224">
        <v>0</v>
      </c>
      <c r="H224">
        <f t="shared" si="37"/>
        <v>0.27448397013614406</v>
      </c>
      <c r="I224">
        <f t="shared" si="38"/>
        <v>-1.1021667854435133</v>
      </c>
      <c r="J224">
        <f t="shared" si="39"/>
        <v>1.1021667854435133</v>
      </c>
      <c r="K224">
        <f t="shared" si="40"/>
        <v>0.48074069840786032</v>
      </c>
      <c r="L224">
        <f t="shared" si="41"/>
        <v>0.51925930159213984</v>
      </c>
      <c r="M224">
        <f t="shared" si="42"/>
        <v>2.0801234497346428</v>
      </c>
      <c r="N224">
        <f t="shared" si="43"/>
        <v>1.9258200997725512</v>
      </c>
    </row>
    <row r="225" spans="1:14" x14ac:dyDescent="0.25">
      <c r="A225" s="4">
        <f>IF('True_Odds_Calculator_2-way'!A226="","",'True_Odds_Calculator_2-way'!A226)</f>
        <v>2.17</v>
      </c>
      <c r="B225" s="4">
        <f>IF('True_Odds_Calculator_2-way'!B226="","",'True_Odds_Calculator_2-way'!B226)</f>
        <v>1.69</v>
      </c>
      <c r="C225" s="4">
        <f t="shared" si="33"/>
        <v>0.46082949308755761</v>
      </c>
      <c r="D225">
        <f t="shared" si="34"/>
        <v>0.59171597633136097</v>
      </c>
      <c r="E225">
        <f t="shared" si="35"/>
        <v>5.2545469418918689E-2</v>
      </c>
      <c r="F225">
        <f t="shared" si="36"/>
        <v>-0.22013470400567159</v>
      </c>
      <c r="G225">
        <v>0</v>
      </c>
      <c r="H225">
        <f t="shared" si="37"/>
        <v>0.27268017342459033</v>
      </c>
      <c r="I225">
        <f t="shared" si="38"/>
        <v>-1.1129676054902968</v>
      </c>
      <c r="J225">
        <f t="shared" si="39"/>
        <v>1.1129676054902968</v>
      </c>
      <c r="K225">
        <f t="shared" si="40"/>
        <v>0.43437239148399209</v>
      </c>
      <c r="L225">
        <f t="shared" si="41"/>
        <v>0.5656276085160078</v>
      </c>
      <c r="M225">
        <f t="shared" si="42"/>
        <v>2.3021720984236471</v>
      </c>
      <c r="N225">
        <f t="shared" si="43"/>
        <v>1.7679476477883047</v>
      </c>
    </row>
    <row r="226" spans="1:14" x14ac:dyDescent="0.25">
      <c r="A226" s="4">
        <f>IF('True_Odds_Calculator_2-way'!A227="","",'True_Odds_Calculator_2-way'!A227)</f>
        <v>1.73</v>
      </c>
      <c r="B226" s="4">
        <f>IF('True_Odds_Calculator_2-way'!B227="","",'True_Odds_Calculator_2-way'!B227)</f>
        <v>2.11</v>
      </c>
      <c r="C226" s="4">
        <f t="shared" si="33"/>
        <v>0.5780346820809249</v>
      </c>
      <c r="D226">
        <f t="shared" si="34"/>
        <v>0.47393364928909953</v>
      </c>
      <c r="E226">
        <f t="shared" si="35"/>
        <v>5.1968331370024323E-2</v>
      </c>
      <c r="F226">
        <f t="shared" si="36"/>
        <v>-0.22198175492425287</v>
      </c>
      <c r="G226">
        <v>0</v>
      </c>
      <c r="H226">
        <f t="shared" si="37"/>
        <v>0.2739500862942772</v>
      </c>
      <c r="I226">
        <f t="shared" si="38"/>
        <v>-1.1109054069325248</v>
      </c>
      <c r="J226">
        <f t="shared" si="39"/>
        <v>1.1109054069325248</v>
      </c>
      <c r="K226">
        <f t="shared" si="40"/>
        <v>0.55219302305940787</v>
      </c>
      <c r="L226">
        <f t="shared" si="41"/>
        <v>0.44780697694059229</v>
      </c>
      <c r="M226">
        <f t="shared" si="42"/>
        <v>1.8109609470607431</v>
      </c>
      <c r="N226">
        <f t="shared" si="43"/>
        <v>2.2331050016951024</v>
      </c>
    </row>
    <row r="227" spans="1:14" x14ac:dyDescent="0.25">
      <c r="A227" s="4">
        <f>IF('True_Odds_Calculator_2-way'!A228="","",'True_Odds_Calculator_2-way'!A228)</f>
        <v>1.78</v>
      </c>
      <c r="B227" s="4">
        <f>IF('True_Odds_Calculator_2-way'!B228="","",'True_Odds_Calculator_2-way'!B228)</f>
        <v>2.0299999999999998</v>
      </c>
      <c r="C227" s="4">
        <f t="shared" si="33"/>
        <v>0.5617977528089888</v>
      </c>
      <c r="D227">
        <f t="shared" si="34"/>
        <v>0.49261083743842371</v>
      </c>
      <c r="E227">
        <f t="shared" si="35"/>
        <v>5.4408590247412514E-2</v>
      </c>
      <c r="F227">
        <f t="shared" si="36"/>
        <v>-0.22233907123484808</v>
      </c>
      <c r="G227">
        <v>0</v>
      </c>
      <c r="H227">
        <f t="shared" si="37"/>
        <v>0.27674766148226054</v>
      </c>
      <c r="I227">
        <f t="shared" si="38"/>
        <v>-1.1156657127357013</v>
      </c>
      <c r="J227">
        <f t="shared" si="39"/>
        <v>1.1156657127357013</v>
      </c>
      <c r="K227">
        <f t="shared" si="40"/>
        <v>0.53469666555255058</v>
      </c>
      <c r="L227">
        <f t="shared" si="41"/>
        <v>0.46530333444744953</v>
      </c>
      <c r="M227">
        <f t="shared" si="42"/>
        <v>1.8702192559338466</v>
      </c>
      <c r="N227">
        <f t="shared" si="43"/>
        <v>2.149135684117772</v>
      </c>
    </row>
    <row r="228" spans="1:14" x14ac:dyDescent="0.25">
      <c r="A228" s="4">
        <f>IF('True_Odds_Calculator_2-way'!A229="","",'True_Odds_Calculator_2-way'!A229)</f>
        <v>2.3199999999999998</v>
      </c>
      <c r="B228" s="4">
        <f>IF('True_Odds_Calculator_2-way'!B229="","",'True_Odds_Calculator_2-way'!B229)</f>
        <v>1.65</v>
      </c>
      <c r="C228" s="4">
        <f t="shared" si="33"/>
        <v>0.43103448275862072</v>
      </c>
      <c r="D228">
        <f t="shared" si="34"/>
        <v>0.60606060606060608</v>
      </c>
      <c r="E228">
        <f t="shared" si="35"/>
        <v>3.709508881922674E-2</v>
      </c>
      <c r="F228">
        <f t="shared" si="36"/>
        <v>-0.22413793103448287</v>
      </c>
      <c r="G228">
        <v>0</v>
      </c>
      <c r="H228">
        <f t="shared" si="37"/>
        <v>0.26123301985370956</v>
      </c>
      <c r="I228">
        <f t="shared" si="38"/>
        <v>-1.0795837927188261</v>
      </c>
      <c r="J228">
        <f t="shared" si="39"/>
        <v>1.0795837927188261</v>
      </c>
      <c r="K228">
        <f t="shared" si="40"/>
        <v>0.41236252858619832</v>
      </c>
      <c r="L228">
        <f t="shared" si="41"/>
        <v>0.58763747141380174</v>
      </c>
      <c r="M228">
        <f t="shared" si="42"/>
        <v>2.4250506063888508</v>
      </c>
      <c r="N228">
        <f t="shared" si="43"/>
        <v>1.7017294652672368</v>
      </c>
    </row>
    <row r="229" spans="1:14" x14ac:dyDescent="0.25">
      <c r="A229" s="4">
        <f>IF('True_Odds_Calculator_2-way'!A230="","",'True_Odds_Calculator_2-way'!A230)</f>
        <v>2.4900000000000002</v>
      </c>
      <c r="B229" s="4">
        <f>IF('True_Odds_Calculator_2-way'!B230="","",'True_Odds_Calculator_2-way'!B230)</f>
        <v>1.57</v>
      </c>
      <c r="C229" s="4">
        <f t="shared" si="33"/>
        <v>0.40160642570281119</v>
      </c>
      <c r="D229">
        <f t="shared" si="34"/>
        <v>0.63694267515923564</v>
      </c>
      <c r="E229">
        <f t="shared" si="35"/>
        <v>3.8549100862046881E-2</v>
      </c>
      <c r="F229">
        <f t="shared" si="36"/>
        <v>-0.21725117028624052</v>
      </c>
      <c r="G229">
        <v>0</v>
      </c>
      <c r="H229">
        <f t="shared" si="37"/>
        <v>0.25580027114828735</v>
      </c>
      <c r="I229">
        <f t="shared" si="38"/>
        <v>-1.0850991866680071</v>
      </c>
      <c r="J229">
        <f t="shared" si="39"/>
        <v>1.0850991866680071</v>
      </c>
      <c r="K229">
        <f t="shared" si="40"/>
        <v>0.38214645569254196</v>
      </c>
      <c r="L229">
        <f t="shared" si="41"/>
        <v>0.61785354430745798</v>
      </c>
      <c r="M229">
        <f t="shared" si="42"/>
        <v>2.6167977881353308</v>
      </c>
      <c r="N229">
        <f t="shared" si="43"/>
        <v>1.6185065364007643</v>
      </c>
    </row>
    <row r="230" spans="1:14" x14ac:dyDescent="0.25">
      <c r="A230" s="4">
        <f>IF('True_Odds_Calculator_2-way'!A231="","",'True_Odds_Calculator_2-way'!A231)</f>
        <v>2.52</v>
      </c>
      <c r="B230" s="4">
        <f>IF('True_Odds_Calculator_2-way'!B231="","",'True_Odds_Calculator_2-way'!B231)</f>
        <v>1.56</v>
      </c>
      <c r="C230" s="4">
        <f t="shared" si="33"/>
        <v>0.3968253968253968</v>
      </c>
      <c r="D230">
        <f t="shared" si="34"/>
        <v>0.64102564102564097</v>
      </c>
      <c r="E230">
        <f t="shared" si="35"/>
        <v>3.7851037851037717E-2</v>
      </c>
      <c r="F230">
        <f t="shared" si="36"/>
        <v>-0.21652421652421661</v>
      </c>
      <c r="G230">
        <v>0</v>
      </c>
      <c r="H230">
        <f t="shared" si="37"/>
        <v>0.25437525437525432</v>
      </c>
      <c r="I230">
        <f t="shared" si="38"/>
        <v>-1.0838874619051497</v>
      </c>
      <c r="J230">
        <f t="shared" si="39"/>
        <v>1.0838874619051497</v>
      </c>
      <c r="K230">
        <f t="shared" si="40"/>
        <v>0.3777135495558997</v>
      </c>
      <c r="L230">
        <f t="shared" si="41"/>
        <v>0.62228645044410036</v>
      </c>
      <c r="M230">
        <f t="shared" si="42"/>
        <v>2.6475089420958278</v>
      </c>
      <c r="N230">
        <f t="shared" si="43"/>
        <v>1.6069769786668839</v>
      </c>
    </row>
    <row r="231" spans="1:14" x14ac:dyDescent="0.25">
      <c r="A231" s="4">
        <f>IF('True_Odds_Calculator_2-way'!A232="","",'True_Odds_Calculator_2-way'!A232)</f>
        <v>2.36</v>
      </c>
      <c r="B231" s="4">
        <f>IF('True_Odds_Calculator_2-way'!B232="","",'True_Odds_Calculator_2-way'!B232)</f>
        <v>1.63</v>
      </c>
      <c r="C231" s="4">
        <f t="shared" si="33"/>
        <v>0.42372881355932207</v>
      </c>
      <c r="D231">
        <f t="shared" si="34"/>
        <v>0.61349693251533743</v>
      </c>
      <c r="E231">
        <f t="shared" si="35"/>
        <v>3.7225746074659449E-2</v>
      </c>
      <c r="F231">
        <f t="shared" si="36"/>
        <v>-0.2227305812623479</v>
      </c>
      <c r="G231">
        <v>0</v>
      </c>
      <c r="H231">
        <f t="shared" si="37"/>
        <v>0.25995632733700741</v>
      </c>
      <c r="I231">
        <f t="shared" si="38"/>
        <v>-1.0803395392536073</v>
      </c>
      <c r="J231">
        <f t="shared" si="39"/>
        <v>1.0803395392536073</v>
      </c>
      <c r="K231">
        <f t="shared" si="40"/>
        <v>0.40497933867464492</v>
      </c>
      <c r="L231">
        <f t="shared" si="41"/>
        <v>0.59502066132535514</v>
      </c>
      <c r="M231">
        <f t="shared" si="42"/>
        <v>2.4692617733849058</v>
      </c>
      <c r="N231">
        <f t="shared" si="43"/>
        <v>1.6806139097297725</v>
      </c>
    </row>
    <row r="232" spans="1:14" x14ac:dyDescent="0.25">
      <c r="A232" s="4">
        <f>IF('True_Odds_Calculator_2-way'!A233="","",'True_Odds_Calculator_2-way'!A233)</f>
        <v>2.2999999999999998</v>
      </c>
      <c r="B232" s="4">
        <f>IF('True_Odds_Calculator_2-way'!B233="","",'True_Odds_Calculator_2-way'!B233)</f>
        <v>1.65</v>
      </c>
      <c r="C232" s="4">
        <f t="shared" si="33"/>
        <v>0.43478260869565222</v>
      </c>
      <c r="D232">
        <f t="shared" si="34"/>
        <v>0.60606060606060608</v>
      </c>
      <c r="E232">
        <f t="shared" si="35"/>
        <v>4.0843214756258295E-2</v>
      </c>
      <c r="F232">
        <f t="shared" si="36"/>
        <v>-0.22266139657443995</v>
      </c>
      <c r="G232">
        <v>0</v>
      </c>
      <c r="H232">
        <f t="shared" si="37"/>
        <v>0.2635046113306983</v>
      </c>
      <c r="I232">
        <f t="shared" si="38"/>
        <v>-1.0878565864408427</v>
      </c>
      <c r="J232">
        <f t="shared" si="39"/>
        <v>1.0878565864408427</v>
      </c>
      <c r="K232">
        <f t="shared" si="40"/>
        <v>0.41421356237309503</v>
      </c>
      <c r="L232">
        <f t="shared" si="41"/>
        <v>0.58578643762690474</v>
      </c>
      <c r="M232">
        <f t="shared" si="42"/>
        <v>2.4142135623730949</v>
      </c>
      <c r="N232">
        <f t="shared" si="43"/>
        <v>1.7071067811865481</v>
      </c>
    </row>
    <row r="233" spans="1:14" x14ac:dyDescent="0.25">
      <c r="A233" s="4">
        <f>IF('True_Odds_Calculator_2-way'!A234="","",'True_Odds_Calculator_2-way'!A234)</f>
        <v>2.56</v>
      </c>
      <c r="B233" s="4">
        <f>IF('True_Odds_Calculator_2-way'!B234="","",'True_Odds_Calculator_2-way'!B234)</f>
        <v>1.54</v>
      </c>
      <c r="C233" s="4">
        <f t="shared" si="33"/>
        <v>0.390625</v>
      </c>
      <c r="D233">
        <f t="shared" si="34"/>
        <v>0.64935064935064934</v>
      </c>
      <c r="E233">
        <f t="shared" si="35"/>
        <v>3.9975649350649345E-2</v>
      </c>
      <c r="F233">
        <f t="shared" si="36"/>
        <v>-0.21367694805194803</v>
      </c>
      <c r="G233">
        <v>0</v>
      </c>
      <c r="H233">
        <f t="shared" si="37"/>
        <v>0.25365259740259738</v>
      </c>
      <c r="I233">
        <f t="shared" si="38"/>
        <v>-1.0895340841010224</v>
      </c>
      <c r="J233">
        <f t="shared" si="39"/>
        <v>1.0895340841010224</v>
      </c>
      <c r="K233">
        <f t="shared" si="40"/>
        <v>0.37041520828107966</v>
      </c>
      <c r="L233">
        <f t="shared" si="41"/>
        <v>0.62958479171892034</v>
      </c>
      <c r="M233">
        <f t="shared" si="42"/>
        <v>2.699673171197595</v>
      </c>
      <c r="N233">
        <f t="shared" si="43"/>
        <v>1.588348405414552</v>
      </c>
    </row>
    <row r="234" spans="1:14" x14ac:dyDescent="0.25">
      <c r="A234" s="4">
        <f>IF('True_Odds_Calculator_2-way'!A235="","",'True_Odds_Calculator_2-way'!A235)</f>
        <v>1.88</v>
      </c>
      <c r="B234" s="4">
        <f>IF('True_Odds_Calculator_2-way'!B235="","",'True_Odds_Calculator_2-way'!B235)</f>
        <v>1.98</v>
      </c>
      <c r="C234" s="4">
        <f t="shared" si="33"/>
        <v>0.53191489361702127</v>
      </c>
      <c r="D234">
        <f t="shared" si="34"/>
        <v>0.50505050505050508</v>
      </c>
      <c r="E234">
        <f t="shared" si="35"/>
        <v>3.6965398667526461E-2</v>
      </c>
      <c r="F234">
        <f t="shared" si="36"/>
        <v>-0.23167848699763582</v>
      </c>
      <c r="G234">
        <v>0</v>
      </c>
      <c r="H234">
        <f t="shared" si="37"/>
        <v>0.26864388566516229</v>
      </c>
      <c r="I234">
        <f t="shared" si="38"/>
        <v>-1.0768262306348704</v>
      </c>
      <c r="J234">
        <f t="shared" si="39"/>
        <v>1.0768262306348704</v>
      </c>
      <c r="K234">
        <f t="shared" si="40"/>
        <v>0.51345058700488033</v>
      </c>
      <c r="L234">
        <f t="shared" si="41"/>
        <v>0.4865494129951195</v>
      </c>
      <c r="M234">
        <f t="shared" si="42"/>
        <v>1.947607082958686</v>
      </c>
      <c r="N234">
        <f t="shared" si="43"/>
        <v>2.0552897060221729</v>
      </c>
    </row>
    <row r="235" spans="1:14" x14ac:dyDescent="0.25">
      <c r="A235" s="4">
        <f>IF('True_Odds_Calculator_2-way'!A236="","",'True_Odds_Calculator_2-way'!A236)</f>
        <v>2.1</v>
      </c>
      <c r="B235" s="4">
        <f>IF('True_Odds_Calculator_2-way'!B236="","",'True_Odds_Calculator_2-way'!B236)</f>
        <v>1.78</v>
      </c>
      <c r="C235" s="4">
        <f t="shared" si="33"/>
        <v>0.47619047619047616</v>
      </c>
      <c r="D235">
        <f t="shared" si="34"/>
        <v>0.5617977528089888</v>
      </c>
      <c r="E235">
        <f t="shared" si="35"/>
        <v>3.7988228999465079E-2</v>
      </c>
      <c r="F235">
        <f t="shared" si="36"/>
        <v>-0.2295345104333868</v>
      </c>
      <c r="G235">
        <v>0</v>
      </c>
      <c r="H235">
        <f t="shared" si="37"/>
        <v>0.26752273943285182</v>
      </c>
      <c r="I235">
        <f t="shared" si="38"/>
        <v>-1.0795837927188263</v>
      </c>
      <c r="J235">
        <f t="shared" si="39"/>
        <v>1.0795837927188263</v>
      </c>
      <c r="K235">
        <f t="shared" si="40"/>
        <v>0.45713404422735271</v>
      </c>
      <c r="L235">
        <f t="shared" si="41"/>
        <v>0.54286595577264729</v>
      </c>
      <c r="M235">
        <f t="shared" si="42"/>
        <v>2.1875421719907089</v>
      </c>
      <c r="N235">
        <f t="shared" si="43"/>
        <v>1.8420753583206844</v>
      </c>
    </row>
    <row r="236" spans="1:14" x14ac:dyDescent="0.25">
      <c r="A236" s="4">
        <f>IF('True_Odds_Calculator_2-way'!A237="","",'True_Odds_Calculator_2-way'!A237)</f>
        <v>1.88</v>
      </c>
      <c r="B236" s="4">
        <f>IF('True_Odds_Calculator_2-way'!B237="","",'True_Odds_Calculator_2-way'!B237)</f>
        <v>1.99</v>
      </c>
      <c r="C236" s="4">
        <f t="shared" si="33"/>
        <v>0.53191489361702127</v>
      </c>
      <c r="D236">
        <f t="shared" si="34"/>
        <v>0.50251256281407031</v>
      </c>
      <c r="E236">
        <f t="shared" si="35"/>
        <v>3.4427456431091574E-2</v>
      </c>
      <c r="F236">
        <f t="shared" si="36"/>
        <v>-0.23286645995937127</v>
      </c>
      <c r="G236">
        <v>0</v>
      </c>
      <c r="H236">
        <f t="shared" si="37"/>
        <v>0.2672939163904629</v>
      </c>
      <c r="I236">
        <f t="shared" si="38"/>
        <v>-1.0713739108887084</v>
      </c>
      <c r="J236">
        <f t="shared" si="39"/>
        <v>1.0713739108887084</v>
      </c>
      <c r="K236">
        <f t="shared" si="40"/>
        <v>0.51471862576142968</v>
      </c>
      <c r="L236">
        <f t="shared" si="41"/>
        <v>0.48528137423857021</v>
      </c>
      <c r="M236">
        <f t="shared" si="42"/>
        <v>1.9428090415820634</v>
      </c>
      <c r="N236">
        <f t="shared" si="43"/>
        <v>2.0606601717798219</v>
      </c>
    </row>
    <row r="237" spans="1:14" x14ac:dyDescent="0.25">
      <c r="A237" s="4">
        <f>IF('True_Odds_Calculator_2-way'!A238="","",'True_Odds_Calculator_2-way'!A238)</f>
        <v>2.0299999999999998</v>
      </c>
      <c r="B237" s="4">
        <f>IF('True_Odds_Calculator_2-way'!B238="","",'True_Odds_Calculator_2-way'!B238)</f>
        <v>1.88</v>
      </c>
      <c r="C237" s="4">
        <f t="shared" si="33"/>
        <v>0.49261083743842371</v>
      </c>
      <c r="D237">
        <f t="shared" si="34"/>
        <v>0.53191489361702127</v>
      </c>
      <c r="E237">
        <f t="shared" si="35"/>
        <v>2.4525731055444977E-2</v>
      </c>
      <c r="F237">
        <f t="shared" si="36"/>
        <v>-0.23750131013520592</v>
      </c>
      <c r="G237">
        <v>0</v>
      </c>
      <c r="H237">
        <f t="shared" si="37"/>
        <v>0.2620270411906509</v>
      </c>
      <c r="I237">
        <f t="shared" si="38"/>
        <v>-1.0503645397539194</v>
      </c>
      <c r="J237">
        <f t="shared" si="39"/>
        <v>1.0503645397539194</v>
      </c>
      <c r="K237">
        <f t="shared" si="40"/>
        <v>0.48033612555301569</v>
      </c>
      <c r="L237">
        <f t="shared" si="41"/>
        <v>0.51966387444698414</v>
      </c>
      <c r="M237">
        <f t="shared" si="42"/>
        <v>2.081875475946537</v>
      </c>
      <c r="N237">
        <f t="shared" si="43"/>
        <v>1.9243207949834495</v>
      </c>
    </row>
    <row r="238" spans="1:14" x14ac:dyDescent="0.25">
      <c r="A238" s="4">
        <f>IF('True_Odds_Calculator_2-way'!A239="","",'True_Odds_Calculator_2-way'!A239)</f>
        <v>2.39</v>
      </c>
      <c r="B238" s="4">
        <f>IF('True_Odds_Calculator_2-way'!B239="","",'True_Odds_Calculator_2-way'!B239)</f>
        <v>1.63</v>
      </c>
      <c r="C238" s="4">
        <f t="shared" si="33"/>
        <v>0.41841004184100417</v>
      </c>
      <c r="D238">
        <f t="shared" si="34"/>
        <v>0.61349693251533743</v>
      </c>
      <c r="E238">
        <f t="shared" si="35"/>
        <v>3.19069743563416E-2</v>
      </c>
      <c r="F238">
        <f t="shared" si="36"/>
        <v>-0.22478630284672851</v>
      </c>
      <c r="G238">
        <v>0</v>
      </c>
      <c r="H238">
        <f t="shared" si="37"/>
        <v>0.25669327720307006</v>
      </c>
      <c r="I238">
        <f t="shared" si="38"/>
        <v>-1.0686176060625021</v>
      </c>
      <c r="J238">
        <f t="shared" si="39"/>
        <v>1.0686176060625021</v>
      </c>
      <c r="K238">
        <f t="shared" si="40"/>
        <v>0.40235320740649128</v>
      </c>
      <c r="L238">
        <f t="shared" si="41"/>
        <v>0.59764679259350884</v>
      </c>
      <c r="M238">
        <f t="shared" si="42"/>
        <v>2.4853784724268779</v>
      </c>
      <c r="N238">
        <f t="shared" si="43"/>
        <v>1.6732290918193764</v>
      </c>
    </row>
    <row r="239" spans="1:14" x14ac:dyDescent="0.25">
      <c r="A239" s="4">
        <f>IF('True_Odds_Calculator_2-way'!A240="","",'True_Odds_Calculator_2-way'!A240)</f>
        <v>1.98</v>
      </c>
      <c r="B239" s="4">
        <f>IF('True_Odds_Calculator_2-way'!B240="","",'True_Odds_Calculator_2-way'!B240)</f>
        <v>1.89</v>
      </c>
      <c r="C239" s="4">
        <f t="shared" si="33"/>
        <v>0.50505050505050508</v>
      </c>
      <c r="D239">
        <f t="shared" si="34"/>
        <v>0.52910052910052918</v>
      </c>
      <c r="E239">
        <f t="shared" si="35"/>
        <v>3.4151034151034265E-2</v>
      </c>
      <c r="F239">
        <f t="shared" si="36"/>
        <v>-0.23307145529367745</v>
      </c>
      <c r="G239">
        <v>0</v>
      </c>
      <c r="H239">
        <f t="shared" si="37"/>
        <v>0.26722248944471172</v>
      </c>
      <c r="I239">
        <f t="shared" si="38"/>
        <v>-1.0707595557083738</v>
      </c>
      <c r="J239">
        <f t="shared" si="39"/>
        <v>1.0707595557083738</v>
      </c>
      <c r="K239">
        <f t="shared" si="40"/>
        <v>0.48796093876492608</v>
      </c>
      <c r="L239">
        <f t="shared" si="41"/>
        <v>0.5120390612350737</v>
      </c>
      <c r="M239">
        <f t="shared" si="42"/>
        <v>2.0493443645942064</v>
      </c>
      <c r="N239">
        <f t="shared" si="43"/>
        <v>1.9529760045804527</v>
      </c>
    </row>
    <row r="240" spans="1:14" x14ac:dyDescent="0.25">
      <c r="A240" s="4">
        <f>IF('True_Odds_Calculator_2-way'!A241="","",'True_Odds_Calculator_2-way'!A241)</f>
        <v>1.67</v>
      </c>
      <c r="B240" s="4">
        <f>IF('True_Odds_Calculator_2-way'!B241="","",'True_Odds_Calculator_2-way'!B241)</f>
        <v>2.27</v>
      </c>
      <c r="C240" s="4">
        <f t="shared" si="33"/>
        <v>0.5988023952095809</v>
      </c>
      <c r="D240">
        <f t="shared" si="34"/>
        <v>0.44052863436123346</v>
      </c>
      <c r="E240">
        <f t="shared" si="35"/>
        <v>3.9331029570814469E-2</v>
      </c>
      <c r="F240">
        <f t="shared" si="36"/>
        <v>-0.22445857184309781</v>
      </c>
      <c r="G240">
        <v>0</v>
      </c>
      <c r="H240">
        <f t="shared" si="37"/>
        <v>0.26378960141391228</v>
      </c>
      <c r="I240">
        <f t="shared" si="38"/>
        <v>-1.0840785170131719</v>
      </c>
      <c r="J240">
        <f t="shared" si="39"/>
        <v>1.0840785170131719</v>
      </c>
      <c r="K240">
        <f t="shared" si="40"/>
        <v>0.57926264978915398</v>
      </c>
      <c r="L240">
        <f t="shared" si="41"/>
        <v>0.42073735021084574</v>
      </c>
      <c r="M240">
        <f t="shared" si="42"/>
        <v>1.7263326063988251</v>
      </c>
      <c r="N240">
        <f t="shared" si="43"/>
        <v>2.376779716606729</v>
      </c>
    </row>
    <row r="241" spans="1:14" x14ac:dyDescent="0.25">
      <c r="A241" s="4">
        <f>IF('True_Odds_Calculator_2-way'!A242="","",'True_Odds_Calculator_2-way'!A242)</f>
        <v>1.85</v>
      </c>
      <c r="B241" s="4">
        <f>IF('True_Odds_Calculator_2-way'!B242="","",'True_Odds_Calculator_2-way'!B242)</f>
        <v>1.99</v>
      </c>
      <c r="C241" s="4">
        <f t="shared" si="33"/>
        <v>0.54054054054054046</v>
      </c>
      <c r="D241">
        <f t="shared" si="34"/>
        <v>0.50251256281407031</v>
      </c>
      <c r="E241">
        <f t="shared" si="35"/>
        <v>4.3053103354610656E-2</v>
      </c>
      <c r="F241">
        <f t="shared" si="36"/>
        <v>-0.22857530897731926</v>
      </c>
      <c r="G241">
        <v>0</v>
      </c>
      <c r="H241">
        <f t="shared" si="37"/>
        <v>0.27162841233192986</v>
      </c>
      <c r="I241">
        <f t="shared" si="38"/>
        <v>-1.0901165669462136</v>
      </c>
      <c r="J241">
        <f t="shared" si="39"/>
        <v>1.0901165669462136</v>
      </c>
      <c r="K241">
        <f t="shared" si="40"/>
        <v>0.51904934939114777</v>
      </c>
      <c r="L241">
        <f t="shared" si="41"/>
        <v>0.48095065060885256</v>
      </c>
      <c r="M241">
        <f t="shared" si="42"/>
        <v>1.9265990819042815</v>
      </c>
      <c r="N241">
        <f t="shared" si="43"/>
        <v>2.0792154012767514</v>
      </c>
    </row>
    <row r="242" spans="1:14" x14ac:dyDescent="0.25">
      <c r="A242" s="4">
        <f>IF('True_Odds_Calculator_2-way'!A243="","",'True_Odds_Calculator_2-way'!A243)</f>
        <v>1.93</v>
      </c>
      <c r="B242" s="4">
        <f>IF('True_Odds_Calculator_2-way'!B243="","",'True_Odds_Calculator_2-way'!B243)</f>
        <v>1.91</v>
      </c>
      <c r="C242" s="4">
        <f t="shared" si="33"/>
        <v>0.5181347150259068</v>
      </c>
      <c r="D242">
        <f t="shared" si="34"/>
        <v>0.52356020942408377</v>
      </c>
      <c r="E242">
        <f t="shared" si="35"/>
        <v>4.1694924449990456E-2</v>
      </c>
      <c r="F242">
        <f t="shared" si="36"/>
        <v>-0.2295797954588612</v>
      </c>
      <c r="G242">
        <v>0</v>
      </c>
      <c r="H242">
        <f t="shared" si="37"/>
        <v>0.27127471990885171</v>
      </c>
      <c r="I242">
        <f t="shared" si="38"/>
        <v>-1.0870207379990005</v>
      </c>
      <c r="J242">
        <f t="shared" si="39"/>
        <v>1.0870207379990005</v>
      </c>
      <c r="K242">
        <f t="shared" si="40"/>
        <v>0.49728252842769838</v>
      </c>
      <c r="L242">
        <f t="shared" si="41"/>
        <v>0.50271747157230162</v>
      </c>
      <c r="M242">
        <f t="shared" si="42"/>
        <v>2.0109292863390706</v>
      </c>
      <c r="N242">
        <f t="shared" si="43"/>
        <v>1.9891888715790902</v>
      </c>
    </row>
    <row r="243" spans="1:14" x14ac:dyDescent="0.25">
      <c r="A243" s="4">
        <f>IF('True_Odds_Calculator_2-way'!A244="","",'True_Odds_Calculator_2-way'!A244)</f>
        <v>1.93</v>
      </c>
      <c r="B243" s="4">
        <f>IF('True_Odds_Calculator_2-way'!B244="","",'True_Odds_Calculator_2-way'!B244)</f>
        <v>1.91</v>
      </c>
      <c r="C243" s="4">
        <f t="shared" si="33"/>
        <v>0.5181347150259068</v>
      </c>
      <c r="D243">
        <f t="shared" si="34"/>
        <v>0.52356020942408377</v>
      </c>
      <c r="E243">
        <f t="shared" si="35"/>
        <v>4.1694924449990456E-2</v>
      </c>
      <c r="F243">
        <f t="shared" si="36"/>
        <v>-0.2295797954588612</v>
      </c>
      <c r="G243">
        <v>0</v>
      </c>
      <c r="H243">
        <f t="shared" si="37"/>
        <v>0.27127471990885171</v>
      </c>
      <c r="I243">
        <f t="shared" si="38"/>
        <v>-1.0870207379990005</v>
      </c>
      <c r="J243">
        <f t="shared" si="39"/>
        <v>1.0870207379990005</v>
      </c>
      <c r="K243">
        <f t="shared" si="40"/>
        <v>0.49728252842769838</v>
      </c>
      <c r="L243">
        <f t="shared" si="41"/>
        <v>0.50271747157230162</v>
      </c>
      <c r="M243">
        <f t="shared" si="42"/>
        <v>2.0109292863390706</v>
      </c>
      <c r="N243">
        <f t="shared" si="43"/>
        <v>1.9891888715790902</v>
      </c>
    </row>
    <row r="244" spans="1:14" x14ac:dyDescent="0.25">
      <c r="A244" s="4">
        <f>IF('True_Odds_Calculator_2-way'!A245="","",'True_Odds_Calculator_2-way'!A245)</f>
        <v>1.83</v>
      </c>
      <c r="B244" s="4">
        <f>IF('True_Odds_Calculator_2-way'!B245="","",'True_Odds_Calculator_2-way'!B245)</f>
        <v>2.02</v>
      </c>
      <c r="C244" s="4">
        <f t="shared" si="33"/>
        <v>0.54644808743169393</v>
      </c>
      <c r="D244">
        <f t="shared" si="34"/>
        <v>0.49504950495049505</v>
      </c>
      <c r="E244">
        <f t="shared" si="35"/>
        <v>4.1497592382188975E-2</v>
      </c>
      <c r="F244">
        <f t="shared" si="36"/>
        <v>-0.22902126278201596</v>
      </c>
      <c r="G244">
        <v>0</v>
      </c>
      <c r="H244">
        <f t="shared" si="37"/>
        <v>0.27051885516420493</v>
      </c>
      <c r="I244">
        <f t="shared" si="38"/>
        <v>-1.0868281233544477</v>
      </c>
      <c r="J244">
        <f t="shared" si="39"/>
        <v>1.0868281233544477</v>
      </c>
      <c r="K244">
        <f t="shared" si="40"/>
        <v>0.52574374088486586</v>
      </c>
      <c r="L244">
        <f t="shared" si="41"/>
        <v>0.47425625911513414</v>
      </c>
      <c r="M244">
        <f t="shared" si="42"/>
        <v>1.9020673423841918</v>
      </c>
      <c r="N244">
        <f t="shared" si="43"/>
        <v>2.1085646858215363</v>
      </c>
    </row>
    <row r="245" spans="1:14" x14ac:dyDescent="0.25">
      <c r="A245" s="4">
        <f>IF('True_Odds_Calculator_2-way'!A246="","",'True_Odds_Calculator_2-way'!A246)</f>
        <v>2.13</v>
      </c>
      <c r="B245" s="4">
        <f>IF('True_Odds_Calculator_2-way'!B246="","",'True_Odds_Calculator_2-way'!B246)</f>
        <v>1.71</v>
      </c>
      <c r="C245" s="4">
        <f t="shared" si="33"/>
        <v>0.46948356807511737</v>
      </c>
      <c r="D245">
        <f t="shared" si="34"/>
        <v>0.58479532163742687</v>
      </c>
      <c r="E245">
        <f t="shared" si="35"/>
        <v>5.4278889712544132E-2</v>
      </c>
      <c r="F245">
        <f t="shared" si="36"/>
        <v>-0.22027290448343095</v>
      </c>
      <c r="G245">
        <v>0</v>
      </c>
      <c r="H245">
        <f t="shared" si="37"/>
        <v>0.27455179419597509</v>
      </c>
      <c r="I245">
        <f t="shared" si="38"/>
        <v>-1.116430272077847</v>
      </c>
      <c r="J245">
        <f t="shared" si="39"/>
        <v>1.116430272077847</v>
      </c>
      <c r="K245">
        <f t="shared" si="40"/>
        <v>0.44217144592394497</v>
      </c>
      <c r="L245">
        <f t="shared" si="41"/>
        <v>0.55782855407605514</v>
      </c>
      <c r="M245">
        <f t="shared" si="42"/>
        <v>2.261566207447967</v>
      </c>
      <c r="N245">
        <f t="shared" si="43"/>
        <v>1.7926654931752715</v>
      </c>
    </row>
    <row r="246" spans="1:14" x14ac:dyDescent="0.25">
      <c r="A246" s="4">
        <f>IF('True_Odds_Calculator_2-way'!A247="","",'True_Odds_Calculator_2-way'!A247)</f>
        <v>1.65</v>
      </c>
      <c r="B246" s="4">
        <f>IF('True_Odds_Calculator_2-way'!B247="","",'True_Odds_Calculator_2-way'!B247)</f>
        <v>2.2400000000000002</v>
      </c>
      <c r="C246" s="4">
        <f t="shared" si="33"/>
        <v>0.60606060606060608</v>
      </c>
      <c r="D246">
        <f t="shared" si="34"/>
        <v>0.4464285714285714</v>
      </c>
      <c r="E246">
        <f t="shared" si="35"/>
        <v>5.2489177489177585E-2</v>
      </c>
      <c r="F246">
        <f t="shared" si="36"/>
        <v>-0.21807359307359298</v>
      </c>
      <c r="G246">
        <v>0</v>
      </c>
      <c r="H246">
        <f t="shared" si="37"/>
        <v>0.27056277056277056</v>
      </c>
      <c r="I246">
        <f t="shared" si="38"/>
        <v>-1.1138647983852827</v>
      </c>
      <c r="J246">
        <f t="shared" si="39"/>
        <v>1.1138647983852827</v>
      </c>
      <c r="K246">
        <f t="shared" si="40"/>
        <v>0.58004232627366503</v>
      </c>
      <c r="L246">
        <f t="shared" si="41"/>
        <v>0.41995767372633486</v>
      </c>
      <c r="M246">
        <f t="shared" si="42"/>
        <v>1.7240121189504336</v>
      </c>
      <c r="N246">
        <f t="shared" si="43"/>
        <v>2.3811923499977508</v>
      </c>
    </row>
    <row r="247" spans="1:14" x14ac:dyDescent="0.25">
      <c r="A247" s="4">
        <f>IF('True_Odds_Calculator_2-way'!A248="","",'True_Odds_Calculator_2-way'!A248)</f>
        <v>1.67</v>
      </c>
      <c r="B247" s="4">
        <f>IF('True_Odds_Calculator_2-way'!B248="","",'True_Odds_Calculator_2-way'!B248)</f>
        <v>2.21</v>
      </c>
      <c r="C247" s="4">
        <f t="shared" si="33"/>
        <v>0.5988023952095809</v>
      </c>
      <c r="D247">
        <f t="shared" si="34"/>
        <v>0.45248868778280543</v>
      </c>
      <c r="E247">
        <f t="shared" si="35"/>
        <v>5.1291082992386272E-2</v>
      </c>
      <c r="F247">
        <f t="shared" si="36"/>
        <v>-0.2196602270571979</v>
      </c>
      <c r="G247">
        <v>0</v>
      </c>
      <c r="H247">
        <f t="shared" si="37"/>
        <v>0.27095131004958412</v>
      </c>
      <c r="I247">
        <f t="shared" si="38"/>
        <v>-1.1106313123300473</v>
      </c>
      <c r="J247">
        <f t="shared" si="39"/>
        <v>1.1106313123300473</v>
      </c>
      <c r="K247">
        <f t="shared" si="40"/>
        <v>0.57335406498894548</v>
      </c>
      <c r="L247">
        <f t="shared" si="41"/>
        <v>0.42664593501105469</v>
      </c>
      <c r="M247">
        <f t="shared" si="42"/>
        <v>1.7441229792611315</v>
      </c>
      <c r="N247">
        <f t="shared" si="43"/>
        <v>2.343863887919357</v>
      </c>
    </row>
    <row r="248" spans="1:14" x14ac:dyDescent="0.25">
      <c r="A248" s="4">
        <f>IF('True_Odds_Calculator_2-way'!A249="","",'True_Odds_Calculator_2-way'!A249)</f>
        <v>1.8</v>
      </c>
      <c r="B248" s="4">
        <f>IF('True_Odds_Calculator_2-way'!B249="","",'True_Odds_Calculator_2-way'!B249)</f>
        <v>2.0099999999999998</v>
      </c>
      <c r="C248" s="4">
        <f t="shared" si="33"/>
        <v>0.55555555555555558</v>
      </c>
      <c r="D248">
        <f t="shared" si="34"/>
        <v>0.49751243781094534</v>
      </c>
      <c r="E248">
        <f t="shared" si="35"/>
        <v>5.3067993366501032E-2</v>
      </c>
      <c r="F248">
        <f t="shared" si="36"/>
        <v>-0.22332780541735753</v>
      </c>
      <c r="G248">
        <v>0</v>
      </c>
      <c r="H248">
        <f t="shared" si="37"/>
        <v>0.27639579878385856</v>
      </c>
      <c r="I248">
        <f t="shared" si="38"/>
        <v>-1.1124853987249625</v>
      </c>
      <c r="J248">
        <f t="shared" si="39"/>
        <v>1.1124853987249625</v>
      </c>
      <c r="K248">
        <f t="shared" si="40"/>
        <v>0.5291037991915748</v>
      </c>
      <c r="L248">
        <f t="shared" si="41"/>
        <v>0.47089620080842504</v>
      </c>
      <c r="M248">
        <f t="shared" si="42"/>
        <v>1.88998831897997</v>
      </c>
      <c r="N248">
        <f t="shared" si="43"/>
        <v>2.1236102527122118</v>
      </c>
    </row>
    <row r="249" spans="1:14" x14ac:dyDescent="0.25">
      <c r="A249" s="4">
        <f>IF('True_Odds_Calculator_2-way'!A250="","",'True_Odds_Calculator_2-way'!A250)</f>
        <v>1.74</v>
      </c>
      <c r="B249" s="4">
        <f>IF('True_Odds_Calculator_2-way'!B250="","",'True_Odds_Calculator_2-way'!B250)</f>
        <v>2.1</v>
      </c>
      <c r="C249" s="4">
        <f t="shared" si="33"/>
        <v>0.57471264367816088</v>
      </c>
      <c r="D249">
        <f t="shared" si="34"/>
        <v>0.47619047619047616</v>
      </c>
      <c r="E249">
        <f t="shared" si="35"/>
        <v>5.0903119868637159E-2</v>
      </c>
      <c r="F249">
        <f t="shared" si="36"/>
        <v>-0.22276956759715372</v>
      </c>
      <c r="G249">
        <v>0</v>
      </c>
      <c r="H249">
        <f t="shared" si="37"/>
        <v>0.27367268746579088</v>
      </c>
      <c r="I249">
        <f t="shared" si="38"/>
        <v>-1.1083777463036817</v>
      </c>
      <c r="J249">
        <f t="shared" si="39"/>
        <v>1.1083777463036817</v>
      </c>
      <c r="K249">
        <f t="shared" si="40"/>
        <v>0.5493903180800086</v>
      </c>
      <c r="L249">
        <f t="shared" si="41"/>
        <v>0.45060968191999123</v>
      </c>
      <c r="M249">
        <f t="shared" si="42"/>
        <v>1.8201995322647246</v>
      </c>
      <c r="N249">
        <f t="shared" si="43"/>
        <v>2.2192155209340503</v>
      </c>
    </row>
    <row r="250" spans="1:14" x14ac:dyDescent="0.25">
      <c r="A250" s="4">
        <f>IF('True_Odds_Calculator_2-way'!A251="","",'True_Odds_Calculator_2-way'!A251)</f>
        <v>1.78</v>
      </c>
      <c r="B250" s="4">
        <f>IF('True_Odds_Calculator_2-way'!B251="","",'True_Odds_Calculator_2-way'!B251)</f>
        <v>2.0499999999999998</v>
      </c>
      <c r="C250" s="4">
        <f t="shared" si="33"/>
        <v>0.5617977528089888</v>
      </c>
      <c r="D250">
        <f t="shared" si="34"/>
        <v>0.48780487804878053</v>
      </c>
      <c r="E250">
        <f t="shared" si="35"/>
        <v>4.9602630857769281E-2</v>
      </c>
      <c r="F250">
        <f t="shared" si="36"/>
        <v>-0.22444505343929844</v>
      </c>
      <c r="G250">
        <v>0</v>
      </c>
      <c r="H250">
        <f t="shared" si="37"/>
        <v>0.27404768429706772</v>
      </c>
      <c r="I250">
        <f t="shared" si="38"/>
        <v>-1.1049892402196599</v>
      </c>
      <c r="J250">
        <f t="shared" si="39"/>
        <v>1.1049892402196599</v>
      </c>
      <c r="K250">
        <f t="shared" si="40"/>
        <v>0.53708819355592086</v>
      </c>
      <c r="L250">
        <f t="shared" si="41"/>
        <v>0.46291180644407914</v>
      </c>
      <c r="M250">
        <f t="shared" si="42"/>
        <v>1.8618916073713347</v>
      </c>
      <c r="N250">
        <f t="shared" si="43"/>
        <v>2.1602387022306426</v>
      </c>
    </row>
    <row r="251" spans="1:14" x14ac:dyDescent="0.25">
      <c r="A251" s="4">
        <f>IF('True_Odds_Calculator_2-way'!A252="","",'True_Odds_Calculator_2-way'!A252)</f>
        <v>1.74</v>
      </c>
      <c r="B251" s="4">
        <f>IF('True_Odds_Calculator_2-way'!B252="","",'True_Odds_Calculator_2-way'!B252)</f>
        <v>2.12</v>
      </c>
      <c r="C251" s="4">
        <f t="shared" si="33"/>
        <v>0.57471264367816088</v>
      </c>
      <c r="D251">
        <f t="shared" si="34"/>
        <v>0.47169811320754712</v>
      </c>
      <c r="E251">
        <f t="shared" si="35"/>
        <v>4.6410756885707949E-2</v>
      </c>
      <c r="F251">
        <f t="shared" si="36"/>
        <v>-0.22468011277380184</v>
      </c>
      <c r="G251">
        <v>0</v>
      </c>
      <c r="H251">
        <f t="shared" si="37"/>
        <v>0.27109086965950985</v>
      </c>
      <c r="I251">
        <f t="shared" si="38"/>
        <v>-1.0984369379093668</v>
      </c>
      <c r="J251">
        <f t="shared" si="39"/>
        <v>1.0984369379093668</v>
      </c>
      <c r="K251">
        <f t="shared" si="40"/>
        <v>0.55161964700188582</v>
      </c>
      <c r="L251">
        <f t="shared" si="41"/>
        <v>0.44838035299811413</v>
      </c>
      <c r="M251">
        <f t="shared" si="42"/>
        <v>1.8128433340529317</v>
      </c>
      <c r="N251">
        <f t="shared" si="43"/>
        <v>2.2302493704584911</v>
      </c>
    </row>
    <row r="252" spans="1:14" x14ac:dyDescent="0.25">
      <c r="A252" s="4">
        <f>IF('True_Odds_Calculator_2-way'!A253="","",'True_Odds_Calculator_2-way'!A253)</f>
        <v>1.88</v>
      </c>
      <c r="B252" s="4">
        <f>IF('True_Odds_Calculator_2-way'!B253="","",'True_Odds_Calculator_2-way'!B253)</f>
        <v>2</v>
      </c>
      <c r="C252" s="4">
        <f t="shared" si="33"/>
        <v>0.53191489361702127</v>
      </c>
      <c r="D252">
        <f t="shared" si="34"/>
        <v>0.5</v>
      </c>
      <c r="E252">
        <f t="shared" si="35"/>
        <v>3.1914893617021267E-2</v>
      </c>
      <c r="F252">
        <f t="shared" si="36"/>
        <v>-0.23404255319148937</v>
      </c>
      <c r="G252">
        <v>0</v>
      </c>
      <c r="H252">
        <f t="shared" si="37"/>
        <v>0.26595744680851063</v>
      </c>
      <c r="I252">
        <f t="shared" si="38"/>
        <v>-1.0660035817780522</v>
      </c>
      <c r="J252">
        <f t="shared" si="39"/>
        <v>1.0660035817780522</v>
      </c>
      <c r="K252">
        <f t="shared" si="40"/>
        <v>0.51597373362761745</v>
      </c>
      <c r="L252">
        <f t="shared" si="41"/>
        <v>0.48402626637238261</v>
      </c>
      <c r="M252">
        <f t="shared" si="42"/>
        <v>1.9380831519646857</v>
      </c>
      <c r="N252">
        <f t="shared" si="43"/>
        <v>2.0660035817780522</v>
      </c>
    </row>
    <row r="253" spans="1:14" x14ac:dyDescent="0.25">
      <c r="A253" s="4">
        <f>IF('True_Odds_Calculator_2-way'!A254="","",'True_Odds_Calculator_2-way'!A254)</f>
        <v>2.3199999999999998</v>
      </c>
      <c r="B253" s="4">
        <f>IF('True_Odds_Calculator_2-way'!B254="","",'True_Odds_Calculator_2-way'!B254)</f>
        <v>1.66</v>
      </c>
      <c r="C253" s="4">
        <f t="shared" si="33"/>
        <v>0.43103448275862072</v>
      </c>
      <c r="D253">
        <f t="shared" si="34"/>
        <v>0.60240963855421692</v>
      </c>
      <c r="E253">
        <f t="shared" si="35"/>
        <v>3.3444121312837582E-2</v>
      </c>
      <c r="F253">
        <f t="shared" si="36"/>
        <v>-0.22621520565018693</v>
      </c>
      <c r="G253">
        <v>0</v>
      </c>
      <c r="H253">
        <f t="shared" si="37"/>
        <v>0.25965932696302457</v>
      </c>
      <c r="I253">
        <f t="shared" si="38"/>
        <v>-1.0713739108887086</v>
      </c>
      <c r="J253">
        <f t="shared" si="39"/>
        <v>1.0713739108887086</v>
      </c>
      <c r="K253">
        <f t="shared" si="40"/>
        <v>0.41421356237309498</v>
      </c>
      <c r="L253">
        <f t="shared" si="41"/>
        <v>0.58578643762690485</v>
      </c>
      <c r="M253">
        <f t="shared" si="42"/>
        <v>2.4142135623730954</v>
      </c>
      <c r="N253">
        <f t="shared" si="43"/>
        <v>1.7071067811865479</v>
      </c>
    </row>
    <row r="254" spans="1:14" x14ac:dyDescent="0.25">
      <c r="A254" s="4">
        <f>IF('True_Odds_Calculator_2-way'!A255="","",'True_Odds_Calculator_2-way'!A255)</f>
        <v>1.92</v>
      </c>
      <c r="B254" s="4">
        <f>IF('True_Odds_Calculator_2-way'!B255="","",'True_Odds_Calculator_2-way'!B255)</f>
        <v>1.96</v>
      </c>
      <c r="C254" s="4">
        <f t="shared" si="33"/>
        <v>0.52083333333333337</v>
      </c>
      <c r="D254">
        <f t="shared" si="34"/>
        <v>0.51020408163265307</v>
      </c>
      <c r="E254">
        <f t="shared" si="35"/>
        <v>3.1037414965986443E-2</v>
      </c>
      <c r="F254">
        <f t="shared" si="36"/>
        <v>-0.23469387755102034</v>
      </c>
      <c r="G254">
        <v>0</v>
      </c>
      <c r="H254">
        <f t="shared" si="37"/>
        <v>0.26573129251700683</v>
      </c>
      <c r="I254">
        <f t="shared" si="38"/>
        <v>-1.064070663448436</v>
      </c>
      <c r="J254">
        <f t="shared" si="39"/>
        <v>1.064070663448436</v>
      </c>
      <c r="K254">
        <f t="shared" si="40"/>
        <v>0.50531975105853888</v>
      </c>
      <c r="L254">
        <f t="shared" si="41"/>
        <v>0.49468024894146106</v>
      </c>
      <c r="M254">
        <f t="shared" si="42"/>
        <v>1.9789450103725608</v>
      </c>
      <c r="N254">
        <f t="shared" si="43"/>
        <v>2.0215078369104988</v>
      </c>
    </row>
    <row r="255" spans="1:14" x14ac:dyDescent="0.25">
      <c r="A255" s="4">
        <f>IF('True_Odds_Calculator_2-way'!A256="","",'True_Odds_Calculator_2-way'!A256)</f>
        <v>1.93</v>
      </c>
      <c r="B255" s="4">
        <f>IF('True_Odds_Calculator_2-way'!B256="","",'True_Odds_Calculator_2-way'!B256)</f>
        <v>1.95</v>
      </c>
      <c r="C255" s="4">
        <f t="shared" si="33"/>
        <v>0.5181347150259068</v>
      </c>
      <c r="D255">
        <f t="shared" si="34"/>
        <v>0.51282051282051289</v>
      </c>
      <c r="E255">
        <f t="shared" si="35"/>
        <v>3.0955227846419575E-2</v>
      </c>
      <c r="F255">
        <f t="shared" si="36"/>
        <v>-0.23475488242327625</v>
      </c>
      <c r="G255">
        <v>0</v>
      </c>
      <c r="H255">
        <f t="shared" si="37"/>
        <v>0.26571011026969582</v>
      </c>
      <c r="I255">
        <f t="shared" si="38"/>
        <v>-1.0638899909514294</v>
      </c>
      <c r="J255">
        <f t="shared" si="39"/>
        <v>1.0638899909514294</v>
      </c>
      <c r="K255">
        <f t="shared" si="40"/>
        <v>0.50265964972060251</v>
      </c>
      <c r="L255">
        <f t="shared" si="41"/>
        <v>0.49734035027939766</v>
      </c>
      <c r="M255">
        <f t="shared" si="42"/>
        <v>1.9894176915848294</v>
      </c>
      <c r="N255">
        <f t="shared" si="43"/>
        <v>2.0106954914038573</v>
      </c>
    </row>
    <row r="256" spans="1:14" x14ac:dyDescent="0.25">
      <c r="A256" s="4">
        <f>IF('True_Odds_Calculator_2-way'!A257="","",'True_Odds_Calculator_2-way'!A257)</f>
        <v>1.65</v>
      </c>
      <c r="B256" s="4">
        <f>IF('True_Odds_Calculator_2-way'!B257="","",'True_Odds_Calculator_2-way'!B257)</f>
        <v>2.36</v>
      </c>
      <c r="C256" s="4">
        <f t="shared" si="33"/>
        <v>0.60606060606060608</v>
      </c>
      <c r="D256">
        <f t="shared" si="34"/>
        <v>0.42372881355932207</v>
      </c>
      <c r="E256">
        <f t="shared" si="35"/>
        <v>2.9789419619928204E-2</v>
      </c>
      <c r="F256">
        <f t="shared" si="36"/>
        <v>-0.22701592193117603</v>
      </c>
      <c r="G256">
        <v>0</v>
      </c>
      <c r="H256">
        <f t="shared" si="37"/>
        <v>0.25680534155110429</v>
      </c>
      <c r="I256">
        <f t="shared" si="38"/>
        <v>-1.063589074528793</v>
      </c>
      <c r="J256">
        <f t="shared" si="39"/>
        <v>1.063589074528793</v>
      </c>
      <c r="K256">
        <f t="shared" si="40"/>
        <v>0.59124965931908058</v>
      </c>
      <c r="L256">
        <f t="shared" si="41"/>
        <v>0.4087503406809192</v>
      </c>
      <c r="M256">
        <f t="shared" si="42"/>
        <v>1.6913328984437157</v>
      </c>
      <c r="N256">
        <f t="shared" si="43"/>
        <v>2.4464811413591585</v>
      </c>
    </row>
    <row r="257" spans="1:14" x14ac:dyDescent="0.25">
      <c r="A257" s="4">
        <f>IF('True_Odds_Calculator_2-way'!A258="","",'True_Odds_Calculator_2-way'!A258)</f>
        <v>1.64</v>
      </c>
      <c r="B257" s="4">
        <f>IF('True_Odds_Calculator_2-way'!B258="","",'True_Odds_Calculator_2-way'!B258)</f>
        <v>2.39</v>
      </c>
      <c r="C257" s="4">
        <f t="shared" si="33"/>
        <v>0.6097560975609756</v>
      </c>
      <c r="D257">
        <f t="shared" si="34"/>
        <v>0.41841004184100417</v>
      </c>
      <c r="E257">
        <f t="shared" si="35"/>
        <v>2.8166139401979873E-2</v>
      </c>
      <c r="F257">
        <f t="shared" si="36"/>
        <v>-0.22696193489131533</v>
      </c>
      <c r="G257">
        <v>0</v>
      </c>
      <c r="H257">
        <f t="shared" si="37"/>
        <v>0.2551280742932952</v>
      </c>
      <c r="I257">
        <f t="shared" si="38"/>
        <v>-1.0602361620999639</v>
      </c>
      <c r="J257">
        <f t="shared" si="39"/>
        <v>1.0602361620999639</v>
      </c>
      <c r="K257">
        <f t="shared" si="40"/>
        <v>0.59575188026116299</v>
      </c>
      <c r="L257">
        <f t="shared" si="41"/>
        <v>0.4042481197388369</v>
      </c>
      <c r="M257">
        <f t="shared" si="42"/>
        <v>1.6785511437439771</v>
      </c>
      <c r="N257">
        <f t="shared" si="43"/>
        <v>2.4737282653189494</v>
      </c>
    </row>
    <row r="258" spans="1:14" x14ac:dyDescent="0.25">
      <c r="A258" s="4">
        <f>IF('True_Odds_Calculator_2-way'!A259="","",'True_Odds_Calculator_2-way'!A259)</f>
        <v>1.72</v>
      </c>
      <c r="B258" s="4">
        <f>IF('True_Odds_Calculator_2-way'!B259="","",'True_Odds_Calculator_2-way'!B259)</f>
        <v>2.2200000000000002</v>
      </c>
      <c r="C258" s="4">
        <f t="shared" si="33"/>
        <v>0.58139534883720934</v>
      </c>
      <c r="D258">
        <f t="shared" si="34"/>
        <v>0.4504504504504504</v>
      </c>
      <c r="E258">
        <f t="shared" si="35"/>
        <v>3.1845799287659737E-2</v>
      </c>
      <c r="F258">
        <f t="shared" si="36"/>
        <v>-0.23004399748585791</v>
      </c>
      <c r="G258">
        <v>0</v>
      </c>
      <c r="H258">
        <f t="shared" si="37"/>
        <v>0.2618897967735177</v>
      </c>
      <c r="I258">
        <f t="shared" si="38"/>
        <v>-1.0669739994407998</v>
      </c>
      <c r="J258">
        <f t="shared" si="39"/>
        <v>1.0669739994407998</v>
      </c>
      <c r="K258">
        <f t="shared" si="40"/>
        <v>0.56554007778240289</v>
      </c>
      <c r="L258">
        <f t="shared" si="41"/>
        <v>0.43445992221759705</v>
      </c>
      <c r="M258">
        <f t="shared" si="42"/>
        <v>1.768221279597376</v>
      </c>
      <c r="N258">
        <f t="shared" si="43"/>
        <v>2.3017082793177757</v>
      </c>
    </row>
    <row r="259" spans="1:14" x14ac:dyDescent="0.25">
      <c r="A259" s="4">
        <f>IF('True_Odds_Calculator_2-way'!A260="","",'True_Odds_Calculator_2-way'!A260)</f>
        <v>2.1</v>
      </c>
      <c r="B259" s="4">
        <f>IF('True_Odds_Calculator_2-way'!B260="","",'True_Odds_Calculator_2-way'!B260)</f>
        <v>1.81</v>
      </c>
      <c r="C259" s="4">
        <f t="shared" ref="C259:C322" si="44">1/A259</f>
        <v>0.47619047619047616</v>
      </c>
      <c r="D259">
        <f t="shared" ref="D259:D322" si="45">1/B259</f>
        <v>0.5524861878453039</v>
      </c>
      <c r="E259">
        <f t="shared" ref="E259:E322" si="46">C259+D259-1</f>
        <v>2.8676664035780064E-2</v>
      </c>
      <c r="F259">
        <f t="shared" ref="F259:F322" si="47">C259+D259-(C259*D259)-1</f>
        <v>-0.23441199684293612</v>
      </c>
      <c r="G259">
        <v>0</v>
      </c>
      <c r="H259">
        <f t="shared" ref="H259:H322" si="48">C259*D259</f>
        <v>0.26308866087871613</v>
      </c>
      <c r="I259">
        <f t="shared" ref="I259:I322" si="49">((-4*F259*H259)^0.5)/(2*F259)</f>
        <v>-1.0594028769395469</v>
      </c>
      <c r="J259">
        <f t="shared" ref="J259:J322" si="50">(-((-4*F259*H259)^0.5))/(2*F259)</f>
        <v>1.0594028769395469</v>
      </c>
      <c r="K259">
        <f t="shared" ref="K259:K322" si="51">IF(A259="","",(C259/($J259+C259-($J259*C259))))</f>
        <v>0.46182056328667725</v>
      </c>
      <c r="L259">
        <f t="shared" ref="L259:L322" si="52">IF(B259="","",(D259/($J259+D259-($J259*D259))))</f>
        <v>0.5381794367133228</v>
      </c>
      <c r="M259">
        <f t="shared" ref="M259:M322" si="53">IF(A259="","",1/K259)</f>
        <v>2.1653431646335015</v>
      </c>
      <c r="N259">
        <f t="shared" ref="N259:N322" si="54">IF(B259="","",1/L259)</f>
        <v>1.8581163303210331</v>
      </c>
    </row>
    <row r="260" spans="1:14" x14ac:dyDescent="0.25">
      <c r="A260" s="4">
        <f>IF('True_Odds_Calculator_2-way'!A261="","",'True_Odds_Calculator_2-way'!A261)</f>
        <v>1.67</v>
      </c>
      <c r="B260" s="4">
        <f>IF('True_Odds_Calculator_2-way'!B261="","",'True_Odds_Calculator_2-way'!B261)</f>
        <v>2.31</v>
      </c>
      <c r="C260" s="4">
        <f t="shared" si="44"/>
        <v>0.5988023952095809</v>
      </c>
      <c r="D260">
        <f t="shared" si="45"/>
        <v>0.4329004329004329</v>
      </c>
      <c r="E260">
        <f t="shared" si="46"/>
        <v>3.1702828110013792E-2</v>
      </c>
      <c r="F260">
        <f t="shared" si="47"/>
        <v>-0.22751898799802994</v>
      </c>
      <c r="G260">
        <v>0</v>
      </c>
      <c r="H260">
        <f t="shared" si="48"/>
        <v>0.25922181610804368</v>
      </c>
      <c r="I260">
        <f t="shared" si="49"/>
        <v>-1.0673993913412883</v>
      </c>
      <c r="J260">
        <f t="shared" si="50"/>
        <v>1.0673993913412883</v>
      </c>
      <c r="K260">
        <f t="shared" si="51"/>
        <v>0.5830368034683614</v>
      </c>
      <c r="L260">
        <f t="shared" si="52"/>
        <v>0.41696319653163855</v>
      </c>
      <c r="M260">
        <f t="shared" si="53"/>
        <v>1.7151575921986633</v>
      </c>
      <c r="N260">
        <f t="shared" si="54"/>
        <v>2.3982932026570873</v>
      </c>
    </row>
    <row r="261" spans="1:14" x14ac:dyDescent="0.25">
      <c r="A261" s="4">
        <f>IF('True_Odds_Calculator_2-way'!A262="","",'True_Odds_Calculator_2-way'!A262)</f>
        <v>1.78</v>
      </c>
      <c r="B261" s="4">
        <f>IF('True_Odds_Calculator_2-way'!B262="","",'True_Odds_Calculator_2-way'!B262)</f>
        <v>2.12</v>
      </c>
      <c r="C261" s="4">
        <f t="shared" si="44"/>
        <v>0.5617977528089888</v>
      </c>
      <c r="D261">
        <f t="shared" si="45"/>
        <v>0.47169811320754712</v>
      </c>
      <c r="E261">
        <f t="shared" si="46"/>
        <v>3.3495866016535869E-2</v>
      </c>
      <c r="F261">
        <f t="shared" si="47"/>
        <v>-0.23150307398770409</v>
      </c>
      <c r="G261">
        <v>0</v>
      </c>
      <c r="H261">
        <f t="shared" si="48"/>
        <v>0.26499894000423996</v>
      </c>
      <c r="I261">
        <f t="shared" si="49"/>
        <v>-1.0699012312772822</v>
      </c>
      <c r="J261">
        <f t="shared" si="50"/>
        <v>1.0699012312772822</v>
      </c>
      <c r="K261">
        <f t="shared" si="51"/>
        <v>0.54510083634166528</v>
      </c>
      <c r="L261">
        <f t="shared" si="52"/>
        <v>0.45489916365833472</v>
      </c>
      <c r="M261">
        <f t="shared" si="53"/>
        <v>1.83452296039628</v>
      </c>
      <c r="N261">
        <f t="shared" si="54"/>
        <v>2.1982893790305562</v>
      </c>
    </row>
    <row r="262" spans="1:14" x14ac:dyDescent="0.25">
      <c r="A262" s="4">
        <f>IF('True_Odds_Calculator_2-way'!A263="","",'True_Odds_Calculator_2-way'!A263)</f>
        <v>1.81</v>
      </c>
      <c r="B262" s="4">
        <f>IF('True_Odds_Calculator_2-way'!B263="","",'True_Odds_Calculator_2-way'!B263)</f>
        <v>2.08</v>
      </c>
      <c r="C262" s="4">
        <f t="shared" si="44"/>
        <v>0.5524861878453039</v>
      </c>
      <c r="D262">
        <f t="shared" si="45"/>
        <v>0.48076923076923073</v>
      </c>
      <c r="E262">
        <f t="shared" si="46"/>
        <v>3.3255418614534626E-2</v>
      </c>
      <c r="F262">
        <f t="shared" si="47"/>
        <v>-0.23236294092647691</v>
      </c>
      <c r="G262">
        <v>0</v>
      </c>
      <c r="H262">
        <f t="shared" si="48"/>
        <v>0.26561835954101148</v>
      </c>
      <c r="I262">
        <f t="shared" si="49"/>
        <v>-1.0691671651659735</v>
      </c>
      <c r="J262">
        <f t="shared" si="50"/>
        <v>1.0691671651659735</v>
      </c>
      <c r="K262">
        <f t="shared" si="51"/>
        <v>0.5358983848622455</v>
      </c>
      <c r="L262">
        <f t="shared" si="52"/>
        <v>0.4641016151377545</v>
      </c>
      <c r="M262">
        <f t="shared" si="53"/>
        <v>1.8660254037844384</v>
      </c>
      <c r="N262">
        <f t="shared" si="54"/>
        <v>2.1547005383792519</v>
      </c>
    </row>
    <row r="263" spans="1:14" x14ac:dyDescent="0.25">
      <c r="A263" s="4">
        <f>IF('True_Odds_Calculator_2-way'!A264="","",'True_Odds_Calculator_2-way'!A264)</f>
        <v>1.85</v>
      </c>
      <c r="B263" s="4">
        <f>IF('True_Odds_Calculator_2-way'!B264="","",'True_Odds_Calculator_2-way'!B264)</f>
        <v>2.0499999999999998</v>
      </c>
      <c r="C263" s="4">
        <f t="shared" si="44"/>
        <v>0.54054054054054046</v>
      </c>
      <c r="D263">
        <f t="shared" si="45"/>
        <v>0.48780487804878053</v>
      </c>
      <c r="E263">
        <f t="shared" si="46"/>
        <v>2.8345418589321048E-2</v>
      </c>
      <c r="F263">
        <f t="shared" si="47"/>
        <v>-0.2353328938694792</v>
      </c>
      <c r="G263">
        <v>0</v>
      </c>
      <c r="H263">
        <f t="shared" si="48"/>
        <v>0.26367831245880025</v>
      </c>
      <c r="I263">
        <f t="shared" si="49"/>
        <v>-1.0585122480499263</v>
      </c>
      <c r="J263">
        <f t="shared" si="50"/>
        <v>1.0585122480499263</v>
      </c>
      <c r="K263">
        <f t="shared" si="51"/>
        <v>0.52638909307720383</v>
      </c>
      <c r="L263">
        <f t="shared" si="52"/>
        <v>0.47361090692279612</v>
      </c>
      <c r="M263">
        <f t="shared" si="53"/>
        <v>1.8997354108424378</v>
      </c>
      <c r="N263">
        <f t="shared" si="54"/>
        <v>2.1114378604524222</v>
      </c>
    </row>
    <row r="264" spans="1:14" x14ac:dyDescent="0.25">
      <c r="A264" s="4">
        <f>IF('True_Odds_Calculator_2-way'!A265="","",'True_Odds_Calculator_2-way'!A265)</f>
        <v>1.79</v>
      </c>
      <c r="B264" s="4">
        <f>IF('True_Odds_Calculator_2-way'!B265="","",'True_Odds_Calculator_2-way'!B265)</f>
        <v>2.13</v>
      </c>
      <c r="C264" s="4">
        <f t="shared" si="44"/>
        <v>0.55865921787709494</v>
      </c>
      <c r="D264">
        <f t="shared" si="45"/>
        <v>0.46948356807511737</v>
      </c>
      <c r="E264">
        <f t="shared" si="46"/>
        <v>2.8142785952212312E-2</v>
      </c>
      <c r="F264">
        <f t="shared" si="47"/>
        <v>-0.2341385369947806</v>
      </c>
      <c r="G264">
        <v>0</v>
      </c>
      <c r="H264">
        <f t="shared" si="48"/>
        <v>0.26228132294699291</v>
      </c>
      <c r="I264">
        <f t="shared" si="49"/>
        <v>-1.0583936671670078</v>
      </c>
      <c r="J264">
        <f t="shared" si="50"/>
        <v>1.0583936671670078</v>
      </c>
      <c r="K264">
        <f t="shared" si="51"/>
        <v>0.5446234509412119</v>
      </c>
      <c r="L264">
        <f t="shared" si="52"/>
        <v>0.45537654905878816</v>
      </c>
      <c r="M264">
        <f t="shared" si="53"/>
        <v>1.8361309970619364</v>
      </c>
      <c r="N264">
        <f t="shared" si="54"/>
        <v>2.1959848438987186</v>
      </c>
    </row>
    <row r="265" spans="1:14" x14ac:dyDescent="0.25">
      <c r="A265" s="4">
        <f>IF('True_Odds_Calculator_2-way'!A266="","",'True_Odds_Calculator_2-way'!A266)</f>
        <v>1.7</v>
      </c>
      <c r="B265" s="4">
        <f>IF('True_Odds_Calculator_2-way'!B266="","",'True_Odds_Calculator_2-way'!B266)</f>
        <v>2.2599999999999998</v>
      </c>
      <c r="C265" s="4">
        <f t="shared" si="44"/>
        <v>0.58823529411764708</v>
      </c>
      <c r="D265">
        <f t="shared" si="45"/>
        <v>0.44247787610619471</v>
      </c>
      <c r="E265">
        <f t="shared" si="46"/>
        <v>3.0713170223841679E-2</v>
      </c>
      <c r="F265">
        <f t="shared" si="47"/>
        <v>-0.2295679333680376</v>
      </c>
      <c r="G265">
        <v>0</v>
      </c>
      <c r="H265">
        <f t="shared" si="48"/>
        <v>0.26028110359187923</v>
      </c>
      <c r="I265">
        <f t="shared" si="49"/>
        <v>-1.0647942749998995</v>
      </c>
      <c r="J265">
        <f t="shared" si="50"/>
        <v>1.0647942749998995</v>
      </c>
      <c r="K265">
        <f t="shared" si="51"/>
        <v>0.57294901687515787</v>
      </c>
      <c r="L265">
        <f t="shared" si="52"/>
        <v>0.42705098312484241</v>
      </c>
      <c r="M265">
        <f t="shared" si="53"/>
        <v>1.7453559924999296</v>
      </c>
      <c r="N265">
        <f t="shared" si="54"/>
        <v>2.3416407864998732</v>
      </c>
    </row>
    <row r="266" spans="1:14" x14ac:dyDescent="0.25">
      <c r="A266" s="4">
        <f>IF('True_Odds_Calculator_2-way'!A267="","",'True_Odds_Calculator_2-way'!A267)</f>
        <v>2.14</v>
      </c>
      <c r="B266" s="4">
        <f>IF('True_Odds_Calculator_2-way'!B267="","",'True_Odds_Calculator_2-way'!B267)</f>
        <v>1.76</v>
      </c>
      <c r="C266" s="4">
        <f t="shared" si="44"/>
        <v>0.46728971962616822</v>
      </c>
      <c r="D266">
        <f t="shared" si="45"/>
        <v>0.56818181818181823</v>
      </c>
      <c r="E266">
        <f t="shared" si="46"/>
        <v>3.5471537807986397E-2</v>
      </c>
      <c r="F266">
        <f t="shared" si="47"/>
        <v>-0.23003398470688197</v>
      </c>
      <c r="G266">
        <v>0</v>
      </c>
      <c r="H266">
        <f t="shared" si="48"/>
        <v>0.26550552251486831</v>
      </c>
      <c r="I266">
        <f t="shared" si="49"/>
        <v>-1.0743376064838499</v>
      </c>
      <c r="J266">
        <f t="shared" si="50"/>
        <v>1.0743376064838499</v>
      </c>
      <c r="K266">
        <f t="shared" si="51"/>
        <v>0.4494897427831781</v>
      </c>
      <c r="L266">
        <f t="shared" si="52"/>
        <v>0.55051025721682212</v>
      </c>
      <c r="M266">
        <f t="shared" si="53"/>
        <v>2.2247448713915889</v>
      </c>
      <c r="N266">
        <f t="shared" si="54"/>
        <v>1.8164965809277254</v>
      </c>
    </row>
    <row r="267" spans="1:14" x14ac:dyDescent="0.25">
      <c r="A267" s="4">
        <f>IF('True_Odds_Calculator_2-way'!A268="","",'True_Odds_Calculator_2-way'!A268)</f>
        <v>2.29</v>
      </c>
      <c r="B267" s="4">
        <f>IF('True_Odds_Calculator_2-way'!B268="","",'True_Odds_Calculator_2-way'!B268)</f>
        <v>1.67</v>
      </c>
      <c r="C267" s="4">
        <f t="shared" si="44"/>
        <v>0.4366812227074236</v>
      </c>
      <c r="D267">
        <f t="shared" si="45"/>
        <v>0.5988023952095809</v>
      </c>
      <c r="E267">
        <f t="shared" si="46"/>
        <v>3.5483617917004384E-2</v>
      </c>
      <c r="F267">
        <f t="shared" si="47"/>
        <v>-0.22600214418324938</v>
      </c>
      <c r="G267">
        <v>0</v>
      </c>
      <c r="H267">
        <f t="shared" si="48"/>
        <v>0.2614857621002537</v>
      </c>
      <c r="I267">
        <f t="shared" si="49"/>
        <v>-1.0756419800880679</v>
      </c>
      <c r="J267">
        <f t="shared" si="50"/>
        <v>1.0756419800880679</v>
      </c>
      <c r="K267">
        <f t="shared" si="51"/>
        <v>0.41883445708083428</v>
      </c>
      <c r="L267">
        <f t="shared" si="52"/>
        <v>0.58116554291916578</v>
      </c>
      <c r="M267">
        <f t="shared" si="53"/>
        <v>2.3875781543136072</v>
      </c>
      <c r="N267">
        <f t="shared" si="54"/>
        <v>1.7206801266590057</v>
      </c>
    </row>
    <row r="268" spans="1:14" x14ac:dyDescent="0.25">
      <c r="A268" s="4">
        <f>IF('True_Odds_Calculator_2-way'!A269="","",'True_Odds_Calculator_2-way'!A269)</f>
        <v>2.4500000000000002</v>
      </c>
      <c r="B268" s="4">
        <f>IF('True_Odds_Calculator_2-way'!B269="","",'True_Odds_Calculator_2-way'!B269)</f>
        <v>1.6</v>
      </c>
      <c r="C268" s="4">
        <f t="shared" si="44"/>
        <v>0.4081632653061224</v>
      </c>
      <c r="D268">
        <f t="shared" si="45"/>
        <v>0.625</v>
      </c>
      <c r="E268">
        <f t="shared" si="46"/>
        <v>3.3163265306122458E-2</v>
      </c>
      <c r="F268">
        <f t="shared" si="47"/>
        <v>-0.22193877551020402</v>
      </c>
      <c r="G268">
        <v>0</v>
      </c>
      <c r="H268">
        <f t="shared" si="48"/>
        <v>0.25510204081632648</v>
      </c>
      <c r="I268">
        <f t="shared" si="49"/>
        <v>-1.0721125348377949</v>
      </c>
      <c r="J268">
        <f t="shared" si="50"/>
        <v>1.0721125348377949</v>
      </c>
      <c r="K268">
        <f t="shared" si="51"/>
        <v>0.39145635918691934</v>
      </c>
      <c r="L268">
        <f t="shared" si="52"/>
        <v>0.60854364081308054</v>
      </c>
      <c r="M268">
        <f t="shared" si="53"/>
        <v>2.5545631755148031</v>
      </c>
      <c r="N268">
        <f t="shared" si="54"/>
        <v>1.643267520902677</v>
      </c>
    </row>
    <row r="269" spans="1:14" x14ac:dyDescent="0.25">
      <c r="A269" s="4">
        <f>IF('True_Odds_Calculator_2-way'!A270="","",'True_Odds_Calculator_2-way'!A270)</f>
        <v>2.1</v>
      </c>
      <c r="B269" s="4">
        <f>IF('True_Odds_Calculator_2-way'!B270="","",'True_Odds_Calculator_2-way'!B270)</f>
        <v>1.79</v>
      </c>
      <c r="C269" s="4">
        <f t="shared" si="44"/>
        <v>0.47619047619047616</v>
      </c>
      <c r="D269">
        <f t="shared" si="45"/>
        <v>0.55865921787709494</v>
      </c>
      <c r="E269">
        <f t="shared" si="46"/>
        <v>3.4849694067571102E-2</v>
      </c>
      <c r="F269">
        <f t="shared" si="47"/>
        <v>-0.2311785049215217</v>
      </c>
      <c r="G269">
        <v>0</v>
      </c>
      <c r="H269">
        <f t="shared" si="48"/>
        <v>0.2660281989890928</v>
      </c>
      <c r="I269">
        <f t="shared" si="49"/>
        <v>-1.072729223145815</v>
      </c>
      <c r="J269">
        <f t="shared" si="50"/>
        <v>1.072729223145815</v>
      </c>
      <c r="K269">
        <f t="shared" si="51"/>
        <v>0.4587151448829464</v>
      </c>
      <c r="L269">
        <f t="shared" si="52"/>
        <v>0.5412848551170536</v>
      </c>
      <c r="M269">
        <f t="shared" si="53"/>
        <v>2.1800021454603971</v>
      </c>
      <c r="N269">
        <f t="shared" si="54"/>
        <v>1.8474560862851939</v>
      </c>
    </row>
    <row r="270" spans="1:14" x14ac:dyDescent="0.25">
      <c r="A270" s="4">
        <f>IF('True_Odds_Calculator_2-way'!A271="","",'True_Odds_Calculator_2-way'!A271)</f>
        <v>2.68</v>
      </c>
      <c r="B270" s="4">
        <f>IF('True_Odds_Calculator_2-way'!B271="","",'True_Odds_Calculator_2-way'!B271)</f>
        <v>1.51</v>
      </c>
      <c r="C270" s="4">
        <f t="shared" si="44"/>
        <v>0.37313432835820892</v>
      </c>
      <c r="D270">
        <f t="shared" si="45"/>
        <v>0.66225165562913912</v>
      </c>
      <c r="E270">
        <f t="shared" si="46"/>
        <v>3.5385983987348046E-2</v>
      </c>
      <c r="F270">
        <f t="shared" si="47"/>
        <v>-0.21172284273994268</v>
      </c>
      <c r="G270">
        <v>0</v>
      </c>
      <c r="H270">
        <f t="shared" si="48"/>
        <v>0.2471088267272907</v>
      </c>
      <c r="I270">
        <f t="shared" si="49"/>
        <v>-1.0803395392536073</v>
      </c>
      <c r="J270">
        <f t="shared" si="50"/>
        <v>1.0803395392536073</v>
      </c>
      <c r="K270">
        <f t="shared" si="51"/>
        <v>0.3552435190021288</v>
      </c>
      <c r="L270">
        <f t="shared" si="52"/>
        <v>0.64475648099787108</v>
      </c>
      <c r="M270">
        <f t="shared" si="53"/>
        <v>2.8149704259460604</v>
      </c>
      <c r="N270">
        <f t="shared" si="54"/>
        <v>1.5509731650193399</v>
      </c>
    </row>
    <row r="271" spans="1:14" x14ac:dyDescent="0.25">
      <c r="A271" s="4">
        <f>IF('True_Odds_Calculator_2-way'!A272="","",'True_Odds_Calculator_2-way'!A272)</f>
        <v>2.12</v>
      </c>
      <c r="B271" s="4">
        <f>IF('True_Odds_Calculator_2-way'!B272="","",'True_Odds_Calculator_2-way'!B272)</f>
        <v>1.78</v>
      </c>
      <c r="C271" s="4">
        <f t="shared" si="44"/>
        <v>0.47169811320754712</v>
      </c>
      <c r="D271">
        <f t="shared" si="45"/>
        <v>0.5617977528089888</v>
      </c>
      <c r="E271">
        <f t="shared" si="46"/>
        <v>3.3495866016535869E-2</v>
      </c>
      <c r="F271">
        <f t="shared" si="47"/>
        <v>-0.23150307398770409</v>
      </c>
      <c r="G271">
        <v>0</v>
      </c>
      <c r="H271">
        <f t="shared" si="48"/>
        <v>0.26499894000423996</v>
      </c>
      <c r="I271">
        <f t="shared" si="49"/>
        <v>-1.0699012312772822</v>
      </c>
      <c r="J271">
        <f t="shared" si="50"/>
        <v>1.0699012312772822</v>
      </c>
      <c r="K271">
        <f t="shared" si="51"/>
        <v>0.45489916365833472</v>
      </c>
      <c r="L271">
        <f t="shared" si="52"/>
        <v>0.54510083634166528</v>
      </c>
      <c r="M271">
        <f t="shared" si="53"/>
        <v>2.1982893790305562</v>
      </c>
      <c r="N271">
        <f t="shared" si="54"/>
        <v>1.83452296039628</v>
      </c>
    </row>
    <row r="272" spans="1:14" x14ac:dyDescent="0.25">
      <c r="A272" s="4">
        <f>IF('True_Odds_Calculator_2-way'!A273="","",'True_Odds_Calculator_2-way'!A273)</f>
        <v>2.17</v>
      </c>
      <c r="B272" s="4">
        <f>IF('True_Odds_Calculator_2-way'!B273="","",'True_Odds_Calculator_2-way'!B273)</f>
        <v>1.75</v>
      </c>
      <c r="C272" s="4">
        <f t="shared" si="44"/>
        <v>0.46082949308755761</v>
      </c>
      <c r="D272">
        <f t="shared" si="45"/>
        <v>0.5714285714285714</v>
      </c>
      <c r="E272">
        <f t="shared" si="46"/>
        <v>3.2258064516129004E-2</v>
      </c>
      <c r="F272">
        <f t="shared" si="47"/>
        <v>-0.23107307439104674</v>
      </c>
      <c r="G272">
        <v>0</v>
      </c>
      <c r="H272">
        <f t="shared" si="48"/>
        <v>0.26333113890717574</v>
      </c>
      <c r="I272">
        <f t="shared" si="49"/>
        <v>-1.0675210253672476</v>
      </c>
      <c r="J272">
        <f t="shared" si="50"/>
        <v>1.0675210253672476</v>
      </c>
      <c r="K272">
        <f t="shared" si="51"/>
        <v>0.44464214228514221</v>
      </c>
      <c r="L272">
        <f t="shared" si="52"/>
        <v>0.55535785771485779</v>
      </c>
      <c r="M272">
        <f t="shared" si="53"/>
        <v>2.2489995996796797</v>
      </c>
      <c r="N272">
        <f t="shared" si="54"/>
        <v>1.8006407690254356</v>
      </c>
    </row>
    <row r="273" spans="1:14" x14ac:dyDescent="0.25">
      <c r="A273" s="4">
        <f>IF('True_Odds_Calculator_2-way'!A274="","",'True_Odds_Calculator_2-way'!A274)</f>
        <v>1.67</v>
      </c>
      <c r="B273" s="4">
        <f>IF('True_Odds_Calculator_2-way'!B274="","",'True_Odds_Calculator_2-way'!B274)</f>
        <v>2.16</v>
      </c>
      <c r="C273" s="4">
        <f t="shared" si="44"/>
        <v>0.5988023952095809</v>
      </c>
      <c r="D273">
        <f t="shared" si="45"/>
        <v>0.46296296296296291</v>
      </c>
      <c r="E273">
        <f t="shared" si="46"/>
        <v>6.1765358172543916E-2</v>
      </c>
      <c r="F273">
        <f t="shared" si="47"/>
        <v>-0.21545797294300284</v>
      </c>
      <c r="G273">
        <v>0</v>
      </c>
      <c r="H273">
        <f t="shared" si="48"/>
        <v>0.2772233311155467</v>
      </c>
      <c r="I273">
        <f t="shared" si="49"/>
        <v>-1.1343148142323309</v>
      </c>
      <c r="J273">
        <f t="shared" si="50"/>
        <v>1.1343148142323309</v>
      </c>
      <c r="K273">
        <f t="shared" si="51"/>
        <v>0.56818474771149463</v>
      </c>
      <c r="L273">
        <f t="shared" si="52"/>
        <v>0.43181525228850515</v>
      </c>
      <c r="M273">
        <f t="shared" si="53"/>
        <v>1.7599909255356618</v>
      </c>
      <c r="N273">
        <f t="shared" si="54"/>
        <v>2.3158051845095047</v>
      </c>
    </row>
    <row r="274" spans="1:14" x14ac:dyDescent="0.25">
      <c r="A274" s="4">
        <f>IF('True_Odds_Calculator_2-way'!A275="","",'True_Odds_Calculator_2-way'!A275)</f>
        <v>2.3199999999999998</v>
      </c>
      <c r="B274" s="4">
        <f>IF('True_Odds_Calculator_2-way'!B275="","",'True_Odds_Calculator_2-way'!B275)</f>
        <v>1.61</v>
      </c>
      <c r="C274" s="4">
        <f t="shared" si="44"/>
        <v>0.43103448275862072</v>
      </c>
      <c r="D274">
        <f t="shared" si="45"/>
        <v>0.6211180124223602</v>
      </c>
      <c r="E274">
        <f t="shared" si="46"/>
        <v>5.2152495180980862E-2</v>
      </c>
      <c r="F274">
        <f t="shared" si="47"/>
        <v>-0.2155707860355538</v>
      </c>
      <c r="G274">
        <v>0</v>
      </c>
      <c r="H274">
        <f t="shared" si="48"/>
        <v>0.2677232812165346</v>
      </c>
      <c r="I274">
        <f t="shared" si="49"/>
        <v>-1.1144179967299825</v>
      </c>
      <c r="J274">
        <f t="shared" si="50"/>
        <v>1.1144179967299825</v>
      </c>
      <c r="K274">
        <f t="shared" si="51"/>
        <v>0.40468925488307361</v>
      </c>
      <c r="L274">
        <f t="shared" si="52"/>
        <v>0.5953107451169265</v>
      </c>
      <c r="M274">
        <f t="shared" si="53"/>
        <v>2.471031755683577</v>
      </c>
      <c r="N274">
        <f t="shared" si="54"/>
        <v>1.6797949780052894</v>
      </c>
    </row>
    <row r="275" spans="1:14" x14ac:dyDescent="0.25">
      <c r="A275" s="4">
        <f>IF('True_Odds_Calculator_2-way'!A276="","",'True_Odds_Calculator_2-way'!A276)</f>
        <v>2.3199999999999998</v>
      </c>
      <c r="B275" s="4">
        <f>IF('True_Odds_Calculator_2-way'!B276="","",'True_Odds_Calculator_2-way'!B276)</f>
        <v>1.61</v>
      </c>
      <c r="C275" s="4">
        <f t="shared" si="44"/>
        <v>0.43103448275862072</v>
      </c>
      <c r="D275">
        <f t="shared" si="45"/>
        <v>0.6211180124223602</v>
      </c>
      <c r="E275">
        <f t="shared" si="46"/>
        <v>5.2152495180980862E-2</v>
      </c>
      <c r="F275">
        <f t="shared" si="47"/>
        <v>-0.2155707860355538</v>
      </c>
      <c r="G275">
        <v>0</v>
      </c>
      <c r="H275">
        <f t="shared" si="48"/>
        <v>0.2677232812165346</v>
      </c>
      <c r="I275">
        <f t="shared" si="49"/>
        <v>-1.1144179967299825</v>
      </c>
      <c r="J275">
        <f t="shared" si="50"/>
        <v>1.1144179967299825</v>
      </c>
      <c r="K275">
        <f t="shared" si="51"/>
        <v>0.40468925488307361</v>
      </c>
      <c r="L275">
        <f t="shared" si="52"/>
        <v>0.5953107451169265</v>
      </c>
      <c r="M275">
        <f t="shared" si="53"/>
        <v>2.471031755683577</v>
      </c>
      <c r="N275">
        <f t="shared" si="54"/>
        <v>1.6797949780052894</v>
      </c>
    </row>
    <row r="276" spans="1:14" x14ac:dyDescent="0.25">
      <c r="A276" s="4">
        <f>IF('True_Odds_Calculator_2-way'!A277="","",'True_Odds_Calculator_2-way'!A277)</f>
        <v>1.52</v>
      </c>
      <c r="B276" s="4">
        <f>IF('True_Odds_Calculator_2-way'!B277="","",'True_Odds_Calculator_2-way'!B277)</f>
        <v>2.66</v>
      </c>
      <c r="C276" s="4">
        <f t="shared" si="44"/>
        <v>0.65789473684210531</v>
      </c>
      <c r="D276">
        <f t="shared" si="45"/>
        <v>0.37593984962406013</v>
      </c>
      <c r="E276">
        <f t="shared" si="46"/>
        <v>3.383458646616555E-2</v>
      </c>
      <c r="F276">
        <f t="shared" si="47"/>
        <v>-0.21349426197071608</v>
      </c>
      <c r="G276">
        <v>0</v>
      </c>
      <c r="H276">
        <f t="shared" si="48"/>
        <v>0.24732884843688169</v>
      </c>
      <c r="I276">
        <f t="shared" si="49"/>
        <v>-1.0763271222740445</v>
      </c>
      <c r="J276">
        <f t="shared" si="50"/>
        <v>1.0763271222740445</v>
      </c>
      <c r="K276">
        <f t="shared" si="51"/>
        <v>0.64115300706407474</v>
      </c>
      <c r="L276">
        <f t="shared" si="52"/>
        <v>0.35884699293592515</v>
      </c>
      <c r="M276">
        <f t="shared" si="53"/>
        <v>1.559690103582503</v>
      </c>
      <c r="N276">
        <f t="shared" si="54"/>
        <v>2.7867030229749132</v>
      </c>
    </row>
    <row r="277" spans="1:14" x14ac:dyDescent="0.25">
      <c r="A277" s="4">
        <f>IF('True_Odds_Calculator_2-way'!A278="","",'True_Odds_Calculator_2-way'!A278)</f>
        <v>1.81</v>
      </c>
      <c r="B277" s="4">
        <f>IF('True_Odds_Calculator_2-way'!B278="","",'True_Odds_Calculator_2-way'!B278)</f>
        <v>2.1</v>
      </c>
      <c r="C277" s="4">
        <f t="shared" si="44"/>
        <v>0.5524861878453039</v>
      </c>
      <c r="D277">
        <f t="shared" si="45"/>
        <v>0.47619047619047616</v>
      </c>
      <c r="E277">
        <f t="shared" si="46"/>
        <v>2.8676664035780064E-2</v>
      </c>
      <c r="F277">
        <f t="shared" si="47"/>
        <v>-0.23441199684293612</v>
      </c>
      <c r="G277">
        <v>0</v>
      </c>
      <c r="H277">
        <f t="shared" si="48"/>
        <v>0.26308866087871613</v>
      </c>
      <c r="I277">
        <f t="shared" si="49"/>
        <v>-1.0594028769395469</v>
      </c>
      <c r="J277">
        <f t="shared" si="50"/>
        <v>1.0594028769395469</v>
      </c>
      <c r="K277">
        <f t="shared" si="51"/>
        <v>0.5381794367133228</v>
      </c>
      <c r="L277">
        <f t="shared" si="52"/>
        <v>0.46182056328667725</v>
      </c>
      <c r="M277">
        <f t="shared" si="53"/>
        <v>1.8581163303210331</v>
      </c>
      <c r="N277">
        <f t="shared" si="54"/>
        <v>2.1653431646335015</v>
      </c>
    </row>
    <row r="278" spans="1:14" x14ac:dyDescent="0.25">
      <c r="A278" s="4">
        <f>IF('True_Odds_Calculator_2-way'!A279="","",'True_Odds_Calculator_2-way'!A279)</f>
        <v>1.66</v>
      </c>
      <c r="B278" s="4">
        <f>IF('True_Odds_Calculator_2-way'!B279="","",'True_Odds_Calculator_2-way'!B279)</f>
        <v>2.35</v>
      </c>
      <c r="C278" s="4">
        <f t="shared" si="44"/>
        <v>0.60240963855421692</v>
      </c>
      <c r="D278">
        <f t="shared" si="45"/>
        <v>0.42553191489361702</v>
      </c>
      <c r="E278">
        <f t="shared" si="46"/>
        <v>2.7941553447834E-2</v>
      </c>
      <c r="F278">
        <f t="shared" si="47"/>
        <v>-0.22840297359651363</v>
      </c>
      <c r="G278">
        <v>0</v>
      </c>
      <c r="H278">
        <f t="shared" si="48"/>
        <v>0.25634452704434763</v>
      </c>
      <c r="I278">
        <f t="shared" si="49"/>
        <v>-1.0594028769395474</v>
      </c>
      <c r="J278">
        <f t="shared" si="50"/>
        <v>1.0594028769395474</v>
      </c>
      <c r="K278">
        <f t="shared" si="51"/>
        <v>0.58851019803893267</v>
      </c>
      <c r="L278">
        <f t="shared" si="52"/>
        <v>0.41148980196106721</v>
      </c>
      <c r="M278">
        <f t="shared" si="53"/>
        <v>1.6992058987801013</v>
      </c>
      <c r="N278">
        <f t="shared" si="54"/>
        <v>2.4301938838683887</v>
      </c>
    </row>
    <row r="279" spans="1:14" x14ac:dyDescent="0.25">
      <c r="A279" s="4">
        <f>IF('True_Odds_Calculator_2-way'!A280="","",'True_Odds_Calculator_2-way'!A280)</f>
        <v>1.97</v>
      </c>
      <c r="B279" s="4">
        <f>IF('True_Odds_Calculator_2-way'!B280="","",'True_Odds_Calculator_2-way'!B280)</f>
        <v>1.93</v>
      </c>
      <c r="C279" s="4">
        <f t="shared" si="44"/>
        <v>0.50761421319796951</v>
      </c>
      <c r="D279">
        <f t="shared" si="45"/>
        <v>0.5181347150259068</v>
      </c>
      <c r="E279">
        <f t="shared" si="46"/>
        <v>2.5748928223876311E-2</v>
      </c>
      <c r="F279">
        <f t="shared" si="47"/>
        <v>-0.23726361747455349</v>
      </c>
      <c r="G279">
        <v>0</v>
      </c>
      <c r="H279">
        <f t="shared" si="48"/>
        <v>0.26301254569842986</v>
      </c>
      <c r="I279">
        <f t="shared" si="49"/>
        <v>-1.0528649266733445</v>
      </c>
      <c r="J279">
        <f t="shared" si="50"/>
        <v>1.0528649266733445</v>
      </c>
      <c r="K279">
        <f t="shared" si="51"/>
        <v>0.49473625880060179</v>
      </c>
      <c r="L279">
        <f t="shared" si="52"/>
        <v>0.50526374119939821</v>
      </c>
      <c r="M279">
        <f t="shared" si="53"/>
        <v>2.021278978873144</v>
      </c>
      <c r="N279">
        <f t="shared" si="54"/>
        <v>1.9791643818062103</v>
      </c>
    </row>
    <row r="280" spans="1:14" x14ac:dyDescent="0.25">
      <c r="A280" s="4">
        <f>IF('True_Odds_Calculator_2-way'!A281="","",'True_Odds_Calculator_2-way'!A281)</f>
        <v>1.47</v>
      </c>
      <c r="B280" s="4">
        <f>IF('True_Odds_Calculator_2-way'!B281="","",'True_Odds_Calculator_2-way'!B281)</f>
        <v>2.64</v>
      </c>
      <c r="C280" s="4">
        <f t="shared" si="44"/>
        <v>0.68027210884353739</v>
      </c>
      <c r="D280">
        <f t="shared" si="45"/>
        <v>0.37878787878787878</v>
      </c>
      <c r="E280">
        <f t="shared" si="46"/>
        <v>5.9059987631416178E-2</v>
      </c>
      <c r="F280">
        <f t="shared" si="47"/>
        <v>-0.19861884147598441</v>
      </c>
      <c r="G280">
        <v>0</v>
      </c>
      <c r="H280">
        <f t="shared" si="48"/>
        <v>0.25767882910740053</v>
      </c>
      <c r="I280">
        <f t="shared" si="49"/>
        <v>-1.1390142225037863</v>
      </c>
      <c r="J280">
        <f t="shared" si="50"/>
        <v>1.1390142225037863</v>
      </c>
      <c r="K280">
        <f t="shared" si="51"/>
        <v>0.65132293785818896</v>
      </c>
      <c r="L280">
        <f t="shared" si="52"/>
        <v>0.34867706214181099</v>
      </c>
      <c r="M280">
        <f t="shared" si="53"/>
        <v>1.5353366845767802</v>
      </c>
      <c r="N280">
        <f t="shared" si="54"/>
        <v>2.8679833249062092</v>
      </c>
    </row>
    <row r="281" spans="1:14" x14ac:dyDescent="0.25">
      <c r="A281" s="4">
        <f>IF('True_Odds_Calculator_2-way'!A282="","",'True_Odds_Calculator_2-way'!A282)</f>
        <v>1.59</v>
      </c>
      <c r="B281" s="4">
        <f>IF('True_Odds_Calculator_2-way'!B282="","",'True_Odds_Calculator_2-way'!B282)</f>
        <v>2.5</v>
      </c>
      <c r="C281" s="4">
        <f t="shared" si="44"/>
        <v>0.62893081761006286</v>
      </c>
      <c r="D281">
        <f t="shared" si="45"/>
        <v>0.4</v>
      </c>
      <c r="E281">
        <f t="shared" si="46"/>
        <v>2.8930817610062887E-2</v>
      </c>
      <c r="F281">
        <f t="shared" si="47"/>
        <v>-0.22264150943396221</v>
      </c>
      <c r="G281">
        <v>0</v>
      </c>
      <c r="H281">
        <f t="shared" si="48"/>
        <v>0.25157232704402516</v>
      </c>
      <c r="I281">
        <f t="shared" si="49"/>
        <v>-1.0629880069054678</v>
      </c>
      <c r="J281">
        <f t="shared" si="50"/>
        <v>1.0629880069054678</v>
      </c>
      <c r="K281">
        <f t="shared" si="51"/>
        <v>0.61456660866885815</v>
      </c>
      <c r="L281">
        <f t="shared" si="52"/>
        <v>0.38543339133114163</v>
      </c>
      <c r="M281">
        <f t="shared" si="53"/>
        <v>1.6271629240742262</v>
      </c>
      <c r="N281">
        <f t="shared" si="54"/>
        <v>2.594482010358202</v>
      </c>
    </row>
    <row r="282" spans="1:14" x14ac:dyDescent="0.25">
      <c r="A282" s="4">
        <f>IF('True_Odds_Calculator_2-way'!A283="","",'True_Odds_Calculator_2-way'!A283)</f>
        <v>2.08</v>
      </c>
      <c r="B282" s="4">
        <f>IF('True_Odds_Calculator_2-way'!B283="","",'True_Odds_Calculator_2-way'!B283)</f>
        <v>1.84</v>
      </c>
      <c r="C282" s="4">
        <f t="shared" si="44"/>
        <v>0.48076923076923073</v>
      </c>
      <c r="D282">
        <f t="shared" si="45"/>
        <v>0.54347826086956519</v>
      </c>
      <c r="E282">
        <f t="shared" si="46"/>
        <v>2.4247491638795804E-2</v>
      </c>
      <c r="F282">
        <f t="shared" si="47"/>
        <v>-0.23704013377926436</v>
      </c>
      <c r="G282">
        <v>0</v>
      </c>
      <c r="H282">
        <f t="shared" si="48"/>
        <v>0.26128762541806017</v>
      </c>
      <c r="I282">
        <f t="shared" si="49"/>
        <v>-1.0499013139145197</v>
      </c>
      <c r="J282">
        <f t="shared" si="50"/>
        <v>1.0499013139145197</v>
      </c>
      <c r="K282">
        <f t="shared" si="51"/>
        <v>0.46862696659688596</v>
      </c>
      <c r="L282">
        <f t="shared" si="52"/>
        <v>0.53137303340311415</v>
      </c>
      <c r="M282">
        <f t="shared" si="53"/>
        <v>2.1338934190276815</v>
      </c>
      <c r="N282">
        <f t="shared" si="54"/>
        <v>1.8819171036881968</v>
      </c>
    </row>
    <row r="283" spans="1:14" x14ac:dyDescent="0.25">
      <c r="A283" s="4">
        <f>IF('True_Odds_Calculator_2-way'!A284="","",'True_Odds_Calculator_2-way'!A284)</f>
        <v>2.37</v>
      </c>
      <c r="B283" s="4">
        <f>IF('True_Odds_Calculator_2-way'!B284="","",'True_Odds_Calculator_2-way'!B284)</f>
        <v>1.63</v>
      </c>
      <c r="C283" s="4">
        <f t="shared" si="44"/>
        <v>0.42194092827004215</v>
      </c>
      <c r="D283">
        <f t="shared" si="45"/>
        <v>0.61349693251533743</v>
      </c>
      <c r="E283">
        <f t="shared" si="46"/>
        <v>3.5437860785379582E-2</v>
      </c>
      <c r="F283">
        <f t="shared" si="47"/>
        <v>-0.22342160441096537</v>
      </c>
      <c r="G283">
        <v>0</v>
      </c>
      <c r="H283">
        <f t="shared" si="48"/>
        <v>0.2588594651963449</v>
      </c>
      <c r="I283">
        <f t="shared" si="49"/>
        <v>-1.0763894728677108</v>
      </c>
      <c r="J283">
        <f t="shared" si="50"/>
        <v>1.0763894728677108</v>
      </c>
      <c r="K283">
        <f t="shared" si="51"/>
        <v>0.40409696490827207</v>
      </c>
      <c r="L283">
        <f t="shared" si="52"/>
        <v>0.59590303509172793</v>
      </c>
      <c r="M283">
        <f t="shared" si="53"/>
        <v>2.4746535778287639</v>
      </c>
      <c r="N283">
        <f t="shared" si="54"/>
        <v>1.6781253679066579</v>
      </c>
    </row>
    <row r="284" spans="1:14" x14ac:dyDescent="0.25">
      <c r="A284" s="4">
        <f>IF('True_Odds_Calculator_2-way'!A285="","",'True_Odds_Calculator_2-way'!A285)</f>
        <v>2.5299999999999998</v>
      </c>
      <c r="B284" s="4">
        <f>IF('True_Odds_Calculator_2-way'!B285="","",'True_Odds_Calculator_2-way'!B285)</f>
        <v>1.56</v>
      </c>
      <c r="C284" s="4">
        <f t="shared" si="44"/>
        <v>0.39525691699604748</v>
      </c>
      <c r="D284">
        <f t="shared" si="45"/>
        <v>0.64102564102564097</v>
      </c>
      <c r="E284">
        <f t="shared" si="46"/>
        <v>3.6282558021688338E-2</v>
      </c>
      <c r="F284">
        <f t="shared" si="47"/>
        <v>-0.21708726056552163</v>
      </c>
      <c r="G284">
        <v>0</v>
      </c>
      <c r="H284">
        <f t="shared" si="48"/>
        <v>0.25336981858720992</v>
      </c>
      <c r="I284">
        <f t="shared" si="49"/>
        <v>-1.0803395392536068</v>
      </c>
      <c r="J284">
        <f t="shared" si="50"/>
        <v>1.0803395392536068</v>
      </c>
      <c r="K284">
        <f t="shared" si="51"/>
        <v>0.3769432136417431</v>
      </c>
      <c r="L284">
        <f t="shared" si="52"/>
        <v>0.6230567863582569</v>
      </c>
      <c r="M284">
        <f t="shared" si="53"/>
        <v>2.6529194950580188</v>
      </c>
      <c r="N284">
        <f t="shared" si="54"/>
        <v>1.6049901419820203</v>
      </c>
    </row>
    <row r="285" spans="1:14" x14ac:dyDescent="0.25">
      <c r="A285" s="4">
        <f>IF('True_Odds_Calculator_2-way'!A286="","",'True_Odds_Calculator_2-way'!A286)</f>
        <v>1.87</v>
      </c>
      <c r="B285" s="4">
        <f>IF('True_Odds_Calculator_2-way'!B286="","",'True_Odds_Calculator_2-way'!B286)</f>
        <v>2.0299999999999998</v>
      </c>
      <c r="C285" s="4">
        <f t="shared" si="44"/>
        <v>0.53475935828876997</v>
      </c>
      <c r="D285">
        <f t="shared" si="45"/>
        <v>0.49261083743842371</v>
      </c>
      <c r="E285">
        <f t="shared" si="46"/>
        <v>2.737019572719368E-2</v>
      </c>
      <c r="F285">
        <f t="shared" si="47"/>
        <v>-0.23605805958747139</v>
      </c>
      <c r="G285">
        <v>0</v>
      </c>
      <c r="H285">
        <f t="shared" si="48"/>
        <v>0.26342825531466507</v>
      </c>
      <c r="I285">
        <f t="shared" si="49"/>
        <v>-1.0563838700626149</v>
      </c>
      <c r="J285">
        <f t="shared" si="50"/>
        <v>1.0563838700626149</v>
      </c>
      <c r="K285">
        <f t="shared" si="51"/>
        <v>0.52109008773056686</v>
      </c>
      <c r="L285">
        <f t="shared" si="52"/>
        <v>0.47890991226943308</v>
      </c>
      <c r="M285">
        <f t="shared" si="53"/>
        <v>1.9190539669544755</v>
      </c>
      <c r="N285">
        <f t="shared" si="54"/>
        <v>2.0880753861644932</v>
      </c>
    </row>
    <row r="286" spans="1:14" x14ac:dyDescent="0.25">
      <c r="A286" s="4">
        <f>IF('True_Odds_Calculator_2-way'!A287="","",'True_Odds_Calculator_2-way'!A287)</f>
        <v>2.23</v>
      </c>
      <c r="B286" s="4">
        <f>IF('True_Odds_Calculator_2-way'!B287="","",'True_Odds_Calculator_2-way'!B287)</f>
        <v>1.71</v>
      </c>
      <c r="C286" s="4">
        <f t="shared" si="44"/>
        <v>0.44843049327354262</v>
      </c>
      <c r="D286">
        <f t="shared" si="45"/>
        <v>0.58479532163742687</v>
      </c>
      <c r="E286">
        <f t="shared" si="46"/>
        <v>3.3225814910969431E-2</v>
      </c>
      <c r="F286">
        <f t="shared" si="47"/>
        <v>-0.22901423963496192</v>
      </c>
      <c r="G286">
        <v>0</v>
      </c>
      <c r="H286">
        <f t="shared" si="48"/>
        <v>0.26224005454593136</v>
      </c>
      <c r="I286">
        <f t="shared" si="49"/>
        <v>-1.070084984173661</v>
      </c>
      <c r="J286">
        <f t="shared" si="50"/>
        <v>1.070084984173661</v>
      </c>
      <c r="K286">
        <f t="shared" si="51"/>
        <v>0.43174080130549697</v>
      </c>
      <c r="L286">
        <f t="shared" si="52"/>
        <v>0.56825919869450314</v>
      </c>
      <c r="M286">
        <f t="shared" si="53"/>
        <v>2.3162045305336028</v>
      </c>
      <c r="N286">
        <f t="shared" si="54"/>
        <v>1.7597603387632996</v>
      </c>
    </row>
    <row r="287" spans="1:14" x14ac:dyDescent="0.25">
      <c r="A287" s="4">
        <f>IF('True_Odds_Calculator_2-way'!A288="","",'True_Odds_Calculator_2-way'!A288)</f>
        <v>2.13</v>
      </c>
      <c r="B287" s="4">
        <f>IF('True_Odds_Calculator_2-way'!B288="","",'True_Odds_Calculator_2-way'!B288)</f>
        <v>1.77</v>
      </c>
      <c r="C287" s="4">
        <f t="shared" si="44"/>
        <v>0.46948356807511737</v>
      </c>
      <c r="D287">
        <f t="shared" si="45"/>
        <v>0.56497175141242939</v>
      </c>
      <c r="E287">
        <f t="shared" si="46"/>
        <v>3.4455319487546765E-2</v>
      </c>
      <c r="F287">
        <f t="shared" si="47"/>
        <v>-0.23078963422720888</v>
      </c>
      <c r="G287">
        <v>0</v>
      </c>
      <c r="H287">
        <f t="shared" si="48"/>
        <v>0.26524495371475559</v>
      </c>
      <c r="I287">
        <f t="shared" si="49"/>
        <v>-1.0720509244860594</v>
      </c>
      <c r="J287">
        <f t="shared" si="50"/>
        <v>1.0720509244860594</v>
      </c>
      <c r="K287">
        <f t="shared" si="51"/>
        <v>0.45219863720922326</v>
      </c>
      <c r="L287">
        <f t="shared" si="52"/>
        <v>0.54780136279077696</v>
      </c>
      <c r="M287">
        <f t="shared" si="53"/>
        <v>2.2114175446692466</v>
      </c>
      <c r="N287">
        <f t="shared" si="54"/>
        <v>1.8254792118542653</v>
      </c>
    </row>
    <row r="288" spans="1:14" x14ac:dyDescent="0.25">
      <c r="A288" s="4">
        <f>IF('True_Odds_Calculator_2-way'!A289="","",'True_Odds_Calculator_2-way'!A289)</f>
        <v>2.13</v>
      </c>
      <c r="B288" s="4">
        <f>IF('True_Odds_Calculator_2-way'!B289="","",'True_Odds_Calculator_2-way'!B289)</f>
        <v>1.77</v>
      </c>
      <c r="C288" s="4">
        <f t="shared" si="44"/>
        <v>0.46948356807511737</v>
      </c>
      <c r="D288">
        <f t="shared" si="45"/>
        <v>0.56497175141242939</v>
      </c>
      <c r="E288">
        <f t="shared" si="46"/>
        <v>3.4455319487546765E-2</v>
      </c>
      <c r="F288">
        <f t="shared" si="47"/>
        <v>-0.23078963422720888</v>
      </c>
      <c r="G288">
        <v>0</v>
      </c>
      <c r="H288">
        <f t="shared" si="48"/>
        <v>0.26524495371475559</v>
      </c>
      <c r="I288">
        <f t="shared" si="49"/>
        <v>-1.0720509244860594</v>
      </c>
      <c r="J288">
        <f t="shared" si="50"/>
        <v>1.0720509244860594</v>
      </c>
      <c r="K288">
        <f t="shared" si="51"/>
        <v>0.45219863720922326</v>
      </c>
      <c r="L288">
        <f t="shared" si="52"/>
        <v>0.54780136279077696</v>
      </c>
      <c r="M288">
        <f t="shared" si="53"/>
        <v>2.2114175446692466</v>
      </c>
      <c r="N288">
        <f t="shared" si="54"/>
        <v>1.8254792118542653</v>
      </c>
    </row>
    <row r="289" spans="1:14" x14ac:dyDescent="0.25">
      <c r="A289" s="4">
        <f>IF('True_Odds_Calculator_2-way'!A290="","",'True_Odds_Calculator_2-way'!A290)</f>
        <v>2.12</v>
      </c>
      <c r="B289" s="4">
        <f>IF('True_Odds_Calculator_2-way'!B290="","",'True_Odds_Calculator_2-way'!B290)</f>
        <v>1.78</v>
      </c>
      <c r="C289" s="4">
        <f t="shared" si="44"/>
        <v>0.47169811320754712</v>
      </c>
      <c r="D289">
        <f t="shared" si="45"/>
        <v>0.5617977528089888</v>
      </c>
      <c r="E289">
        <f t="shared" si="46"/>
        <v>3.3495866016535869E-2</v>
      </c>
      <c r="F289">
        <f t="shared" si="47"/>
        <v>-0.23150307398770409</v>
      </c>
      <c r="G289">
        <v>0</v>
      </c>
      <c r="H289">
        <f t="shared" si="48"/>
        <v>0.26499894000423996</v>
      </c>
      <c r="I289">
        <f t="shared" si="49"/>
        <v>-1.0699012312772822</v>
      </c>
      <c r="J289">
        <f t="shared" si="50"/>
        <v>1.0699012312772822</v>
      </c>
      <c r="K289">
        <f t="shared" si="51"/>
        <v>0.45489916365833472</v>
      </c>
      <c r="L289">
        <f t="shared" si="52"/>
        <v>0.54510083634166528</v>
      </c>
      <c r="M289">
        <f t="shared" si="53"/>
        <v>2.1982893790305562</v>
      </c>
      <c r="N289">
        <f t="shared" si="54"/>
        <v>1.83452296039628</v>
      </c>
    </row>
    <row r="290" spans="1:14" x14ac:dyDescent="0.25">
      <c r="A290" s="4">
        <f>IF('True_Odds_Calculator_2-way'!A291="","",'True_Odds_Calculator_2-way'!A291)</f>
        <v>2.13</v>
      </c>
      <c r="B290" s="4">
        <f>IF('True_Odds_Calculator_2-way'!B291="","",'True_Odds_Calculator_2-way'!B291)</f>
        <v>1.77</v>
      </c>
      <c r="C290" s="4">
        <f t="shared" si="44"/>
        <v>0.46948356807511737</v>
      </c>
      <c r="D290">
        <f t="shared" si="45"/>
        <v>0.56497175141242939</v>
      </c>
      <c r="E290">
        <f t="shared" si="46"/>
        <v>3.4455319487546765E-2</v>
      </c>
      <c r="F290">
        <f t="shared" si="47"/>
        <v>-0.23078963422720888</v>
      </c>
      <c r="G290">
        <v>0</v>
      </c>
      <c r="H290">
        <f t="shared" si="48"/>
        <v>0.26524495371475559</v>
      </c>
      <c r="I290">
        <f t="shared" si="49"/>
        <v>-1.0720509244860594</v>
      </c>
      <c r="J290">
        <f t="shared" si="50"/>
        <v>1.0720509244860594</v>
      </c>
      <c r="K290">
        <f t="shared" si="51"/>
        <v>0.45219863720922326</v>
      </c>
      <c r="L290">
        <f t="shared" si="52"/>
        <v>0.54780136279077696</v>
      </c>
      <c r="M290">
        <f t="shared" si="53"/>
        <v>2.2114175446692466</v>
      </c>
      <c r="N290">
        <f t="shared" si="54"/>
        <v>1.8254792118542653</v>
      </c>
    </row>
    <row r="291" spans="1:14" x14ac:dyDescent="0.25">
      <c r="A291" s="4">
        <f>IF('True_Odds_Calculator_2-way'!A292="","",'True_Odds_Calculator_2-way'!A292)</f>
        <v>2.12</v>
      </c>
      <c r="B291" s="4">
        <f>IF('True_Odds_Calculator_2-way'!B292="","",'True_Odds_Calculator_2-way'!B292)</f>
        <v>1.78</v>
      </c>
      <c r="C291" s="4">
        <f t="shared" si="44"/>
        <v>0.47169811320754712</v>
      </c>
      <c r="D291">
        <f t="shared" si="45"/>
        <v>0.5617977528089888</v>
      </c>
      <c r="E291">
        <f t="shared" si="46"/>
        <v>3.3495866016535869E-2</v>
      </c>
      <c r="F291">
        <f t="shared" si="47"/>
        <v>-0.23150307398770409</v>
      </c>
      <c r="G291">
        <v>0</v>
      </c>
      <c r="H291">
        <f t="shared" si="48"/>
        <v>0.26499894000423996</v>
      </c>
      <c r="I291">
        <f t="shared" si="49"/>
        <v>-1.0699012312772822</v>
      </c>
      <c r="J291">
        <f t="shared" si="50"/>
        <v>1.0699012312772822</v>
      </c>
      <c r="K291">
        <f t="shared" si="51"/>
        <v>0.45489916365833472</v>
      </c>
      <c r="L291">
        <f t="shared" si="52"/>
        <v>0.54510083634166528</v>
      </c>
      <c r="M291">
        <f t="shared" si="53"/>
        <v>2.1982893790305562</v>
      </c>
      <c r="N291">
        <f t="shared" si="54"/>
        <v>1.83452296039628</v>
      </c>
    </row>
    <row r="292" spans="1:14" x14ac:dyDescent="0.25">
      <c r="A292" s="4">
        <f>IF('True_Odds_Calculator_2-way'!A293="","",'True_Odds_Calculator_2-way'!A293)</f>
        <v>2.38</v>
      </c>
      <c r="B292" s="4">
        <f>IF('True_Odds_Calculator_2-way'!B293="","",'True_Odds_Calculator_2-way'!B293)</f>
        <v>1.63</v>
      </c>
      <c r="C292" s="4">
        <f t="shared" si="44"/>
        <v>0.42016806722689076</v>
      </c>
      <c r="D292">
        <f t="shared" si="45"/>
        <v>0.61349693251533743</v>
      </c>
      <c r="E292">
        <f t="shared" si="46"/>
        <v>3.3664999742228252E-2</v>
      </c>
      <c r="F292">
        <f t="shared" si="47"/>
        <v>-0.22410682064236731</v>
      </c>
      <c r="G292">
        <v>0</v>
      </c>
      <c r="H292">
        <f t="shared" si="48"/>
        <v>0.25777182038459556</v>
      </c>
      <c r="I292">
        <f t="shared" si="49"/>
        <v>-1.0724824201463117</v>
      </c>
      <c r="J292">
        <f t="shared" si="50"/>
        <v>1.0724824201463117</v>
      </c>
      <c r="K292">
        <f t="shared" si="51"/>
        <v>0.40322162143360418</v>
      </c>
      <c r="L292">
        <f t="shared" si="52"/>
        <v>0.59677837856639582</v>
      </c>
      <c r="M292">
        <f t="shared" si="53"/>
        <v>2.4800257398019103</v>
      </c>
      <c r="N292">
        <f t="shared" si="54"/>
        <v>1.6756639246921761</v>
      </c>
    </row>
    <row r="293" spans="1:14" x14ac:dyDescent="0.25">
      <c r="A293" s="4">
        <f>IF('True_Odds_Calculator_2-way'!A294="","",'True_Odds_Calculator_2-way'!A294)</f>
        <v>1.71</v>
      </c>
      <c r="B293" s="4">
        <f>IF('True_Odds_Calculator_2-way'!B294="","",'True_Odds_Calculator_2-way'!B294)</f>
        <v>2.2400000000000002</v>
      </c>
      <c r="C293" s="4">
        <f t="shared" si="44"/>
        <v>0.58479532163742687</v>
      </c>
      <c r="D293">
        <f t="shared" si="45"/>
        <v>0.4464285714285714</v>
      </c>
      <c r="E293">
        <f t="shared" si="46"/>
        <v>3.1223893065998265E-2</v>
      </c>
      <c r="F293">
        <f t="shared" si="47"/>
        <v>-0.22984544695071008</v>
      </c>
      <c r="G293">
        <v>0</v>
      </c>
      <c r="H293">
        <f t="shared" si="48"/>
        <v>0.2610693400167084</v>
      </c>
      <c r="I293">
        <f t="shared" si="49"/>
        <v>-1.0657613907987189</v>
      </c>
      <c r="J293">
        <f t="shared" si="50"/>
        <v>1.0657613907987189</v>
      </c>
      <c r="K293">
        <f t="shared" si="51"/>
        <v>0.56925221045435459</v>
      </c>
      <c r="L293">
        <f t="shared" si="52"/>
        <v>0.4307477895456453</v>
      </c>
      <c r="M293">
        <f t="shared" si="53"/>
        <v>1.7566905874670904</v>
      </c>
      <c r="N293">
        <f t="shared" si="54"/>
        <v>2.3215441245904116</v>
      </c>
    </row>
    <row r="294" spans="1:14" x14ac:dyDescent="0.25">
      <c r="A294" s="4">
        <f>IF('True_Odds_Calculator_2-way'!A295="","",'True_Odds_Calculator_2-way'!A295)</f>
        <v>2.35</v>
      </c>
      <c r="B294" s="4">
        <f>IF('True_Odds_Calculator_2-way'!B295="","",'True_Odds_Calculator_2-way'!B295)</f>
        <v>1.66</v>
      </c>
      <c r="C294" s="4">
        <f t="shared" si="44"/>
        <v>0.42553191489361702</v>
      </c>
      <c r="D294">
        <f t="shared" si="45"/>
        <v>0.60240963855421692</v>
      </c>
      <c r="E294">
        <f t="shared" si="46"/>
        <v>2.7941553447834E-2</v>
      </c>
      <c r="F294">
        <f t="shared" si="47"/>
        <v>-0.22840297359651363</v>
      </c>
      <c r="G294">
        <v>0</v>
      </c>
      <c r="H294">
        <f t="shared" si="48"/>
        <v>0.25634452704434763</v>
      </c>
      <c r="I294">
        <f t="shared" si="49"/>
        <v>-1.0594028769395474</v>
      </c>
      <c r="J294">
        <f t="shared" si="50"/>
        <v>1.0594028769395474</v>
      </c>
      <c r="K294">
        <f t="shared" si="51"/>
        <v>0.41148980196106721</v>
      </c>
      <c r="L294">
        <f t="shared" si="52"/>
        <v>0.58851019803893267</v>
      </c>
      <c r="M294">
        <f t="shared" si="53"/>
        <v>2.4301938838683887</v>
      </c>
      <c r="N294">
        <f t="shared" si="54"/>
        <v>1.6992058987801013</v>
      </c>
    </row>
    <row r="295" spans="1:14" x14ac:dyDescent="0.25">
      <c r="A295" s="4">
        <f>IF('True_Odds_Calculator_2-way'!A296="","",'True_Odds_Calculator_2-way'!A296)</f>
        <v>2.2200000000000002</v>
      </c>
      <c r="B295" s="4">
        <f>IF('True_Odds_Calculator_2-way'!B296="","",'True_Odds_Calculator_2-way'!B296)</f>
        <v>1.73</v>
      </c>
      <c r="C295" s="4">
        <f t="shared" si="44"/>
        <v>0.4504504504504504</v>
      </c>
      <c r="D295">
        <f t="shared" si="45"/>
        <v>0.5780346820809249</v>
      </c>
      <c r="E295">
        <f t="shared" si="46"/>
        <v>2.8485132531375301E-2</v>
      </c>
      <c r="F295">
        <f t="shared" si="47"/>
        <v>-0.2318908503879602</v>
      </c>
      <c r="G295">
        <v>0</v>
      </c>
      <c r="H295">
        <f t="shared" si="48"/>
        <v>0.2603759829193355</v>
      </c>
      <c r="I295">
        <f t="shared" si="49"/>
        <v>-1.0596407579073905</v>
      </c>
      <c r="J295">
        <f t="shared" si="50"/>
        <v>1.0596407579073905</v>
      </c>
      <c r="K295">
        <f t="shared" si="51"/>
        <v>0.43615522243331045</v>
      </c>
      <c r="L295">
        <f t="shared" si="52"/>
        <v>0.56384477756668971</v>
      </c>
      <c r="M295">
        <f t="shared" si="53"/>
        <v>2.2927617246470167</v>
      </c>
      <c r="N295">
        <f t="shared" si="54"/>
        <v>1.7735377532723946</v>
      </c>
    </row>
    <row r="296" spans="1:14" x14ac:dyDescent="0.25">
      <c r="A296" s="4">
        <f>IF('True_Odds_Calculator_2-way'!A297="","",'True_Odds_Calculator_2-way'!A297)</f>
        <v>2.17</v>
      </c>
      <c r="B296" s="4">
        <f>IF('True_Odds_Calculator_2-way'!B297="","",'True_Odds_Calculator_2-way'!B297)</f>
        <v>1.76</v>
      </c>
      <c r="C296" s="4">
        <f t="shared" si="44"/>
        <v>0.46082949308755761</v>
      </c>
      <c r="D296">
        <f t="shared" si="45"/>
        <v>0.56818181818181823</v>
      </c>
      <c r="E296">
        <f t="shared" si="46"/>
        <v>2.9011311269375728E-2</v>
      </c>
      <c r="F296">
        <f t="shared" si="47"/>
        <v>-0.2328236279849184</v>
      </c>
      <c r="G296">
        <v>0</v>
      </c>
      <c r="H296">
        <f t="shared" si="48"/>
        <v>0.26183493925429413</v>
      </c>
      <c r="I296">
        <f t="shared" si="49"/>
        <v>-1.0604746049596294</v>
      </c>
      <c r="J296">
        <f t="shared" si="50"/>
        <v>1.0604746049596294</v>
      </c>
      <c r="K296">
        <f t="shared" si="51"/>
        <v>0.44627809446366512</v>
      </c>
      <c r="L296">
        <f t="shared" si="52"/>
        <v>0.55372190553633505</v>
      </c>
      <c r="M296">
        <f t="shared" si="53"/>
        <v>2.2407552878027661</v>
      </c>
      <c r="N296">
        <f t="shared" si="54"/>
        <v>1.8059606997693183</v>
      </c>
    </row>
    <row r="297" spans="1:14" x14ac:dyDescent="0.25">
      <c r="A297" s="4">
        <f>IF('True_Odds_Calculator_2-way'!A298="","",'True_Odds_Calculator_2-way'!A298)</f>
        <v>2.58</v>
      </c>
      <c r="B297" s="4">
        <f>IF('True_Odds_Calculator_2-way'!B298="","",'True_Odds_Calculator_2-way'!B298)</f>
        <v>1.56</v>
      </c>
      <c r="C297" s="4">
        <f t="shared" si="44"/>
        <v>0.38759689922480617</v>
      </c>
      <c r="D297">
        <f t="shared" si="45"/>
        <v>0.64102564102564097</v>
      </c>
      <c r="E297">
        <f t="shared" si="46"/>
        <v>2.8622540250447193E-2</v>
      </c>
      <c r="F297">
        <f t="shared" si="47"/>
        <v>-0.21983701053468496</v>
      </c>
      <c r="G297">
        <v>0</v>
      </c>
      <c r="H297">
        <f t="shared" si="48"/>
        <v>0.24845955078513213</v>
      </c>
      <c r="I297">
        <f t="shared" si="49"/>
        <v>-1.0631081389064057</v>
      </c>
      <c r="J297">
        <f t="shared" si="50"/>
        <v>1.0631081389064057</v>
      </c>
      <c r="K297">
        <f t="shared" si="51"/>
        <v>0.37317458951410554</v>
      </c>
      <c r="L297">
        <f t="shared" si="52"/>
        <v>0.62682541048589435</v>
      </c>
      <c r="M297">
        <f t="shared" si="53"/>
        <v>2.679710859472122</v>
      </c>
      <c r="N297">
        <f t="shared" si="54"/>
        <v>1.5953405577875872</v>
      </c>
    </row>
    <row r="298" spans="1:14" x14ac:dyDescent="0.25">
      <c r="A298" s="4">
        <f>IF('True_Odds_Calculator_2-way'!A299="","",'True_Odds_Calculator_2-way'!A299)</f>
        <v>1.92</v>
      </c>
      <c r="B298" s="4">
        <f>IF('True_Odds_Calculator_2-way'!B299="","",'True_Odds_Calculator_2-way'!B299)</f>
        <v>1.92</v>
      </c>
      <c r="C298" s="4">
        <f t="shared" si="44"/>
        <v>0.52083333333333337</v>
      </c>
      <c r="D298">
        <f t="shared" si="45"/>
        <v>0.52083333333333337</v>
      </c>
      <c r="E298">
        <f t="shared" si="46"/>
        <v>4.1666666666666741E-2</v>
      </c>
      <c r="F298">
        <f t="shared" si="47"/>
        <v>-0.22960069444444442</v>
      </c>
      <c r="G298">
        <v>0</v>
      </c>
      <c r="H298">
        <f t="shared" si="48"/>
        <v>0.27126736111111116</v>
      </c>
      <c r="I298">
        <f t="shared" si="49"/>
        <v>-1.0869565217391306</v>
      </c>
      <c r="J298">
        <f t="shared" si="50"/>
        <v>1.0869565217391306</v>
      </c>
      <c r="K298">
        <f t="shared" si="51"/>
        <v>0.50000000000000011</v>
      </c>
      <c r="L298">
        <f t="shared" si="52"/>
        <v>0.50000000000000011</v>
      </c>
      <c r="M298">
        <f t="shared" si="53"/>
        <v>1.9999999999999996</v>
      </c>
      <c r="N298">
        <f t="shared" si="54"/>
        <v>1.9999999999999996</v>
      </c>
    </row>
    <row r="299" spans="1:14" x14ac:dyDescent="0.25">
      <c r="A299" s="4">
        <f>IF('True_Odds_Calculator_2-way'!A300="","",'True_Odds_Calculator_2-way'!A300)</f>
        <v>2.87</v>
      </c>
      <c r="B299" s="4">
        <f>IF('True_Odds_Calculator_2-way'!B300="","",'True_Odds_Calculator_2-way'!B300)</f>
        <v>1.4</v>
      </c>
      <c r="C299" s="4">
        <f t="shared" si="44"/>
        <v>0.34843205574912889</v>
      </c>
      <c r="D299">
        <f t="shared" si="45"/>
        <v>0.7142857142857143</v>
      </c>
      <c r="E299">
        <f t="shared" si="46"/>
        <v>6.2717770034843134E-2</v>
      </c>
      <c r="F299">
        <f t="shared" si="47"/>
        <v>-0.18616226978596329</v>
      </c>
      <c r="G299">
        <v>0</v>
      </c>
      <c r="H299">
        <f t="shared" si="48"/>
        <v>0.24888003982080636</v>
      </c>
      <c r="I299">
        <f t="shared" si="49"/>
        <v>-1.1562432251572003</v>
      </c>
      <c r="J299">
        <f t="shared" si="50"/>
        <v>1.1562432251572003</v>
      </c>
      <c r="K299">
        <f t="shared" si="51"/>
        <v>0.316238049263664</v>
      </c>
      <c r="L299">
        <f t="shared" si="52"/>
        <v>0.68376195073633594</v>
      </c>
      <c r="M299">
        <f t="shared" si="53"/>
        <v>3.1621748310439655</v>
      </c>
      <c r="N299">
        <f t="shared" si="54"/>
        <v>1.4624972900628803</v>
      </c>
    </row>
    <row r="300" spans="1:14" x14ac:dyDescent="0.25">
      <c r="A300" s="4">
        <f>IF('True_Odds_Calculator_2-way'!A301="","",'True_Odds_Calculator_2-way'!A301)</f>
        <v>1.88</v>
      </c>
      <c r="B300" s="4">
        <f>IF('True_Odds_Calculator_2-way'!B301="","",'True_Odds_Calculator_2-way'!B301)</f>
        <v>2.0099999999999998</v>
      </c>
      <c r="C300" s="4">
        <f t="shared" si="44"/>
        <v>0.53191489361702127</v>
      </c>
      <c r="D300">
        <f t="shared" si="45"/>
        <v>0.49751243781094534</v>
      </c>
      <c r="E300">
        <f t="shared" si="46"/>
        <v>2.9427331427966497E-2</v>
      </c>
      <c r="F300">
        <f t="shared" si="47"/>
        <v>-0.23520694400338749</v>
      </c>
      <c r="G300">
        <v>0</v>
      </c>
      <c r="H300">
        <f t="shared" si="48"/>
        <v>0.26463427543135393</v>
      </c>
      <c r="I300">
        <f t="shared" si="49"/>
        <v>-1.060713208766217</v>
      </c>
      <c r="J300">
        <f t="shared" si="50"/>
        <v>1.060713208766217</v>
      </c>
      <c r="K300">
        <f t="shared" si="51"/>
        <v>0.5172161542198922</v>
      </c>
      <c r="L300">
        <f t="shared" si="52"/>
        <v>0.48278384578010813</v>
      </c>
      <c r="M300">
        <f t="shared" si="53"/>
        <v>1.9334276237142709</v>
      </c>
      <c r="N300">
        <f t="shared" si="54"/>
        <v>2.0713203408538785</v>
      </c>
    </row>
    <row r="301" spans="1:14" x14ac:dyDescent="0.25">
      <c r="A301" s="4">
        <f>IF('True_Odds_Calculator_2-way'!A302="","",'True_Odds_Calculator_2-way'!A302)</f>
        <v>1.81</v>
      </c>
      <c r="B301" s="4">
        <f>IF('True_Odds_Calculator_2-way'!B302="","",'True_Odds_Calculator_2-way'!B302)</f>
        <v>1.93</v>
      </c>
      <c r="C301" s="4">
        <f t="shared" si="44"/>
        <v>0.5524861878453039</v>
      </c>
      <c r="D301">
        <f t="shared" si="45"/>
        <v>0.5181347150259068</v>
      </c>
      <c r="E301">
        <f t="shared" si="46"/>
        <v>7.0620902871210589E-2</v>
      </c>
      <c r="F301">
        <f t="shared" si="47"/>
        <v>-0.21564137062376554</v>
      </c>
      <c r="G301">
        <v>0</v>
      </c>
      <c r="H301">
        <f t="shared" si="48"/>
        <v>0.28626227349497613</v>
      </c>
      <c r="I301">
        <f t="shared" si="49"/>
        <v>-1.1521685497004726</v>
      </c>
      <c r="J301">
        <f t="shared" si="50"/>
        <v>1.1521685497004726</v>
      </c>
      <c r="K301">
        <f t="shared" si="51"/>
        <v>0.51726192925528369</v>
      </c>
      <c r="L301">
        <f t="shared" si="52"/>
        <v>0.48273807074471631</v>
      </c>
      <c r="M301">
        <f t="shared" si="53"/>
        <v>1.933256525257383</v>
      </c>
      <c r="N301">
        <f t="shared" si="54"/>
        <v>2.0715167512214392</v>
      </c>
    </row>
    <row r="302" spans="1:14" x14ac:dyDescent="0.25">
      <c r="A302" s="4">
        <f>IF('True_Odds_Calculator_2-way'!A303="","",'True_Odds_Calculator_2-way'!A303)</f>
        <v>2.0099999999999998</v>
      </c>
      <c r="B302" s="4">
        <f>IF('True_Odds_Calculator_2-way'!B303="","",'True_Odds_Calculator_2-way'!B303)</f>
        <v>1.88</v>
      </c>
      <c r="C302" s="4">
        <f t="shared" si="44"/>
        <v>0.49751243781094534</v>
      </c>
      <c r="D302">
        <f t="shared" si="45"/>
        <v>0.53191489361702127</v>
      </c>
      <c r="E302">
        <f t="shared" si="46"/>
        <v>2.9427331427966497E-2</v>
      </c>
      <c r="F302">
        <f t="shared" si="47"/>
        <v>-0.23520694400338749</v>
      </c>
      <c r="G302">
        <v>0</v>
      </c>
      <c r="H302">
        <f t="shared" si="48"/>
        <v>0.26463427543135393</v>
      </c>
      <c r="I302">
        <f t="shared" si="49"/>
        <v>-1.060713208766217</v>
      </c>
      <c r="J302">
        <f t="shared" si="50"/>
        <v>1.060713208766217</v>
      </c>
      <c r="K302">
        <f t="shared" si="51"/>
        <v>0.48278384578010813</v>
      </c>
      <c r="L302">
        <f t="shared" si="52"/>
        <v>0.5172161542198922</v>
      </c>
      <c r="M302">
        <f t="shared" si="53"/>
        <v>2.0713203408538785</v>
      </c>
      <c r="N302">
        <f t="shared" si="54"/>
        <v>1.9334276237142709</v>
      </c>
    </row>
    <row r="303" spans="1:14" x14ac:dyDescent="0.25">
      <c r="A303" s="4">
        <f>IF('True_Odds_Calculator_2-way'!A304="","",'True_Odds_Calculator_2-way'!A304)</f>
        <v>1.67</v>
      </c>
      <c r="B303" s="4">
        <f>IF('True_Odds_Calculator_2-way'!B304="","",'True_Odds_Calculator_2-way'!B304)</f>
        <v>2.2799999999999998</v>
      </c>
      <c r="C303" s="4">
        <f t="shared" si="44"/>
        <v>0.5988023952095809</v>
      </c>
      <c r="D303">
        <f t="shared" si="45"/>
        <v>0.43859649122807021</v>
      </c>
      <c r="E303">
        <f t="shared" si="46"/>
        <v>3.7398886437651102E-2</v>
      </c>
      <c r="F303">
        <f t="shared" si="47"/>
        <v>-0.22523374304023536</v>
      </c>
      <c r="G303">
        <v>0</v>
      </c>
      <c r="H303">
        <f t="shared" si="48"/>
        <v>0.2626326294778864</v>
      </c>
      <c r="I303">
        <f t="shared" si="49"/>
        <v>-1.0798355319767001</v>
      </c>
      <c r="J303">
        <f t="shared" si="50"/>
        <v>1.0798355319767001</v>
      </c>
      <c r="K303">
        <f t="shared" si="51"/>
        <v>0.58021811110947863</v>
      </c>
      <c r="L303">
        <f t="shared" si="52"/>
        <v>0.41978188889052137</v>
      </c>
      <c r="M303">
        <f t="shared" si="53"/>
        <v>1.7234898064243891</v>
      </c>
      <c r="N303">
        <f t="shared" si="54"/>
        <v>2.382189480930176</v>
      </c>
    </row>
    <row r="304" spans="1:14" x14ac:dyDescent="0.25">
      <c r="A304" s="4">
        <f>IF('True_Odds_Calculator_2-way'!A305="","",'True_Odds_Calculator_2-way'!A305)</f>
        <v>1.96</v>
      </c>
      <c r="B304" s="4">
        <f>IF('True_Odds_Calculator_2-way'!B305="","",'True_Odds_Calculator_2-way'!B305)</f>
        <v>1.94</v>
      </c>
      <c r="C304" s="4">
        <f t="shared" si="44"/>
        <v>0.51020408163265307</v>
      </c>
      <c r="D304">
        <f t="shared" si="45"/>
        <v>0.51546391752577325</v>
      </c>
      <c r="E304">
        <f t="shared" si="46"/>
        <v>2.5667999158426325E-2</v>
      </c>
      <c r="F304">
        <f t="shared" si="47"/>
        <v>-0.23732379549758043</v>
      </c>
      <c r="G304">
        <v>0</v>
      </c>
      <c r="H304">
        <f t="shared" si="48"/>
        <v>0.26299179465600675</v>
      </c>
      <c r="I304">
        <f t="shared" si="49"/>
        <v>-1.052689901333149</v>
      </c>
      <c r="J304">
        <f t="shared" si="50"/>
        <v>1.052689901333149</v>
      </c>
      <c r="K304">
        <f t="shared" si="51"/>
        <v>0.49736834815166897</v>
      </c>
      <c r="L304">
        <f t="shared" si="52"/>
        <v>0.50263165184833114</v>
      </c>
      <c r="M304">
        <f t="shared" si="53"/>
        <v>2.0105823052798226</v>
      </c>
      <c r="N304">
        <f t="shared" si="54"/>
        <v>1.9895285072531594</v>
      </c>
    </row>
    <row r="305" spans="1:14" x14ac:dyDescent="0.25">
      <c r="A305" s="4">
        <f>IF('True_Odds_Calculator_2-way'!A306="","",'True_Odds_Calculator_2-way'!A306)</f>
        <v>1.57</v>
      </c>
      <c r="B305" s="4">
        <f>IF('True_Odds_Calculator_2-way'!B306="","",'True_Odds_Calculator_2-way'!B306)</f>
        <v>2.5499999999999998</v>
      </c>
      <c r="C305" s="4">
        <f t="shared" si="44"/>
        <v>0.63694267515923564</v>
      </c>
      <c r="D305">
        <f t="shared" si="45"/>
        <v>0.39215686274509809</v>
      </c>
      <c r="E305">
        <f t="shared" si="46"/>
        <v>2.9099537904333728E-2</v>
      </c>
      <c r="F305">
        <f t="shared" si="47"/>
        <v>-0.22068190333458226</v>
      </c>
      <c r="G305">
        <v>0</v>
      </c>
      <c r="H305">
        <f t="shared" si="48"/>
        <v>0.24978144123891596</v>
      </c>
      <c r="I305">
        <f t="shared" si="49"/>
        <v>-1.0638899909514294</v>
      </c>
      <c r="J305">
        <f t="shared" si="50"/>
        <v>1.0638899909514294</v>
      </c>
      <c r="K305">
        <f t="shared" si="51"/>
        <v>0.62250325815756336</v>
      </c>
      <c r="L305">
        <f t="shared" si="52"/>
        <v>0.37749674184243676</v>
      </c>
      <c r="M305">
        <f t="shared" si="53"/>
        <v>1.6064172948423148</v>
      </c>
      <c r="N305">
        <f t="shared" si="54"/>
        <v>2.6490294859747152</v>
      </c>
    </row>
    <row r="306" spans="1:14" x14ac:dyDescent="0.25">
      <c r="A306" s="4">
        <f>IF('True_Odds_Calculator_2-way'!A307="","",'True_Odds_Calculator_2-way'!A307)</f>
        <v>1.72</v>
      </c>
      <c r="B306" s="4">
        <f>IF('True_Odds_Calculator_2-way'!B307="","",'True_Odds_Calculator_2-way'!B307)</f>
        <v>2.2200000000000002</v>
      </c>
      <c r="C306" s="4">
        <f t="shared" si="44"/>
        <v>0.58139534883720934</v>
      </c>
      <c r="D306">
        <f t="shared" si="45"/>
        <v>0.4504504504504504</v>
      </c>
      <c r="E306">
        <f t="shared" si="46"/>
        <v>3.1845799287659737E-2</v>
      </c>
      <c r="F306">
        <f t="shared" si="47"/>
        <v>-0.23004399748585791</v>
      </c>
      <c r="G306">
        <v>0</v>
      </c>
      <c r="H306">
        <f t="shared" si="48"/>
        <v>0.2618897967735177</v>
      </c>
      <c r="I306">
        <f t="shared" si="49"/>
        <v>-1.0669739994407998</v>
      </c>
      <c r="J306">
        <f t="shared" si="50"/>
        <v>1.0669739994407998</v>
      </c>
      <c r="K306">
        <f t="shared" si="51"/>
        <v>0.56554007778240289</v>
      </c>
      <c r="L306">
        <f t="shared" si="52"/>
        <v>0.43445992221759705</v>
      </c>
      <c r="M306">
        <f t="shared" si="53"/>
        <v>1.768221279597376</v>
      </c>
      <c r="N306">
        <f t="shared" si="54"/>
        <v>2.3017082793177757</v>
      </c>
    </row>
    <row r="307" spans="1:14" x14ac:dyDescent="0.25">
      <c r="A307" s="4">
        <f>IF('True_Odds_Calculator_2-way'!A308="","",'True_Odds_Calculator_2-way'!A308)</f>
        <v>1.41</v>
      </c>
      <c r="B307" s="4">
        <f>IF('True_Odds_Calculator_2-way'!B308="","",'True_Odds_Calculator_2-way'!B308)</f>
        <v>3.05</v>
      </c>
      <c r="C307" s="4">
        <f t="shared" si="44"/>
        <v>0.70921985815602839</v>
      </c>
      <c r="D307">
        <f t="shared" si="45"/>
        <v>0.32786885245901642</v>
      </c>
      <c r="E307">
        <f t="shared" si="46"/>
        <v>3.7088710615044818E-2</v>
      </c>
      <c r="F307">
        <f t="shared" si="47"/>
        <v>-0.19544239041971867</v>
      </c>
      <c r="G307">
        <v>0</v>
      </c>
      <c r="H307">
        <f t="shared" si="48"/>
        <v>0.23253110103476343</v>
      </c>
      <c r="I307">
        <f t="shared" si="49"/>
        <v>-1.0907648670730681</v>
      </c>
      <c r="J307">
        <f t="shared" si="50"/>
        <v>1.0907648670730681</v>
      </c>
      <c r="K307">
        <f t="shared" si="51"/>
        <v>0.69098300562505255</v>
      </c>
      <c r="L307">
        <f t="shared" si="52"/>
        <v>0.30901699437494751</v>
      </c>
      <c r="M307">
        <f t="shared" si="53"/>
        <v>1.4472135954999581</v>
      </c>
      <c r="N307">
        <f t="shared" si="54"/>
        <v>3.2360679774997889</v>
      </c>
    </row>
    <row r="308" spans="1:14" x14ac:dyDescent="0.25">
      <c r="A308" s="4">
        <f>IF('True_Odds_Calculator_2-way'!A309="","",'True_Odds_Calculator_2-way'!A309)</f>
        <v>2.11</v>
      </c>
      <c r="B308" s="4">
        <f>IF('True_Odds_Calculator_2-way'!B309="","",'True_Odds_Calculator_2-way'!B309)</f>
        <v>1.77</v>
      </c>
      <c r="C308" s="4">
        <f t="shared" si="44"/>
        <v>0.47393364928909953</v>
      </c>
      <c r="D308">
        <f t="shared" si="45"/>
        <v>0.56497175141242939</v>
      </c>
      <c r="E308">
        <f t="shared" si="46"/>
        <v>3.8905400701529036E-2</v>
      </c>
      <c r="F308">
        <f t="shared" si="47"/>
        <v>-0.22885372319061759</v>
      </c>
      <c r="G308">
        <v>0</v>
      </c>
      <c r="H308">
        <f t="shared" si="48"/>
        <v>0.26775912389214662</v>
      </c>
      <c r="I308">
        <f t="shared" si="49"/>
        <v>-1.0816659234722941</v>
      </c>
      <c r="J308">
        <f t="shared" si="50"/>
        <v>1.0816659234722941</v>
      </c>
      <c r="K308">
        <f t="shared" si="51"/>
        <v>0.45441136703461599</v>
      </c>
      <c r="L308">
        <f t="shared" si="52"/>
        <v>0.54558863296538396</v>
      </c>
      <c r="M308">
        <f t="shared" si="53"/>
        <v>2.2006491750542465</v>
      </c>
      <c r="N308">
        <f t="shared" si="54"/>
        <v>1.8328827610736662</v>
      </c>
    </row>
    <row r="309" spans="1:14" x14ac:dyDescent="0.25">
      <c r="A309" s="4">
        <f>IF('True_Odds_Calculator_2-way'!A310="","",'True_Odds_Calculator_2-way'!A310)</f>
        <v>2.5099999999999998</v>
      </c>
      <c r="B309" s="4">
        <f>IF('True_Odds_Calculator_2-way'!B310="","",'True_Odds_Calculator_2-way'!B310)</f>
        <v>1.57</v>
      </c>
      <c r="C309" s="4">
        <f t="shared" si="44"/>
        <v>0.39840637450199207</v>
      </c>
      <c r="D309">
        <f t="shared" si="45"/>
        <v>0.63694267515923564</v>
      </c>
      <c r="E309">
        <f t="shared" si="46"/>
        <v>3.5349049661227649E-2</v>
      </c>
      <c r="F309">
        <f t="shared" si="47"/>
        <v>-0.21841297231456347</v>
      </c>
      <c r="G309">
        <v>0</v>
      </c>
      <c r="H309">
        <f t="shared" si="48"/>
        <v>0.25376202197579112</v>
      </c>
      <c r="I309">
        <f t="shared" si="49"/>
        <v>-1.0778891454484929</v>
      </c>
      <c r="J309">
        <f t="shared" si="50"/>
        <v>1.0778891454484929</v>
      </c>
      <c r="K309">
        <f t="shared" si="51"/>
        <v>0.3805736037101255</v>
      </c>
      <c r="L309">
        <f t="shared" si="52"/>
        <v>0.61942639628987439</v>
      </c>
      <c r="M309">
        <f t="shared" si="53"/>
        <v>2.6276126096272243</v>
      </c>
      <c r="N309">
        <f t="shared" si="54"/>
        <v>1.6143968129056414</v>
      </c>
    </row>
    <row r="310" spans="1:14" x14ac:dyDescent="0.25">
      <c r="A310" s="4">
        <f>IF('True_Odds_Calculator_2-way'!A311="","",'True_Odds_Calculator_2-way'!A311)</f>
        <v>1.83</v>
      </c>
      <c r="B310" s="4">
        <f>IF('True_Odds_Calculator_2-way'!B311="","",'True_Odds_Calculator_2-way'!B311)</f>
        <v>2.0499999999999998</v>
      </c>
      <c r="C310" s="4">
        <f t="shared" si="44"/>
        <v>0.54644808743169393</v>
      </c>
      <c r="D310">
        <f t="shared" si="45"/>
        <v>0.48780487804878053</v>
      </c>
      <c r="E310">
        <f t="shared" si="46"/>
        <v>3.4252965480474407E-2</v>
      </c>
      <c r="F310">
        <f t="shared" si="47"/>
        <v>-0.23230707716913246</v>
      </c>
      <c r="G310">
        <v>0</v>
      </c>
      <c r="H310">
        <f t="shared" si="48"/>
        <v>0.26656004264960681</v>
      </c>
      <c r="I310">
        <f t="shared" si="49"/>
        <v>-1.0711894933108055</v>
      </c>
      <c r="J310">
        <f t="shared" si="50"/>
        <v>1.0711894933108055</v>
      </c>
      <c r="K310">
        <f t="shared" si="51"/>
        <v>0.52935616627105819</v>
      </c>
      <c r="L310">
        <f t="shared" si="52"/>
        <v>0.47064383372894186</v>
      </c>
      <c r="M310">
        <f t="shared" si="53"/>
        <v>1.8890872794479689</v>
      </c>
      <c r="N310">
        <f t="shared" si="54"/>
        <v>2.1247489679763456</v>
      </c>
    </row>
    <row r="311" spans="1:14" x14ac:dyDescent="0.25">
      <c r="A311" s="4">
        <f>IF('True_Odds_Calculator_2-way'!A312="","",'True_Odds_Calculator_2-way'!A312)</f>
        <v>1.76</v>
      </c>
      <c r="B311" s="4">
        <f>IF('True_Odds_Calculator_2-way'!B312="","",'True_Odds_Calculator_2-way'!B312)</f>
        <v>2.15</v>
      </c>
      <c r="C311" s="4">
        <f t="shared" si="44"/>
        <v>0.56818181818181823</v>
      </c>
      <c r="D311">
        <f t="shared" si="45"/>
        <v>0.46511627906976744</v>
      </c>
      <c r="E311">
        <f t="shared" si="46"/>
        <v>3.3298097251585723E-2</v>
      </c>
      <c r="F311">
        <f t="shared" si="47"/>
        <v>-0.23097251585623668</v>
      </c>
      <c r="G311">
        <v>0</v>
      </c>
      <c r="H311">
        <f t="shared" si="48"/>
        <v>0.26427061310782241</v>
      </c>
      <c r="I311">
        <f t="shared" si="49"/>
        <v>-1.0696563746013956</v>
      </c>
      <c r="J311">
        <f t="shared" si="50"/>
        <v>1.0696563746013956</v>
      </c>
      <c r="K311">
        <f t="shared" si="51"/>
        <v>0.5515905861496937</v>
      </c>
      <c r="L311">
        <f t="shared" si="52"/>
        <v>0.44840941385030625</v>
      </c>
      <c r="M311">
        <f t="shared" si="53"/>
        <v>1.8129388446970602</v>
      </c>
      <c r="N311">
        <f t="shared" si="54"/>
        <v>2.2301048307916052</v>
      </c>
    </row>
    <row r="312" spans="1:14" x14ac:dyDescent="0.25">
      <c r="A312" s="4">
        <f>IF('True_Odds_Calculator_2-way'!A313="","",'True_Odds_Calculator_2-way'!A313)</f>
        <v>2.12</v>
      </c>
      <c r="B312" s="4">
        <f>IF('True_Odds_Calculator_2-way'!B313="","",'True_Odds_Calculator_2-way'!B313)</f>
        <v>1.8</v>
      </c>
      <c r="C312" s="4">
        <f t="shared" si="44"/>
        <v>0.47169811320754712</v>
      </c>
      <c r="D312">
        <f t="shared" si="45"/>
        <v>0.55555555555555558</v>
      </c>
      <c r="E312">
        <f t="shared" si="46"/>
        <v>2.7253668763102645E-2</v>
      </c>
      <c r="F312">
        <f t="shared" si="47"/>
        <v>-0.23480083857442358</v>
      </c>
      <c r="G312">
        <v>0</v>
      </c>
      <c r="H312">
        <f t="shared" si="48"/>
        <v>0.26205450733752617</v>
      </c>
      <c r="I312">
        <f t="shared" si="49"/>
        <v>-1.0564428184106454</v>
      </c>
      <c r="J312">
        <f t="shared" si="50"/>
        <v>1.0564428184106454</v>
      </c>
      <c r="K312">
        <f t="shared" si="51"/>
        <v>0.45803989154980812</v>
      </c>
      <c r="L312">
        <f t="shared" si="52"/>
        <v>0.54196010845019205</v>
      </c>
      <c r="M312">
        <f t="shared" si="53"/>
        <v>2.1832159566199225</v>
      </c>
      <c r="N312">
        <f t="shared" si="54"/>
        <v>1.8451542547285162</v>
      </c>
    </row>
    <row r="313" spans="1:14" x14ac:dyDescent="0.25">
      <c r="A313" s="4">
        <f>IF('True_Odds_Calculator_2-way'!A314="","",'True_Odds_Calculator_2-way'!A314)</f>
        <v>2.44</v>
      </c>
      <c r="B313" s="4">
        <f>IF('True_Odds_Calculator_2-way'!B314="","",'True_Odds_Calculator_2-way'!B314)</f>
        <v>1.61</v>
      </c>
      <c r="C313" s="4">
        <f t="shared" si="44"/>
        <v>0.4098360655737705</v>
      </c>
      <c r="D313">
        <f t="shared" si="45"/>
        <v>0.6211180124223602</v>
      </c>
      <c r="E313">
        <f t="shared" si="46"/>
        <v>3.0954077996130813E-2</v>
      </c>
      <c r="F313">
        <f t="shared" si="47"/>
        <v>-0.22360248447204967</v>
      </c>
      <c r="G313">
        <v>0</v>
      </c>
      <c r="H313">
        <f t="shared" si="48"/>
        <v>0.25455656246818043</v>
      </c>
      <c r="I313">
        <f t="shared" si="49"/>
        <v>-1.0669739994407998</v>
      </c>
      <c r="J313">
        <f t="shared" si="50"/>
        <v>1.0669739994407998</v>
      </c>
      <c r="K313">
        <f t="shared" si="51"/>
        <v>0.39425296519132347</v>
      </c>
      <c r="L313">
        <f t="shared" si="52"/>
        <v>0.60574703480867642</v>
      </c>
      <c r="M313">
        <f t="shared" si="53"/>
        <v>2.5364425591947519</v>
      </c>
      <c r="N313">
        <f t="shared" si="54"/>
        <v>1.6508541396588881</v>
      </c>
    </row>
    <row r="314" spans="1:14" x14ac:dyDescent="0.25">
      <c r="A314" s="4">
        <f>IF('True_Odds_Calculator_2-way'!A315="","",'True_Odds_Calculator_2-way'!A315)</f>
        <v>1.92</v>
      </c>
      <c r="B314" s="4">
        <f>IF('True_Odds_Calculator_2-way'!B315="","",'True_Odds_Calculator_2-way'!B315)</f>
        <v>1.99</v>
      </c>
      <c r="C314" s="4">
        <f t="shared" si="44"/>
        <v>0.52083333333333337</v>
      </c>
      <c r="D314">
        <f t="shared" si="45"/>
        <v>0.50251256281407031</v>
      </c>
      <c r="E314">
        <f t="shared" si="46"/>
        <v>2.3345896147403788E-2</v>
      </c>
      <c r="F314">
        <f t="shared" si="47"/>
        <v>-0.2383793969849245</v>
      </c>
      <c r="G314">
        <v>0</v>
      </c>
      <c r="H314">
        <f t="shared" si="48"/>
        <v>0.26172529313232828</v>
      </c>
      <c r="I314">
        <f t="shared" si="49"/>
        <v>-1.0478243557698861</v>
      </c>
      <c r="J314">
        <f t="shared" si="50"/>
        <v>1.0478243557698861</v>
      </c>
      <c r="K314">
        <f t="shared" si="51"/>
        <v>0.50916538235411457</v>
      </c>
      <c r="L314">
        <f t="shared" si="52"/>
        <v>0.49083461764588526</v>
      </c>
      <c r="M314">
        <f t="shared" si="53"/>
        <v>1.9639984073082948</v>
      </c>
      <c r="N314">
        <f t="shared" si="54"/>
        <v>2.0373461122121879</v>
      </c>
    </row>
    <row r="315" spans="1:14" x14ac:dyDescent="0.25">
      <c r="A315" s="4">
        <f>IF('True_Odds_Calculator_2-way'!A316="","",'True_Odds_Calculator_2-way'!A316)</f>
        <v>1.65</v>
      </c>
      <c r="B315" s="4">
        <f>IF('True_Odds_Calculator_2-way'!B316="","",'True_Odds_Calculator_2-way'!B316)</f>
        <v>2.35</v>
      </c>
      <c r="C315" s="4">
        <f t="shared" si="44"/>
        <v>0.60606060606060608</v>
      </c>
      <c r="D315">
        <f t="shared" si="45"/>
        <v>0.42553191489361702</v>
      </c>
      <c r="E315">
        <f t="shared" si="46"/>
        <v>3.1592520954223158E-2</v>
      </c>
      <c r="F315">
        <f t="shared" si="47"/>
        <v>-0.22630560928433263</v>
      </c>
      <c r="G315">
        <v>0</v>
      </c>
      <c r="H315">
        <f t="shared" si="48"/>
        <v>0.25789813023855579</v>
      </c>
      <c r="I315">
        <f t="shared" si="49"/>
        <v>-1.0675210253672478</v>
      </c>
      <c r="J315">
        <f t="shared" si="50"/>
        <v>1.0675210253672478</v>
      </c>
      <c r="K315">
        <f t="shared" si="51"/>
        <v>0.59035757177177173</v>
      </c>
      <c r="L315">
        <f t="shared" si="52"/>
        <v>0.40964242822822811</v>
      </c>
      <c r="M315">
        <f t="shared" si="53"/>
        <v>1.6938886664887112</v>
      </c>
      <c r="N315">
        <f t="shared" si="54"/>
        <v>2.4411533842457849</v>
      </c>
    </row>
    <row r="316" spans="1:14" x14ac:dyDescent="0.25">
      <c r="A316" s="4">
        <f>IF('True_Odds_Calculator_2-way'!A317="","",'True_Odds_Calculator_2-way'!A317)</f>
        <v>1.79</v>
      </c>
      <c r="B316" s="4">
        <f>IF('True_Odds_Calculator_2-way'!B317="","",'True_Odds_Calculator_2-way'!B317)</f>
        <v>2.08</v>
      </c>
      <c r="C316" s="4">
        <f t="shared" si="44"/>
        <v>0.55865921787709494</v>
      </c>
      <c r="D316">
        <f t="shared" si="45"/>
        <v>0.48076923076923073</v>
      </c>
      <c r="E316">
        <f t="shared" si="46"/>
        <v>3.9428448646325664E-2</v>
      </c>
      <c r="F316">
        <f t="shared" si="47"/>
        <v>-0.22915771379458527</v>
      </c>
      <c r="G316">
        <v>0</v>
      </c>
      <c r="H316">
        <f t="shared" si="48"/>
        <v>0.26858616244091099</v>
      </c>
      <c r="I316">
        <f t="shared" si="49"/>
        <v>-1.0826163374360513</v>
      </c>
      <c r="J316">
        <f t="shared" si="50"/>
        <v>1.0826163374360513</v>
      </c>
      <c r="K316">
        <f t="shared" si="51"/>
        <v>0.53900600310193403</v>
      </c>
      <c r="L316">
        <f t="shared" si="52"/>
        <v>0.46099399689806597</v>
      </c>
      <c r="M316">
        <f t="shared" si="53"/>
        <v>1.8552669065744805</v>
      </c>
      <c r="N316">
        <f t="shared" si="54"/>
        <v>2.1692256444309357</v>
      </c>
    </row>
    <row r="317" spans="1:14" x14ac:dyDescent="0.25">
      <c r="A317" s="4">
        <f>IF('True_Odds_Calculator_2-way'!A318="","",'True_Odds_Calculator_2-way'!A318)</f>
        <v>1.99</v>
      </c>
      <c r="B317" s="4">
        <f>IF('True_Odds_Calculator_2-way'!B318="","",'True_Odds_Calculator_2-way'!B318)</f>
        <v>1.89</v>
      </c>
      <c r="C317" s="4">
        <f t="shared" si="44"/>
        <v>0.50251256281407031</v>
      </c>
      <c r="D317">
        <f t="shared" si="45"/>
        <v>0.52910052910052918</v>
      </c>
      <c r="E317">
        <f t="shared" si="46"/>
        <v>3.16130919145996E-2</v>
      </c>
      <c r="F317">
        <f t="shared" si="47"/>
        <v>-0.23426657094998793</v>
      </c>
      <c r="G317">
        <v>0</v>
      </c>
      <c r="H317">
        <f t="shared" si="48"/>
        <v>0.26587966286458753</v>
      </c>
      <c r="I317">
        <f t="shared" si="49"/>
        <v>-1.0653379535009888</v>
      </c>
      <c r="J317">
        <f t="shared" si="50"/>
        <v>1.0653379535009888</v>
      </c>
      <c r="K317">
        <f t="shared" si="51"/>
        <v>0.48669270829720923</v>
      </c>
      <c r="L317">
        <f t="shared" si="52"/>
        <v>0.51330729170279055</v>
      </c>
      <c r="M317">
        <f t="shared" si="53"/>
        <v>2.0546845739659791</v>
      </c>
      <c r="N317">
        <f t="shared" si="54"/>
        <v>1.9481507786158798</v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293" activePane="bottomLeft" state="frozen"/>
      <selection pane="bottomLeft" activeCell="X187" sqref="X187:X318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32"/>
    <col min="14" max="14" width="8.85546875" style="4" customWidth="1"/>
    <col min="15" max="23" width="10" style="4"/>
    <col min="24" max="24" width="12.140625" style="5" customWidth="1"/>
    <col min="25" max="25" width="10" style="50"/>
    <col min="26" max="16384" width="10" style="4"/>
  </cols>
  <sheetData>
    <row r="1" spans="1:25" s="13" customFormat="1" x14ac:dyDescent="0.2">
      <c r="A1" s="78" t="s">
        <v>9</v>
      </c>
      <c r="B1" s="79"/>
      <c r="C1" s="18"/>
      <c r="D1" s="80" t="s">
        <v>25</v>
      </c>
      <c r="E1" s="79"/>
      <c r="F1" s="80" t="s">
        <v>23</v>
      </c>
      <c r="G1" s="79"/>
      <c r="H1" s="80" t="s">
        <v>11</v>
      </c>
      <c r="I1" s="79"/>
      <c r="J1" s="80" t="s">
        <v>10</v>
      </c>
      <c r="K1" s="79"/>
      <c r="L1" s="76" t="s">
        <v>201</v>
      </c>
      <c r="M1" s="77"/>
      <c r="N1" s="13" t="s">
        <v>200</v>
      </c>
      <c r="O1" s="13" t="s">
        <v>202</v>
      </c>
      <c r="P1" s="13" t="s">
        <v>203</v>
      </c>
      <c r="Q1" s="13" t="s">
        <v>204</v>
      </c>
      <c r="R1" s="13" t="s">
        <v>205</v>
      </c>
      <c r="S1" s="13" t="s">
        <v>206</v>
      </c>
      <c r="T1" s="13" t="s">
        <v>207</v>
      </c>
      <c r="U1" s="13" t="s">
        <v>32</v>
      </c>
      <c r="V1" s="13" t="s">
        <v>33</v>
      </c>
      <c r="W1" s="13" t="s">
        <v>224</v>
      </c>
      <c r="X1" s="67" t="s">
        <v>180</v>
      </c>
      <c r="Y1" s="69" t="s">
        <v>209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54" customFormat="1" ht="15" x14ac:dyDescent="0.25">
      <c r="A3" s="42">
        <v>1.74</v>
      </c>
      <c r="B3" s="42">
        <v>2.14</v>
      </c>
      <c r="C3" s="43">
        <f t="shared" ref="C3:C66" si="0">IF(OR($A3="",$B3=""),"",(1/A3)+(1/B3)-1)</f>
        <v>4.200236330432916E-2</v>
      </c>
      <c r="D3" s="44">
        <f>IF(OR($A3="",$B3=""),"",A3*'MPTO_working_2-way'!$G2)</f>
        <v>1.8130841121495327</v>
      </c>
      <c r="E3" s="46">
        <f>IF(OR($A3="",$B3=""),"",B3*'MPTO_working_2-way'!$G2)</f>
        <v>2.2298850574712645</v>
      </c>
      <c r="F3" s="44">
        <f>IF(OR($A3="",$B3=""),"",'MPTO_working_2-way'!D2)</f>
        <v>1.8059947618585701</v>
      </c>
      <c r="G3" s="46">
        <f>IF(OR($A3="",$B3=""),"",'MPTO_working_2-way'!E2)</f>
        <v>2.2407028523288002</v>
      </c>
      <c r="H3" s="44">
        <f>IF(OR($A3="",$B3=""),"",'OddsRatio_working_2-way'!M2)</f>
        <v>1.8056815791722833</v>
      </c>
      <c r="I3" s="44">
        <f>IF(OR($A3="",$B3=""),"",'OddsRatio_working_2-way'!N2)</f>
        <v>2.2411851354816257</v>
      </c>
      <c r="J3" s="44">
        <f>IF('Log_working_2-way'!$D2="","",A3^('Log_working_2-way'!$D2))</f>
        <v>1.8024444377303941</v>
      </c>
      <c r="K3" s="46">
        <f>IF('Log_working_2-way'!$D2="","",B3^('Log_working_2-way'!$D2))</f>
        <v>2.2461922009554618</v>
      </c>
      <c r="L3" s="53">
        <f>(1/D3)</f>
        <v>0.55154639175257736</v>
      </c>
      <c r="M3" s="53">
        <f>(1/E3)</f>
        <v>0.44845360824742264</v>
      </c>
      <c r="N3" s="54">
        <v>100</v>
      </c>
      <c r="O3" s="54">
        <f>(1/A3)*((N3*A3)-N3)</f>
        <v>42.528735632183903</v>
      </c>
      <c r="P3" s="54">
        <f>(1/B3)*((N3*B3)-N3)</f>
        <v>53.271028037383175</v>
      </c>
      <c r="Q3" s="54">
        <f>(1/B3)*N3</f>
        <v>46.728971962616825</v>
      </c>
      <c r="R3" s="54">
        <f>(1/A3)*N3</f>
        <v>57.47126436781609</v>
      </c>
      <c r="S3" s="55">
        <f>O3-Q3</f>
        <v>-4.2002363304329222</v>
      </c>
      <c r="T3" s="55">
        <f>P3-R3</f>
        <v>-4.2002363304329151</v>
      </c>
      <c r="U3" s="42" t="s">
        <v>256</v>
      </c>
      <c r="V3" s="42" t="s">
        <v>238</v>
      </c>
      <c r="W3" s="42" t="s">
        <v>438</v>
      </c>
      <c r="X3" s="52">
        <v>44199</v>
      </c>
      <c r="Y3" s="66" t="s">
        <v>478</v>
      </c>
    </row>
    <row r="4" spans="1:25" s="12" customFormat="1" ht="15" x14ac:dyDescent="0.25">
      <c r="A4" s="42">
        <v>1.65</v>
      </c>
      <c r="B4" s="42">
        <v>2.31</v>
      </c>
      <c r="C4" s="43">
        <f t="shared" si="0"/>
        <v>3.8961038961038863E-2</v>
      </c>
      <c r="D4" s="44">
        <f>IF(OR($A4="",$B4=""),"",A4*'MPTO_working_2-way'!$G3)</f>
        <v>1.714285714285714</v>
      </c>
      <c r="E4" s="46">
        <f>IF(OR($A4="",$B4=""),"",B4*'MPTO_working_2-way'!$G3)</f>
        <v>2.4</v>
      </c>
      <c r="F4" s="44">
        <f>IF(OR($A4="",$B4=""),"",'MPTO_working_2-way'!D3)</f>
        <v>1.7047970479704795</v>
      </c>
      <c r="G4" s="46">
        <f>IF(OR($A4="",$B4=""),"",'MPTO_working_2-way'!E3)</f>
        <v>2.418848167539267</v>
      </c>
      <c r="H4" s="44">
        <f>IF(OR($A4="",$B4=""),"",'OddsRatio_working_2-way'!M3)</f>
        <v>1.7044027300535323</v>
      </c>
      <c r="I4" s="44">
        <f>IF(OR($A4="",$B4=""),"",'OddsRatio_working_2-way'!N3)</f>
        <v>2.4196424251848119</v>
      </c>
      <c r="J4" s="44">
        <f>IF('Log_working_2-way'!$D3="","",A4^('Log_working_2-way'!$D3))</f>
        <v>1.7000791913146875</v>
      </c>
      <c r="K4" s="46">
        <f>IF('Log_working_2-way'!$D3="","",B4^('Log_working_2-way'!$D3))</f>
        <v>2.4284098319246836</v>
      </c>
      <c r="L4" s="53">
        <f t="shared" ref="L4:L8" si="1">(1/D4)</f>
        <v>0.58333333333333348</v>
      </c>
      <c r="M4" s="53">
        <f t="shared" ref="M4:M8" si="2">(1/E4)</f>
        <v>0.41666666666666669</v>
      </c>
      <c r="N4" s="54">
        <v>101</v>
      </c>
      <c r="O4" s="54">
        <f t="shared" ref="O4:O8" si="3">(1/A4)*((N4*A4)-N4)</f>
        <v>39.787878787878775</v>
      </c>
      <c r="P4" s="54">
        <f t="shared" ref="P4:P8" si="4">(1/B4)*((N4*B4)-N4)</f>
        <v>57.277056277056275</v>
      </c>
      <c r="Q4" s="54">
        <f t="shared" ref="Q4:Q8" si="5">(1/B4)*N4</f>
        <v>43.722943722943725</v>
      </c>
      <c r="R4" s="54">
        <f t="shared" ref="R4:R8" si="6">(1/A4)*N4</f>
        <v>61.212121212121211</v>
      </c>
      <c r="S4" s="55">
        <f t="shared" ref="S4:S8" si="7">O4-Q4</f>
        <v>-3.9350649350649505</v>
      </c>
      <c r="T4" s="55">
        <f t="shared" ref="T4:T8" si="8">P4-R4</f>
        <v>-3.9350649350649363</v>
      </c>
      <c r="U4" s="42" t="s">
        <v>393</v>
      </c>
      <c r="V4" s="42" t="s">
        <v>271</v>
      </c>
      <c r="W4" s="42" t="s">
        <v>231</v>
      </c>
      <c r="X4" s="52">
        <v>44199</v>
      </c>
      <c r="Y4" s="66" t="s">
        <v>479</v>
      </c>
    </row>
    <row r="5" spans="1:25" s="12" customFormat="1" ht="15" x14ac:dyDescent="0.25">
      <c r="A5" s="42">
        <v>2.02</v>
      </c>
      <c r="B5" s="42">
        <v>1.88</v>
      </c>
      <c r="C5" s="43">
        <f t="shared" si="0"/>
        <v>2.6964398567516312E-2</v>
      </c>
      <c r="D5" s="44">
        <f>IF(OR($A5="",$B5=""),"",A5*'MPTO_working_2-way'!$G4)</f>
        <v>2.0744680851063828</v>
      </c>
      <c r="E5" s="46">
        <f>IF(OR($A5="",$B5=""),"",B5*'MPTO_working_2-way'!$G4)</f>
        <v>1.9306930693069306</v>
      </c>
      <c r="F5" s="44">
        <f>IF(OR($A5="",$B5=""),"",'MPTO_working_2-way'!D4)</f>
        <v>2.0765529308836395</v>
      </c>
      <c r="G5" s="46">
        <f>IF(OR($A5="",$B5=""),"",'MPTO_working_2-way'!E4)</f>
        <v>1.9288906948394962</v>
      </c>
      <c r="H5" s="44">
        <f>IF(OR($A5="",$B5=""),"",'OddsRatio_working_2-way'!M4)</f>
        <v>2.0766108438479098</v>
      </c>
      <c r="I5" s="44">
        <f>IF(OR($A5="",$B5=""),"",'OddsRatio_working_2-way'!N4)</f>
        <v>1.9288407280256479</v>
      </c>
      <c r="J5" s="44">
        <f>IF('Log_working_2-way'!$D4="","",A5^('Log_working_2-way'!$D4))</f>
        <v>2.0775563029751076</v>
      </c>
      <c r="K5" s="46">
        <f>IF('Log_working_2-way'!$D4="","",B5^('Log_working_2-way'!$D4))</f>
        <v>1.9280257534933587</v>
      </c>
      <c r="L5" s="53">
        <f t="shared" si="1"/>
        <v>0.48205128205128212</v>
      </c>
      <c r="M5" s="53">
        <f t="shared" si="2"/>
        <v>0.517948717948718</v>
      </c>
      <c r="N5" s="54">
        <v>102</v>
      </c>
      <c r="O5" s="54">
        <f t="shared" si="3"/>
        <v>51.504950495049499</v>
      </c>
      <c r="P5" s="54">
        <f t="shared" si="4"/>
        <v>47.744680851063826</v>
      </c>
      <c r="Q5" s="54">
        <f t="shared" si="5"/>
        <v>54.255319148936167</v>
      </c>
      <c r="R5" s="54">
        <f t="shared" si="6"/>
        <v>50.495049504950494</v>
      </c>
      <c r="S5" s="55">
        <f t="shared" si="7"/>
        <v>-2.7503686538866674</v>
      </c>
      <c r="T5" s="55">
        <f t="shared" si="8"/>
        <v>-2.7503686538866674</v>
      </c>
      <c r="U5" s="42" t="s">
        <v>134</v>
      </c>
      <c r="V5" s="42" t="s">
        <v>135</v>
      </c>
      <c r="W5" s="42" t="s">
        <v>443</v>
      </c>
      <c r="X5" s="52">
        <v>44199</v>
      </c>
      <c r="Y5" s="66" t="s">
        <v>479</v>
      </c>
    </row>
    <row r="6" spans="1:25" s="12" customFormat="1" ht="15" x14ac:dyDescent="0.25">
      <c r="A6" s="42">
        <v>1.75</v>
      </c>
      <c r="B6" s="42">
        <v>2.08</v>
      </c>
      <c r="C6" s="43">
        <f t="shared" si="0"/>
        <v>5.2197802197802012E-2</v>
      </c>
      <c r="D6" s="44">
        <f>IF(OR($A6="",$B6=""),"",A6*'MPTO_working_2-way'!$G5)</f>
        <v>1.8413461538461535</v>
      </c>
      <c r="E6" s="46">
        <f>IF(OR($A6="",$B6=""),"",B6*'MPTO_working_2-way'!$G5)</f>
        <v>2.1885714285714282</v>
      </c>
      <c r="F6" s="44">
        <f>IF(OR($A6="",$B6=""),"",'MPTO_working_2-way'!D5)</f>
        <v>1.8337531486146093</v>
      </c>
      <c r="G6" s="46">
        <f>IF(OR($A6="",$B6=""),"",'MPTO_working_2-way'!E5)</f>
        <v>2.1993957703927487</v>
      </c>
      <c r="H6" s="44">
        <f>IF(OR($A6="",$B6=""),"",'OddsRatio_working_2-way'!M5)</f>
        <v>1.833333333333333</v>
      </c>
      <c r="I6" s="44">
        <f>IF(OR($A6="",$B6=""),"",'OddsRatio_working_2-way'!N5)</f>
        <v>2.1999999999999997</v>
      </c>
      <c r="J6" s="44">
        <f>IF('Log_working_2-way'!$D5="","",A6^('Log_working_2-way'!$D5))</f>
        <v>1.8298388432199988</v>
      </c>
      <c r="K6" s="46">
        <f>IF('Log_working_2-way'!$D5="","",B6^('Log_working_2-way'!$D5))</f>
        <v>2.2050532560252694</v>
      </c>
      <c r="L6" s="53">
        <f t="shared" si="1"/>
        <v>0.54308093994778073</v>
      </c>
      <c r="M6" s="53">
        <f t="shared" si="2"/>
        <v>0.45691906005221938</v>
      </c>
      <c r="N6" s="54">
        <v>103</v>
      </c>
      <c r="O6" s="54">
        <f t="shared" si="3"/>
        <v>44.142857142857139</v>
      </c>
      <c r="P6" s="54">
        <f t="shared" si="4"/>
        <v>53.480769230769234</v>
      </c>
      <c r="Q6" s="54">
        <f t="shared" si="5"/>
        <v>49.519230769230766</v>
      </c>
      <c r="R6" s="54">
        <f t="shared" si="6"/>
        <v>58.857142857142854</v>
      </c>
      <c r="S6" s="55">
        <f t="shared" si="7"/>
        <v>-5.3763736263736277</v>
      </c>
      <c r="T6" s="55">
        <f t="shared" si="8"/>
        <v>-5.3763736263736206</v>
      </c>
      <c r="U6" s="42" t="s">
        <v>344</v>
      </c>
      <c r="V6" s="42" t="s">
        <v>89</v>
      </c>
      <c r="W6" s="42" t="s">
        <v>447</v>
      </c>
      <c r="X6" s="52">
        <v>44199</v>
      </c>
      <c r="Y6" s="66" t="s">
        <v>480</v>
      </c>
    </row>
    <row r="7" spans="1:25" s="12" customFormat="1" ht="15" x14ac:dyDescent="0.25">
      <c r="A7" s="42">
        <v>1.85</v>
      </c>
      <c r="B7" s="42">
        <v>2.0299999999999998</v>
      </c>
      <c r="C7" s="43">
        <f t="shared" si="0"/>
        <v>3.315137797896428E-2</v>
      </c>
      <c r="D7" s="44">
        <f>IF(OR($A7="",$B7=""),"",A7*'MPTO_working_2-way'!$G6)</f>
        <v>1.9113300492610841</v>
      </c>
      <c r="E7" s="46">
        <f>IF(OR($A7="",$B7=""),"",B7*'MPTO_working_2-way'!$G6)</f>
        <v>2.0972972972972972</v>
      </c>
      <c r="F7" s="44">
        <f>IF(OR($A7="",$B7=""),"",'MPTO_working_2-way'!D6)</f>
        <v>1.9085249650616189</v>
      </c>
      <c r="G7" s="46">
        <f>IF(OR($A7="",$B7=""),"",'MPTO_working_2-way'!E6)</f>
        <v>2.1006852188505105</v>
      </c>
      <c r="H7" s="44">
        <f>IF(OR($A7="",$B7=""),"",'OddsRatio_working_2-way'!M6)</f>
        <v>1.9084287085108012</v>
      </c>
      <c r="I7" s="44">
        <f>IF(OR($A7="",$B7=""),"",'OddsRatio_working_2-way'!N6)</f>
        <v>2.1008018467836762</v>
      </c>
      <c r="J7" s="44">
        <f>IF('Log_working_2-way'!$D6="","",A7^('Log_working_2-way'!$D6))</f>
        <v>1.9071545307970494</v>
      </c>
      <c r="K7" s="46">
        <f>IF('Log_working_2-way'!$D6="","",B7^('Log_working_2-way'!$D6))</f>
        <v>2.1023480190539692</v>
      </c>
      <c r="L7" s="53">
        <f t="shared" si="1"/>
        <v>0.52319587628865971</v>
      </c>
      <c r="M7" s="53">
        <f t="shared" si="2"/>
        <v>0.47680412371134023</v>
      </c>
      <c r="N7" s="54">
        <v>104</v>
      </c>
      <c r="O7" s="54">
        <f t="shared" si="3"/>
        <v>47.783783783783782</v>
      </c>
      <c r="P7" s="54">
        <f t="shared" si="4"/>
        <v>52.768472906403936</v>
      </c>
      <c r="Q7" s="54">
        <f t="shared" si="5"/>
        <v>51.231527093596064</v>
      </c>
      <c r="R7" s="54">
        <f t="shared" si="6"/>
        <v>56.21621621621621</v>
      </c>
      <c r="S7" s="55">
        <f t="shared" si="7"/>
        <v>-3.4477433098122816</v>
      </c>
      <c r="T7" s="55">
        <f t="shared" si="8"/>
        <v>-3.4477433098122745</v>
      </c>
      <c r="U7" s="42" t="s">
        <v>149</v>
      </c>
      <c r="V7" s="42" t="s">
        <v>144</v>
      </c>
      <c r="W7" s="42" t="s">
        <v>435</v>
      </c>
      <c r="X7" s="52">
        <v>44199</v>
      </c>
      <c r="Y7" s="66" t="s">
        <v>478</v>
      </c>
    </row>
    <row r="8" spans="1:25" ht="15" x14ac:dyDescent="0.25">
      <c r="A8" s="42">
        <v>2.65</v>
      </c>
      <c r="B8" s="42">
        <v>1.51</v>
      </c>
      <c r="C8" s="43">
        <f t="shared" si="0"/>
        <v>3.9610146195176998E-2</v>
      </c>
      <c r="D8" s="44">
        <f>IF(OR($A8="",$B8=""),"",A8*'MPTO_working_2-way'!$G7)</f>
        <v>2.7549668874172188</v>
      </c>
      <c r="E8" s="46">
        <f>IF(OR($A8="",$B8=""),"",B8*'MPTO_working_2-way'!$G7)</f>
        <v>1.5698113207547173</v>
      </c>
      <c r="F8" s="44">
        <f>IF(OR($A8="",$B8=""),"",'MPTO_working_2-way'!D7)</f>
        <v>2.7967849030228904</v>
      </c>
      <c r="G8" s="46">
        <f>IF(OR($A8="",$B8=""),"",'MPTO_working_2-way'!E7)</f>
        <v>1.5565496450452205</v>
      </c>
      <c r="H8" s="44">
        <f>IF(OR($A8="",$B8=""),"",'OddsRatio_working_2-way'!M7)</f>
        <v>2.7986923354612547</v>
      </c>
      <c r="I8" s="44">
        <f>IF(OR($A8="",$B8=""),"",'OddsRatio_working_2-way'!N7)</f>
        <v>1.5559594491425695</v>
      </c>
      <c r="J8" s="44">
        <f>IF('Log_working_2-way'!$D7="","",A8^('Log_working_2-way'!$D7))</f>
        <v>2.8185447427650114</v>
      </c>
      <c r="K8" s="46">
        <f>IF('Log_working_2-way'!$D7="","",B8^('Log_working_2-way'!$D7))</f>
        <v>1.5498902372228578</v>
      </c>
      <c r="L8" s="53">
        <f t="shared" si="1"/>
        <v>0.36298076923076922</v>
      </c>
      <c r="M8" s="53">
        <f t="shared" si="2"/>
        <v>0.63701923076923062</v>
      </c>
      <c r="N8" s="54">
        <v>105</v>
      </c>
      <c r="O8" s="54">
        <f t="shared" si="3"/>
        <v>65.377358490566039</v>
      </c>
      <c r="P8" s="54">
        <f t="shared" si="4"/>
        <v>35.463576158940405</v>
      </c>
      <c r="Q8" s="54">
        <f t="shared" si="5"/>
        <v>69.536423841059602</v>
      </c>
      <c r="R8" s="54">
        <f t="shared" si="6"/>
        <v>39.622641509433969</v>
      </c>
      <c r="S8" s="55">
        <f t="shared" si="7"/>
        <v>-4.1590653504935631</v>
      </c>
      <c r="T8" s="55">
        <f t="shared" si="8"/>
        <v>-4.1590653504935631</v>
      </c>
      <c r="U8" s="42" t="s">
        <v>182</v>
      </c>
      <c r="V8" s="42" t="s">
        <v>185</v>
      </c>
      <c r="W8" s="42" t="s">
        <v>435</v>
      </c>
      <c r="X8" s="52">
        <v>44199</v>
      </c>
      <c r="Y8" s="66" t="s">
        <v>481</v>
      </c>
    </row>
    <row r="9" spans="1:25" ht="15" x14ac:dyDescent="0.25">
      <c r="A9" s="42">
        <v>1.86</v>
      </c>
      <c r="B9" s="42">
        <v>2.0499999999999998</v>
      </c>
      <c r="C9" s="43">
        <f t="shared" si="0"/>
        <v>2.5439286650930981E-2</v>
      </c>
      <c r="D9" s="44">
        <f>IF(OR($A9="",$B9=""),"",A9*'MPTO_working_2-way'!$G8)</f>
        <v>1.9073170731707316</v>
      </c>
      <c r="E9" s="46">
        <f>IF(OR($A9="",$B9=""),"",B9*'MPTO_working_2-way'!$G8)</f>
        <v>2.1021505376344085</v>
      </c>
      <c r="F9" s="44">
        <f>IF(OR($A9="",$B9=""),"",'MPTO_working_2-way'!D8)</f>
        <v>1.905071196602548</v>
      </c>
      <c r="G9" s="46">
        <f>IF(OR($A9="",$B9=""),"",'MPTO_working_2-way'!E8)</f>
        <v>2.1048854540436102</v>
      </c>
      <c r="H9" s="44">
        <f>IF(OR($A9="",$B9=""),"",'OddsRatio_working_2-way'!M8)</f>
        <v>1.9050124966251125</v>
      </c>
      <c r="I9" s="44">
        <f>IF(OR($A9="",$B9=""),"",'OddsRatio_working_2-way'!N8)</f>
        <v>2.1049571179725204</v>
      </c>
      <c r="J9" s="44">
        <f>IF('Log_working_2-way'!$D8="","",A9^('Log_working_2-way'!$D8))</f>
        <v>1.9039984704977753</v>
      </c>
      <c r="K9" s="46">
        <f>IF('Log_working_2-way'!$D8="","",B9^('Log_working_2-way'!$D8))</f>
        <v>2.1061965618695773</v>
      </c>
      <c r="L9" s="53">
        <f t="shared" ref="L9:L72" si="9">(1/D9)</f>
        <v>0.52429667519181589</v>
      </c>
      <c r="M9" s="53">
        <f t="shared" ref="M9:M72" si="10">(1/E9)</f>
        <v>0.47570332480818417</v>
      </c>
      <c r="N9" s="54">
        <v>106</v>
      </c>
      <c r="O9" s="54">
        <f t="shared" ref="O9:O72" si="11">(1/A9)*((N9*A9)-N9)</f>
        <v>49.01075268817204</v>
      </c>
      <c r="P9" s="54">
        <f t="shared" ref="P9:P72" si="12">(1/B9)*((N9*B9)-N9)</f>
        <v>54.292682926829265</v>
      </c>
      <c r="Q9" s="54">
        <f t="shared" ref="Q9:Q72" si="13">(1/B9)*N9</f>
        <v>51.707317073170735</v>
      </c>
      <c r="R9" s="54">
        <f t="shared" ref="R9:R72" si="14">(1/A9)*N9</f>
        <v>56.989247311827953</v>
      </c>
      <c r="S9" s="55">
        <f t="shared" ref="S9:S72" si="15">O9-Q9</f>
        <v>-2.6965643849986947</v>
      </c>
      <c r="T9" s="55">
        <f t="shared" ref="T9:T72" si="16">P9-R9</f>
        <v>-2.6965643849986876</v>
      </c>
      <c r="U9" s="42" t="s">
        <v>178</v>
      </c>
      <c r="V9" s="42" t="s">
        <v>176</v>
      </c>
      <c r="W9" s="42" t="s">
        <v>436</v>
      </c>
      <c r="X9" s="52">
        <v>44199</v>
      </c>
      <c r="Y9" s="66" t="s">
        <v>482</v>
      </c>
    </row>
    <row r="10" spans="1:25" ht="14.25" customHeight="1" x14ac:dyDescent="0.25">
      <c r="A10" s="42">
        <v>2.86</v>
      </c>
      <c r="B10" s="42">
        <v>1.45</v>
      </c>
      <c r="C10" s="43">
        <f t="shared" si="0"/>
        <v>3.9305522064142728E-2</v>
      </c>
      <c r="D10" s="44">
        <f>IF(OR($A10="",$B10=""),"",A10*'MPTO_working_2-way'!$G9)</f>
        <v>2.9724137931034482</v>
      </c>
      <c r="E10" s="46">
        <f>IF(OR($A10="",$B10=""),"",B10*'MPTO_working_2-way'!$G9)</f>
        <v>1.5069930069930069</v>
      </c>
      <c r="F10" s="44">
        <f>IF(OR($A10="",$B10=""),"",'MPTO_working_2-way'!D9)</f>
        <v>3.0303251735476797</v>
      </c>
      <c r="G10" s="46">
        <f>IF(OR($A10="",$B10=""),"",'MPTO_working_2-way'!E9)</f>
        <v>1.4925319416951592</v>
      </c>
      <c r="H10" s="44">
        <f>IF(OR($A10="",$B10=""),"",'OddsRatio_working_2-way'!M9)</f>
        <v>3.0330600909302539</v>
      </c>
      <c r="I10" s="44">
        <f>IF(OR($A10="",$B10=""),"",'OddsRatio_working_2-way'!N9)</f>
        <v>1.4918693768379645</v>
      </c>
      <c r="J10" s="44">
        <f>IF('Log_working_2-way'!$D9="","",A10^('Log_working_2-way'!$D9))</f>
        <v>3.0608931805854613</v>
      </c>
      <c r="K10" s="46">
        <f>IF('Log_working_2-way'!$D9="","",B10^('Log_working_2-way'!$D9))</f>
        <v>1.4852265073316331</v>
      </c>
      <c r="L10" s="53">
        <f t="shared" si="9"/>
        <v>0.33642691415313225</v>
      </c>
      <c r="M10" s="53">
        <f t="shared" si="10"/>
        <v>0.66357308584686781</v>
      </c>
      <c r="N10" s="54">
        <v>107</v>
      </c>
      <c r="O10" s="54">
        <f t="shared" si="11"/>
        <v>69.587412587412587</v>
      </c>
      <c r="P10" s="54">
        <f t="shared" si="12"/>
        <v>33.206896551724142</v>
      </c>
      <c r="Q10" s="54">
        <f t="shared" si="13"/>
        <v>73.793103448275872</v>
      </c>
      <c r="R10" s="54">
        <f t="shared" si="14"/>
        <v>37.412587412587413</v>
      </c>
      <c r="S10" s="55">
        <f t="shared" si="15"/>
        <v>-4.2056908608632853</v>
      </c>
      <c r="T10" s="55">
        <f t="shared" si="16"/>
        <v>-4.205690860863271</v>
      </c>
      <c r="U10" s="42" t="s">
        <v>58</v>
      </c>
      <c r="V10" s="42" t="s">
        <v>116</v>
      </c>
      <c r="W10" s="42" t="s">
        <v>437</v>
      </c>
      <c r="X10" s="52">
        <v>44199</v>
      </c>
      <c r="Y10" s="66" t="s">
        <v>479</v>
      </c>
    </row>
    <row r="11" spans="1:25" ht="15" x14ac:dyDescent="0.25">
      <c r="A11" s="42">
        <v>1.74</v>
      </c>
      <c r="B11" s="42">
        <v>2.17</v>
      </c>
      <c r="C11" s="43">
        <f t="shared" si="0"/>
        <v>3.5542136765718491E-2</v>
      </c>
      <c r="D11" s="44">
        <f>IF(OR($A11="",$B11=""),"",A11*'MPTO_working_2-way'!$G10)</f>
        <v>1.8018433179723501</v>
      </c>
      <c r="E11" s="46">
        <f>IF(OR($A11="",$B11=""),"",B11*'MPTO_working_2-way'!$G10)</f>
        <v>2.2471264367816088</v>
      </c>
      <c r="F11" s="44">
        <f>IF(OR($A11="",$B11=""),"",'MPTO_working_2-way'!D10)</f>
        <v>1.7955204717295163</v>
      </c>
      <c r="G11" s="46">
        <f>IF(OR($A11="",$B11=""),"",'MPTO_working_2-way'!E10)</f>
        <v>2.2570386753541753</v>
      </c>
      <c r="H11" s="44">
        <f>IF(OR($A11="",$B11=""),"",'OddsRatio_working_2-way'!M10)</f>
        <v>1.7952852522702987</v>
      </c>
      <c r="I11" s="44">
        <f>IF(OR($A11="",$B11=""),"",'OddsRatio_working_2-way'!N10)</f>
        <v>2.2574104664273644</v>
      </c>
      <c r="J11" s="44">
        <f>IF('Log_working_2-way'!$D10="","",A11^('Log_working_2-way'!$D10))</f>
        <v>1.7924113803680148</v>
      </c>
      <c r="K11" s="46">
        <f>IF('Log_working_2-way'!$D10="","",B11^('Log_working_2-way'!$D10))</f>
        <v>2.2619707702020815</v>
      </c>
      <c r="L11" s="53">
        <f t="shared" si="9"/>
        <v>0.55498721227621484</v>
      </c>
      <c r="M11" s="53">
        <f t="shared" si="10"/>
        <v>0.44501278772378522</v>
      </c>
      <c r="N11" s="54">
        <v>108</v>
      </c>
      <c r="O11" s="54">
        <f t="shared" si="11"/>
        <v>45.931034482758612</v>
      </c>
      <c r="P11" s="54">
        <f t="shared" si="12"/>
        <v>58.230414746543772</v>
      </c>
      <c r="Q11" s="54">
        <f t="shared" si="13"/>
        <v>49.769585253456221</v>
      </c>
      <c r="R11" s="54">
        <f t="shared" si="14"/>
        <v>62.068965517241374</v>
      </c>
      <c r="S11" s="55">
        <f t="shared" si="15"/>
        <v>-3.8385507706976085</v>
      </c>
      <c r="T11" s="55">
        <f t="shared" si="16"/>
        <v>-3.8385507706976014</v>
      </c>
      <c r="U11" s="42" t="s">
        <v>259</v>
      </c>
      <c r="V11" s="42" t="s">
        <v>253</v>
      </c>
      <c r="W11" s="42" t="s">
        <v>438</v>
      </c>
      <c r="X11" s="42" t="s">
        <v>475</v>
      </c>
      <c r="Y11" s="66" t="s">
        <v>480</v>
      </c>
    </row>
    <row r="12" spans="1:25" ht="15" x14ac:dyDescent="0.25">
      <c r="A12" s="42">
        <v>1.99</v>
      </c>
      <c r="B12" s="42">
        <v>1.92</v>
      </c>
      <c r="C12" s="43">
        <f t="shared" si="0"/>
        <v>2.3345896147403788E-2</v>
      </c>
      <c r="D12" s="44">
        <f>IF(OR($A12="",$B12=""),"",A12*'MPTO_working_2-way'!$G11)</f>
        <v>2.0364583333333335</v>
      </c>
      <c r="E12" s="46">
        <f>IF(OR($A12="",$B12=""),"",B12*'MPTO_working_2-way'!$G11)</f>
        <v>1.9648241206030153</v>
      </c>
      <c r="F12" s="44">
        <f>IF(OR($A12="",$B12=""),"",'MPTO_working_2-way'!D11)</f>
        <v>2.0373253705876082</v>
      </c>
      <c r="G12" s="46">
        <f>IF(OR($A12="",$B12=""),"",'MPTO_working_2-way'!E11)</f>
        <v>1.9640176827387685</v>
      </c>
      <c r="H12" s="44">
        <f>IF(OR($A12="",$B12=""),"",'OddsRatio_working_2-way'!M11)</f>
        <v>2.0373461122121879</v>
      </c>
      <c r="I12" s="44">
        <f>IF(OR($A12="",$B12=""),"",'OddsRatio_working_2-way'!N11)</f>
        <v>1.9639984073082948</v>
      </c>
      <c r="J12" s="44">
        <f>IF('Log_working_2-way'!$D11="","",A12^('Log_working_2-way'!$D11))</f>
        <v>2.0377376988644484</v>
      </c>
      <c r="K12" s="46">
        <f>IF('Log_working_2-way'!$D11="","",B12^('Log_working_2-way'!$D11))</f>
        <v>1.9636346459170313</v>
      </c>
      <c r="L12" s="53">
        <f t="shared" si="9"/>
        <v>0.49104859335038359</v>
      </c>
      <c r="M12" s="53">
        <f t="shared" si="10"/>
        <v>0.50895140664961636</v>
      </c>
      <c r="N12" s="54">
        <v>109</v>
      </c>
      <c r="O12" s="54">
        <f t="shared" si="11"/>
        <v>54.226130653266324</v>
      </c>
      <c r="P12" s="54">
        <f t="shared" si="12"/>
        <v>52.229166666666671</v>
      </c>
      <c r="Q12" s="54">
        <f t="shared" si="13"/>
        <v>56.770833333333336</v>
      </c>
      <c r="R12" s="54">
        <f t="shared" si="14"/>
        <v>54.773869346733662</v>
      </c>
      <c r="S12" s="55">
        <f t="shared" si="15"/>
        <v>-2.5447026800670116</v>
      </c>
      <c r="T12" s="55">
        <f t="shared" si="16"/>
        <v>-2.5447026800669903</v>
      </c>
      <c r="U12" s="42" t="s">
        <v>267</v>
      </c>
      <c r="V12" s="42" t="s">
        <v>263</v>
      </c>
      <c r="W12" s="42" t="s">
        <v>230</v>
      </c>
      <c r="X12" s="42" t="s">
        <v>475</v>
      </c>
      <c r="Y12" s="66" t="s">
        <v>483</v>
      </c>
    </row>
    <row r="13" spans="1:25" ht="15" x14ac:dyDescent="0.25">
      <c r="A13" s="42">
        <v>1.65</v>
      </c>
      <c r="B13" s="42">
        <v>2.35</v>
      </c>
      <c r="C13" s="43">
        <f t="shared" si="0"/>
        <v>3.1592520954223158E-2</v>
      </c>
      <c r="D13" s="44">
        <f>IF(OR($A13="",$B13=""),"",A13*'MPTO_working_2-way'!$G12)</f>
        <v>1.7021276595744681</v>
      </c>
      <c r="E13" s="46">
        <f>IF(OR($A13="",$B13=""),"",B13*'MPTO_working_2-way'!$G12)</f>
        <v>2.4242424242424243</v>
      </c>
      <c r="F13" s="44">
        <f>IF(OR($A13="",$B13=""),"",'MPTO_working_2-way'!D12)</f>
        <v>1.6941561987984708</v>
      </c>
      <c r="G13" s="46">
        <f>IF(OR($A13="",$B13=""),"",'MPTO_working_2-way'!E12)</f>
        <v>2.4405979543666407</v>
      </c>
      <c r="H13" s="44">
        <f>IF(OR($A13="",$B13=""),"",'OddsRatio_working_2-way'!M12)</f>
        <v>1.6938886664887112</v>
      </c>
      <c r="I13" s="44">
        <f>IF(OR($A13="",$B13=""),"",'OddsRatio_working_2-way'!N12)</f>
        <v>2.4411533842457849</v>
      </c>
      <c r="J13" s="44">
        <f>IF('Log_working_2-way'!$D12="","",A13^('Log_working_2-way'!$D12))</f>
        <v>1.6902722385674813</v>
      </c>
      <c r="K13" s="46">
        <f>IF('Log_working_2-way'!$D12="","",B13^('Log_working_2-way'!$D12))</f>
        <v>2.4487037782009757</v>
      </c>
      <c r="L13" s="53">
        <f t="shared" si="9"/>
        <v>0.58750000000000002</v>
      </c>
      <c r="M13" s="53">
        <f t="shared" si="10"/>
        <v>0.41249999999999998</v>
      </c>
      <c r="N13" s="54">
        <v>110</v>
      </c>
      <c r="O13" s="54">
        <f t="shared" si="11"/>
        <v>43.333333333333336</v>
      </c>
      <c r="P13" s="54">
        <f t="shared" si="12"/>
        <v>63.191489361702125</v>
      </c>
      <c r="Q13" s="54">
        <f t="shared" si="13"/>
        <v>46.808510638297875</v>
      </c>
      <c r="R13" s="54">
        <f t="shared" si="14"/>
        <v>66.666666666666671</v>
      </c>
      <c r="S13" s="55">
        <f t="shared" si="15"/>
        <v>-3.4751773049645394</v>
      </c>
      <c r="T13" s="55">
        <f t="shared" si="16"/>
        <v>-3.4751773049645465</v>
      </c>
      <c r="U13" s="42" t="s">
        <v>276</v>
      </c>
      <c r="V13" s="42" t="s">
        <v>226</v>
      </c>
      <c r="W13" s="42" t="s">
        <v>231</v>
      </c>
      <c r="X13" s="42" t="s">
        <v>475</v>
      </c>
      <c r="Y13" s="66" t="s">
        <v>484</v>
      </c>
    </row>
    <row r="14" spans="1:25" s="50" customFormat="1" ht="15" x14ac:dyDescent="0.25">
      <c r="A14" s="42">
        <v>1.85</v>
      </c>
      <c r="B14" s="42">
        <v>2.0499999999999998</v>
      </c>
      <c r="C14" s="43">
        <f t="shared" si="0"/>
        <v>2.8345418589321048E-2</v>
      </c>
      <c r="D14" s="44">
        <f>IF(OR($A14="",$B14=""),"",A14*'MPTO_working_2-way'!$G13)</f>
        <v>1.902439024390244</v>
      </c>
      <c r="E14" s="46">
        <f>IF(OR($A14="",$B14=""),"",B14*'MPTO_working_2-way'!$G13)</f>
        <v>2.1081081081081079</v>
      </c>
      <c r="F14" s="44">
        <f>IF(OR($A14="",$B14=""),"",'MPTO_working_2-way'!D13)</f>
        <v>1.8998121477770822</v>
      </c>
      <c r="G14" s="46">
        <f>IF(OR($A14="",$B14=""),"",'MPTO_working_2-way'!E13)</f>
        <v>2.1113430758524703</v>
      </c>
      <c r="H14" s="44">
        <f>IF(OR($A14="",$B14=""),"",'OddsRatio_working_2-way'!M13)</f>
        <v>1.8997354108424378</v>
      </c>
      <c r="I14" s="44">
        <f>IF(OR($A14="",$B14=""),"",'OddsRatio_working_2-way'!N13)</f>
        <v>2.1114378604524222</v>
      </c>
      <c r="J14" s="44">
        <f>IF('Log_working_2-way'!$D13="","",A14^('Log_working_2-way'!$D13))</f>
        <v>1.8985467665018629</v>
      </c>
      <c r="K14" s="46">
        <f>IF('Log_working_2-way'!$D13="","",B14^('Log_working_2-way'!$D13))</f>
        <v>2.1129081281913611</v>
      </c>
      <c r="L14" s="53">
        <f t="shared" si="9"/>
        <v>0.52564102564102555</v>
      </c>
      <c r="M14" s="53">
        <f t="shared" si="10"/>
        <v>0.47435897435897439</v>
      </c>
      <c r="N14" s="54">
        <v>111</v>
      </c>
      <c r="O14" s="54">
        <f t="shared" si="11"/>
        <v>51.000000000000007</v>
      </c>
      <c r="P14" s="54">
        <f t="shared" si="12"/>
        <v>56.853658536585364</v>
      </c>
      <c r="Q14" s="54">
        <f t="shared" si="13"/>
        <v>54.146341463414636</v>
      </c>
      <c r="R14" s="54">
        <f t="shared" si="14"/>
        <v>59.999999999999993</v>
      </c>
      <c r="S14" s="55">
        <f t="shared" si="15"/>
        <v>-3.1463414634146289</v>
      </c>
      <c r="T14" s="55">
        <f t="shared" si="16"/>
        <v>-3.1463414634146289</v>
      </c>
      <c r="U14" s="42" t="s">
        <v>275</v>
      </c>
      <c r="V14" s="42" t="s">
        <v>272</v>
      </c>
      <c r="W14" s="42" t="s">
        <v>231</v>
      </c>
      <c r="X14" s="42" t="s">
        <v>475</v>
      </c>
      <c r="Y14" s="66" t="s">
        <v>479</v>
      </c>
    </row>
    <row r="15" spans="1:25" ht="15" x14ac:dyDescent="0.25">
      <c r="A15" s="42">
        <v>2.8</v>
      </c>
      <c r="B15" s="42">
        <v>1.48</v>
      </c>
      <c r="C15" s="43">
        <f t="shared" si="0"/>
        <v>3.2818532818532864E-2</v>
      </c>
      <c r="D15" s="44">
        <f>IF(OR($A15="",$B15=""),"",A15*'MPTO_working_2-way'!$G14)</f>
        <v>2.8918918918918917</v>
      </c>
      <c r="E15" s="46">
        <f>IF(OR($A15="",$B15=""),"",B15*'MPTO_working_2-way'!$G14)</f>
        <v>1.5285714285714287</v>
      </c>
      <c r="F15" s="44">
        <f>IF(OR($A15="",$B15=""),"",'MPTO_working_2-way'!D14)</f>
        <v>2.9348441926345612</v>
      </c>
      <c r="G15" s="46">
        <f>IF(OR($A15="",$B15=""),"",'MPTO_working_2-way'!E14)</f>
        <v>1.5168374816983896</v>
      </c>
      <c r="H15" s="44">
        <f>IF(OR($A15="",$B15=""),"",'OddsRatio_working_2-way'!M14)</f>
        <v>2.936491673103709</v>
      </c>
      <c r="I15" s="44">
        <f>IF(OR($A15="",$B15=""),"",'OddsRatio_working_2-way'!N14)</f>
        <v>1.5163977794943222</v>
      </c>
      <c r="J15" s="44">
        <f>IF('Log_working_2-way'!$D14="","",A15^('Log_working_2-way'!$D14))</f>
        <v>2.956826143593994</v>
      </c>
      <c r="K15" s="46">
        <f>IF('Log_working_2-way'!$D14="","",B15^('Log_working_2-way'!$D14))</f>
        <v>1.5110316025128196</v>
      </c>
      <c r="L15" s="53">
        <f t="shared" si="9"/>
        <v>0.34579439252336452</v>
      </c>
      <c r="M15" s="53">
        <f t="shared" si="10"/>
        <v>0.65420560747663548</v>
      </c>
      <c r="N15" s="54">
        <v>112</v>
      </c>
      <c r="O15" s="54">
        <f t="shared" si="11"/>
        <v>71.999999999999986</v>
      </c>
      <c r="P15" s="54">
        <f t="shared" si="12"/>
        <v>36.324324324324316</v>
      </c>
      <c r="Q15" s="54">
        <f t="shared" si="13"/>
        <v>75.675675675675677</v>
      </c>
      <c r="R15" s="54">
        <f t="shared" si="14"/>
        <v>40</v>
      </c>
      <c r="S15" s="55">
        <f t="shared" si="15"/>
        <v>-3.6756756756756914</v>
      </c>
      <c r="T15" s="55">
        <f t="shared" si="16"/>
        <v>-3.6756756756756843</v>
      </c>
      <c r="U15" s="42" t="s">
        <v>79</v>
      </c>
      <c r="V15" s="42" t="s">
        <v>278</v>
      </c>
      <c r="W15" s="42" t="s">
        <v>433</v>
      </c>
      <c r="X15" s="42" t="s">
        <v>475</v>
      </c>
      <c r="Y15" s="66" t="s">
        <v>482</v>
      </c>
    </row>
    <row r="16" spans="1:25" ht="15" x14ac:dyDescent="0.25">
      <c r="A16" s="42">
        <v>2.21</v>
      </c>
      <c r="B16" s="42">
        <v>1.74</v>
      </c>
      <c r="C16" s="43">
        <f t="shared" si="0"/>
        <v>2.720133146096626E-2</v>
      </c>
      <c r="D16" s="44">
        <f>IF(OR($A16="",$B16=""),"",A16*'MPTO_working_2-way'!$G15)</f>
        <v>2.2701149425287355</v>
      </c>
      <c r="E16" s="46">
        <f>IF(OR($A16="",$B16=""),"",B16*'MPTO_working_2-way'!$G15)</f>
        <v>1.7873303167420813</v>
      </c>
      <c r="F16" s="44">
        <f>IF(OR($A16="",$B16=""),"",'MPTO_working_2-way'!D15)</f>
        <v>2.2784855128281092</v>
      </c>
      <c r="G16" s="46">
        <f>IF(OR($A16="",$B16=""),"",'MPTO_working_2-way'!E15)</f>
        <v>1.7821754646150993</v>
      </c>
      <c r="H16" s="44">
        <f>IF(OR($A16="",$B16=""),"",'OddsRatio_working_2-way'!M15)</f>
        <v>2.2787240261820116</v>
      </c>
      <c r="I16" s="44">
        <f>IF(OR($A16="",$B16=""),"",'OddsRatio_working_2-way'!N15)</f>
        <v>1.7820295697311479</v>
      </c>
      <c r="J16" s="44">
        <f>IF('Log_working_2-way'!$D15="","",A16^('Log_working_2-way'!$D15))</f>
        <v>2.2825447620471673</v>
      </c>
      <c r="K16" s="46">
        <f>IF('Log_working_2-way'!$D15="","",B16^('Log_working_2-way'!$D15))</f>
        <v>1.7796998822901224</v>
      </c>
      <c r="L16" s="53">
        <f t="shared" si="9"/>
        <v>0.44050632911392407</v>
      </c>
      <c r="M16" s="53">
        <f t="shared" si="10"/>
        <v>0.55949367088607604</v>
      </c>
      <c r="N16" s="54">
        <v>113</v>
      </c>
      <c r="O16" s="54">
        <f t="shared" si="11"/>
        <v>61.868778280542983</v>
      </c>
      <c r="P16" s="54">
        <f t="shared" si="12"/>
        <v>48.057471264367813</v>
      </c>
      <c r="Q16" s="54">
        <f t="shared" si="13"/>
        <v>64.94252873563218</v>
      </c>
      <c r="R16" s="54">
        <f t="shared" si="14"/>
        <v>51.131221719457017</v>
      </c>
      <c r="S16" s="55">
        <f t="shared" si="15"/>
        <v>-3.073750455089197</v>
      </c>
      <c r="T16" s="55">
        <f t="shared" si="16"/>
        <v>-3.0737504550892041</v>
      </c>
      <c r="U16" s="42" t="s">
        <v>322</v>
      </c>
      <c r="V16" s="42" t="s">
        <v>395</v>
      </c>
      <c r="W16" s="42" t="s">
        <v>440</v>
      </c>
      <c r="X16" s="42" t="s">
        <v>475</v>
      </c>
      <c r="Y16" s="66" t="s">
        <v>480</v>
      </c>
    </row>
    <row r="17" spans="1:25" ht="15" x14ac:dyDescent="0.25">
      <c r="A17" s="42">
        <v>2.34</v>
      </c>
      <c r="B17" s="42">
        <v>1.65</v>
      </c>
      <c r="C17" s="43">
        <f t="shared" si="0"/>
        <v>3.3411033411033575E-2</v>
      </c>
      <c r="D17" s="44">
        <f>IF(OR($A17="",$B17=""),"",A17*'MPTO_working_2-way'!$G16)</f>
        <v>2.4181818181818184</v>
      </c>
      <c r="E17" s="46">
        <f>IF(OR($A17="",$B17=""),"",B17*'MPTO_working_2-way'!$G16)</f>
        <v>1.7051282051282053</v>
      </c>
      <c r="F17" s="44">
        <f>IF(OR($A17="",$B17=""),"",'MPTO_working_2-way'!D16)</f>
        <v>2.4351939451277205</v>
      </c>
      <c r="G17" s="46">
        <f>IF(OR($A17="",$B17=""),"",'MPTO_working_2-way'!E16)</f>
        <v>1.6967699406723797</v>
      </c>
      <c r="H17" s="44">
        <f>IF(OR($A17="",$B17=""),"",'OddsRatio_working_2-way'!M16)</f>
        <v>2.4358058578855508</v>
      </c>
      <c r="I17" s="44">
        <f>IF(OR($A17="",$B17=""),"",'OddsRatio_working_2-way'!N16)</f>
        <v>1.6964729907653791</v>
      </c>
      <c r="J17" s="44">
        <f>IF('Log_working_2-way'!$D16="","",A17^('Log_working_2-way'!$D16))</f>
        <v>2.4436741668534787</v>
      </c>
      <c r="K17" s="46">
        <f>IF('Log_working_2-way'!$D16="","",B17^('Log_working_2-way'!$D16))</f>
        <v>1.6926770755893317</v>
      </c>
      <c r="L17" s="53">
        <f t="shared" si="9"/>
        <v>0.41353383458646614</v>
      </c>
      <c r="M17" s="53">
        <f t="shared" si="10"/>
        <v>0.5864661654135338</v>
      </c>
      <c r="N17" s="54">
        <v>114</v>
      </c>
      <c r="O17" s="54">
        <f t="shared" si="11"/>
        <v>65.282051282051285</v>
      </c>
      <c r="P17" s="54">
        <f t="shared" si="12"/>
        <v>44.909090909090907</v>
      </c>
      <c r="Q17" s="54">
        <f t="shared" si="13"/>
        <v>69.090909090909093</v>
      </c>
      <c r="R17" s="54">
        <f t="shared" si="14"/>
        <v>48.717948717948723</v>
      </c>
      <c r="S17" s="55">
        <f t="shared" si="15"/>
        <v>-3.8088578088578089</v>
      </c>
      <c r="T17" s="55">
        <f t="shared" si="16"/>
        <v>-3.808857808857816</v>
      </c>
      <c r="U17" s="42" t="s">
        <v>355</v>
      </c>
      <c r="V17" s="42" t="s">
        <v>235</v>
      </c>
      <c r="W17" s="42" t="s">
        <v>434</v>
      </c>
      <c r="X17" s="42" t="s">
        <v>475</v>
      </c>
      <c r="Y17" s="66" t="s">
        <v>485</v>
      </c>
    </row>
    <row r="18" spans="1:25" ht="15" x14ac:dyDescent="0.25">
      <c r="A18" s="42">
        <v>1.98</v>
      </c>
      <c r="B18" s="42">
        <v>1.91</v>
      </c>
      <c r="C18" s="43">
        <f t="shared" si="0"/>
        <v>2.861071447458885E-2</v>
      </c>
      <c r="D18" s="44">
        <f>IF(OR($A18="",$B18=""),"",A18*'MPTO_working_2-way'!$G17)</f>
        <v>2.0366492146596857</v>
      </c>
      <c r="E18" s="46">
        <f>IF(OR($A18="",$B18=""),"",B18*'MPTO_working_2-way'!$G17)</f>
        <v>1.9646464646464645</v>
      </c>
      <c r="F18" s="44">
        <f>IF(OR($A18="",$B18=""),"",'MPTO_working_2-way'!D17)</f>
        <v>2.0377175494369308</v>
      </c>
      <c r="G18" s="46">
        <f>IF(OR($A18="",$B18=""),"",'MPTO_working_2-way'!E17)</f>
        <v>1.9636533568721115</v>
      </c>
      <c r="H18" s="44">
        <f>IF(OR($A18="",$B18=""),"",'OddsRatio_working_2-way'!M17)</f>
        <v>2.0377490433255412</v>
      </c>
      <c r="I18" s="44">
        <f>IF(OR($A18="",$B18=""),"",'OddsRatio_working_2-way'!N17)</f>
        <v>1.9636241116594322</v>
      </c>
      <c r="J18" s="44">
        <f>IF('Log_working_2-way'!$D17="","",A18^('Log_working_2-way'!$D17))</f>
        <v>2.0382337672504618</v>
      </c>
      <c r="K18" s="46">
        <f>IF('Log_working_2-way'!$D17="","",B18^('Log_working_2-way'!$D17))</f>
        <v>1.9631742210121639</v>
      </c>
      <c r="L18" s="53">
        <f t="shared" si="9"/>
        <v>0.49100257069408743</v>
      </c>
      <c r="M18" s="53">
        <f t="shared" si="10"/>
        <v>0.50899742930591263</v>
      </c>
      <c r="N18" s="54">
        <v>115</v>
      </c>
      <c r="O18" s="54">
        <f t="shared" si="11"/>
        <v>56.919191919191917</v>
      </c>
      <c r="P18" s="54">
        <f t="shared" si="12"/>
        <v>54.790575916230353</v>
      </c>
      <c r="Q18" s="54">
        <f t="shared" si="13"/>
        <v>60.209424083769633</v>
      </c>
      <c r="R18" s="54">
        <f t="shared" si="14"/>
        <v>58.080808080808083</v>
      </c>
      <c r="S18" s="55">
        <f t="shared" si="15"/>
        <v>-3.2902321645777164</v>
      </c>
      <c r="T18" s="55">
        <f t="shared" si="16"/>
        <v>-3.2902321645777306</v>
      </c>
      <c r="U18" s="42" t="s">
        <v>349</v>
      </c>
      <c r="V18" s="42" t="s">
        <v>250</v>
      </c>
      <c r="W18" s="42" t="s">
        <v>434</v>
      </c>
      <c r="X18" s="42" t="s">
        <v>475</v>
      </c>
      <c r="Y18" s="66" t="s">
        <v>482</v>
      </c>
    </row>
    <row r="19" spans="1:25" ht="15" x14ac:dyDescent="0.25">
      <c r="A19" s="42">
        <v>1.86</v>
      </c>
      <c r="B19" s="42">
        <v>2.0299999999999998</v>
      </c>
      <c r="C19" s="43">
        <f t="shared" si="0"/>
        <v>3.0245246040574214E-2</v>
      </c>
      <c r="D19" s="44">
        <f>IF(OR($A19="",$B19=""),"",A19*'MPTO_working_2-way'!$G18)</f>
        <v>1.9162561576354682</v>
      </c>
      <c r="E19" s="46">
        <f>IF(OR($A19="",$B19=""),"",B19*'MPTO_working_2-way'!$G18)</f>
        <v>2.0913978494623655</v>
      </c>
      <c r="F19" s="44">
        <f>IF(OR($A19="",$B19=""),"",'MPTO_working_2-way'!D18)</f>
        <v>1.9138324294186226</v>
      </c>
      <c r="G19" s="46">
        <f>IF(OR($A19="",$B19=""),"",'MPTO_working_2-way'!E18)</f>
        <v>2.0942925287037548</v>
      </c>
      <c r="H19" s="44">
        <f>IF(OR($A19="",$B19=""),"",'OddsRatio_working_2-way'!M18)</f>
        <v>1.9137567818137824</v>
      </c>
      <c r="I19" s="44">
        <f>IF(OR($A19="",$B19=""),"",'OddsRatio_working_2-way'!N18)</f>
        <v>2.0943831224048783</v>
      </c>
      <c r="J19" s="44">
        <f>IF('Log_working_2-way'!$D18="","",A19^('Log_working_2-way'!$D18))</f>
        <v>1.9126582447390832</v>
      </c>
      <c r="K19" s="46">
        <f>IF('Log_working_2-way'!$D18="","",B19^('Log_working_2-way'!$D18))</f>
        <v>2.0957003958101184</v>
      </c>
      <c r="L19" s="53">
        <f t="shared" si="9"/>
        <v>0.52185089974293053</v>
      </c>
      <c r="M19" s="53">
        <f t="shared" si="10"/>
        <v>0.47814910025706941</v>
      </c>
      <c r="N19" s="54">
        <v>116</v>
      </c>
      <c r="O19" s="54">
        <f t="shared" si="11"/>
        <v>53.634408602150543</v>
      </c>
      <c r="P19" s="54">
        <f t="shared" si="12"/>
        <v>58.857142857142861</v>
      </c>
      <c r="Q19" s="54">
        <f t="shared" si="13"/>
        <v>57.142857142857153</v>
      </c>
      <c r="R19" s="54">
        <f t="shared" si="14"/>
        <v>62.365591397849457</v>
      </c>
      <c r="S19" s="55">
        <f t="shared" si="15"/>
        <v>-3.5084485407066097</v>
      </c>
      <c r="T19" s="55">
        <f t="shared" si="16"/>
        <v>-3.5084485407065955</v>
      </c>
      <c r="U19" s="42" t="s">
        <v>359</v>
      </c>
      <c r="V19" s="42" t="s">
        <v>421</v>
      </c>
      <c r="W19" s="42" t="s">
        <v>448</v>
      </c>
      <c r="X19" s="42" t="s">
        <v>475</v>
      </c>
      <c r="Y19" s="66" t="s">
        <v>486</v>
      </c>
    </row>
    <row r="20" spans="1:25" ht="15" x14ac:dyDescent="0.25">
      <c r="A20" s="42">
        <v>2.2999999999999998</v>
      </c>
      <c r="B20" s="42">
        <v>1.67</v>
      </c>
      <c r="C20" s="43">
        <f t="shared" si="0"/>
        <v>3.3585003905233002E-2</v>
      </c>
      <c r="D20" s="44">
        <f>IF(OR($A20="",$B20=""),"",A20*'MPTO_working_2-way'!$G19)</f>
        <v>2.3772455089820359</v>
      </c>
      <c r="E20" s="46">
        <f>IF(OR($A20="",$B20=""),"",B20*'MPTO_working_2-way'!$G19)</f>
        <v>1.7260869565217389</v>
      </c>
      <c r="F20" s="44">
        <f>IF(OR($A20="",$B20=""),"",'MPTO_working_2-way'!D19)</f>
        <v>2.3924011211460603</v>
      </c>
      <c r="G20" s="46">
        <f>IF(OR($A20="",$B20=""),"",'MPTO_working_2-way'!E19)</f>
        <v>1.7181838514873629</v>
      </c>
      <c r="H20" s="44">
        <f>IF(OR($A20="",$B20=""),"",'OddsRatio_working_2-way'!M19)</f>
        <v>2.3929459815307572</v>
      </c>
      <c r="I20" s="44">
        <f>IF(OR($A20="",$B20=""),"",'OddsRatio_working_2-way'!N19)</f>
        <v>1.7179029289427752</v>
      </c>
      <c r="J20" s="44">
        <f>IF('Log_working_2-way'!$D19="","",A20^('Log_working_2-way'!$D19))</f>
        <v>2.399943779582375</v>
      </c>
      <c r="K20" s="46">
        <f>IF('Log_working_2-way'!$D19="","",B20^('Log_working_2-way'!$D19))</f>
        <v>1.7143143993241288</v>
      </c>
      <c r="L20" s="53">
        <f t="shared" si="9"/>
        <v>0.42065491183879095</v>
      </c>
      <c r="M20" s="53">
        <f t="shared" si="10"/>
        <v>0.57934508816120911</v>
      </c>
      <c r="N20" s="54">
        <v>117</v>
      </c>
      <c r="O20" s="54">
        <f t="shared" si="11"/>
        <v>66.130434782608688</v>
      </c>
      <c r="P20" s="54">
        <f t="shared" si="12"/>
        <v>46.940119760479035</v>
      </c>
      <c r="Q20" s="54">
        <f t="shared" si="13"/>
        <v>70.059880239520965</v>
      </c>
      <c r="R20" s="54">
        <f t="shared" si="14"/>
        <v>50.869565217391312</v>
      </c>
      <c r="S20" s="55">
        <f t="shared" si="15"/>
        <v>-3.9294454569122763</v>
      </c>
      <c r="T20" s="55">
        <f t="shared" si="16"/>
        <v>-3.9294454569122763</v>
      </c>
      <c r="U20" s="42" t="s">
        <v>430</v>
      </c>
      <c r="V20" s="42" t="s">
        <v>106</v>
      </c>
      <c r="W20" s="42" t="s">
        <v>435</v>
      </c>
      <c r="X20" s="42" t="s">
        <v>475</v>
      </c>
      <c r="Y20" s="66" t="s">
        <v>483</v>
      </c>
    </row>
    <row r="21" spans="1:25" ht="15" x14ac:dyDescent="0.25">
      <c r="A21" s="42">
        <v>1.65</v>
      </c>
      <c r="B21" s="42">
        <v>2.31</v>
      </c>
      <c r="C21" s="43">
        <f t="shared" si="0"/>
        <v>3.8961038961038863E-2</v>
      </c>
      <c r="D21" s="44">
        <f>IF(OR($A21="",$B21=""),"",A21*'MPTO_working_2-way'!$G20)</f>
        <v>1.714285714285714</v>
      </c>
      <c r="E21" s="46">
        <f>IF(OR($A21="",$B21=""),"",B21*'MPTO_working_2-way'!$G20)</f>
        <v>2.4</v>
      </c>
      <c r="F21" s="44">
        <f>IF(OR($A21="",$B21=""),"",'MPTO_working_2-way'!D20)</f>
        <v>1.7047970479704795</v>
      </c>
      <c r="G21" s="46">
        <f>IF(OR($A21="",$B21=""),"",'MPTO_working_2-way'!E20)</f>
        <v>2.418848167539267</v>
      </c>
      <c r="H21" s="44">
        <f>IF(OR($A21="",$B21=""),"",'OddsRatio_working_2-way'!M20)</f>
        <v>1.7044027300535323</v>
      </c>
      <c r="I21" s="44">
        <f>IF(OR($A21="",$B21=""),"",'OddsRatio_working_2-way'!N20)</f>
        <v>2.4196424251848119</v>
      </c>
      <c r="J21" s="44">
        <f>IF('Log_working_2-way'!$D20="","",A21^('Log_working_2-way'!$D20))</f>
        <v>1.7000791913146875</v>
      </c>
      <c r="K21" s="46">
        <f>IF('Log_working_2-way'!$D20="","",B21^('Log_working_2-way'!$D20))</f>
        <v>2.4284098319246836</v>
      </c>
      <c r="L21" s="53">
        <f t="shared" si="9"/>
        <v>0.58333333333333348</v>
      </c>
      <c r="M21" s="53">
        <f t="shared" si="10"/>
        <v>0.41666666666666669</v>
      </c>
      <c r="N21" s="54">
        <v>118</v>
      </c>
      <c r="O21" s="54">
        <f t="shared" si="11"/>
        <v>46.484848484848477</v>
      </c>
      <c r="P21" s="54">
        <f t="shared" si="12"/>
        <v>66.917748917748909</v>
      </c>
      <c r="Q21" s="54">
        <f t="shared" si="13"/>
        <v>51.082251082251084</v>
      </c>
      <c r="R21" s="54">
        <f t="shared" si="14"/>
        <v>71.515151515151516</v>
      </c>
      <c r="S21" s="55">
        <f t="shared" si="15"/>
        <v>-4.5974025974026063</v>
      </c>
      <c r="T21" s="55">
        <f t="shared" si="16"/>
        <v>-4.5974025974026063</v>
      </c>
      <c r="U21" s="42" t="s">
        <v>374</v>
      </c>
      <c r="V21" s="42" t="s">
        <v>373</v>
      </c>
      <c r="W21" s="42" t="s">
        <v>450</v>
      </c>
      <c r="X21" s="42" t="s">
        <v>475</v>
      </c>
      <c r="Y21" s="66" t="s">
        <v>482</v>
      </c>
    </row>
    <row r="22" spans="1:25" ht="15" x14ac:dyDescent="0.25">
      <c r="A22" s="42">
        <v>2.1</v>
      </c>
      <c r="B22" s="42">
        <v>1.81</v>
      </c>
      <c r="C22" s="43">
        <f t="shared" si="0"/>
        <v>2.8676664035780064E-2</v>
      </c>
      <c r="D22" s="44">
        <f>IF(OR($A22="",$B22=""),"",A22*'MPTO_working_2-way'!$G21)</f>
        <v>2.160220994475138</v>
      </c>
      <c r="E22" s="46">
        <f>IF(OR($A22="",$B22=""),"",B22*'MPTO_working_2-way'!$G21)</f>
        <v>1.861904761904762</v>
      </c>
      <c r="F22" s="44">
        <f>IF(OR($A22="",$B22=""),"",'MPTO_working_2-way'!D21)</f>
        <v>2.1651951011107946</v>
      </c>
      <c r="G22" s="46">
        <f>IF(OR($A22="",$B22=""),"",'MPTO_working_2-way'!E21)</f>
        <v>1.858225372769494</v>
      </c>
      <c r="H22" s="44">
        <f>IF(OR($A22="",$B22=""),"",'OddsRatio_working_2-way'!M21)</f>
        <v>2.1653431646335015</v>
      </c>
      <c r="I22" s="44">
        <f>IF(OR($A22="",$B22=""),"",'OddsRatio_working_2-way'!N21)</f>
        <v>1.8581163303210331</v>
      </c>
      <c r="J22" s="44">
        <f>IF('Log_working_2-way'!$D21="","",A22^('Log_working_2-way'!$D21))</f>
        <v>2.1676082555034109</v>
      </c>
      <c r="K22" s="46">
        <f>IF('Log_working_2-way'!$D21="","",B22^('Log_working_2-way'!$D21))</f>
        <v>1.8564516354578522</v>
      </c>
      <c r="L22" s="53">
        <f t="shared" si="9"/>
        <v>0.46291560102301793</v>
      </c>
      <c r="M22" s="53">
        <f t="shared" si="10"/>
        <v>0.53708439897698212</v>
      </c>
      <c r="N22" s="54">
        <v>119</v>
      </c>
      <c r="O22" s="54">
        <f t="shared" si="11"/>
        <v>62.333333333333336</v>
      </c>
      <c r="P22" s="54">
        <f t="shared" si="12"/>
        <v>53.254143646408849</v>
      </c>
      <c r="Q22" s="54">
        <f t="shared" si="13"/>
        <v>65.745856353591165</v>
      </c>
      <c r="R22" s="54">
        <f t="shared" si="14"/>
        <v>56.666666666666664</v>
      </c>
      <c r="S22" s="55">
        <f t="shared" si="15"/>
        <v>-3.4125230202578294</v>
      </c>
      <c r="T22" s="55">
        <f t="shared" si="16"/>
        <v>-3.4125230202578152</v>
      </c>
      <c r="U22" s="42" t="s">
        <v>153</v>
      </c>
      <c r="V22" s="42" t="s">
        <v>154</v>
      </c>
      <c r="W22" s="42" t="s">
        <v>436</v>
      </c>
      <c r="X22" s="42" t="s">
        <v>475</v>
      </c>
      <c r="Y22" s="66" t="s">
        <v>482</v>
      </c>
    </row>
    <row r="23" spans="1:25" ht="15" x14ac:dyDescent="0.25">
      <c r="A23" s="42">
        <v>2.5</v>
      </c>
      <c r="B23" s="42">
        <v>1.58</v>
      </c>
      <c r="C23" s="43">
        <f t="shared" si="0"/>
        <v>3.2911392405063244E-2</v>
      </c>
      <c r="D23" s="44">
        <f>IF(OR($A23="",$B23=""),"",A23*'MPTO_working_2-way'!$G22)</f>
        <v>2.5822784810126582</v>
      </c>
      <c r="E23" s="46">
        <f>IF(OR($A23="",$B23=""),"",B23*'MPTO_working_2-way'!$G22)</f>
        <v>1.6319999999999999</v>
      </c>
      <c r="F23" s="44">
        <f>IF(OR($A23="",$B23=""),"",'MPTO_working_2-way'!D22)</f>
        <v>2.6072607260726071</v>
      </c>
      <c r="G23" s="46">
        <f>IF(OR($A23="",$B23=""),"",'MPTO_working_2-way'!E22)</f>
        <v>1.62217659137577</v>
      </c>
      <c r="H23" s="44">
        <f>IF(OR($A23="",$B23=""),"",'OddsRatio_working_2-way'!M22)</f>
        <v>2.6081688022566918</v>
      </c>
      <c r="I23" s="44">
        <f>IF(OR($A23="",$B23=""),"",'OddsRatio_working_2-way'!N22)</f>
        <v>1.6218252702059208</v>
      </c>
      <c r="J23" s="44">
        <f>IF('Log_working_2-way'!$D22="","",A23^('Log_working_2-way'!$D22))</f>
        <v>2.6198085173024386</v>
      </c>
      <c r="K23" s="46">
        <f>IF('Log_working_2-way'!$D22="","",B23^('Log_working_2-way'!$D22))</f>
        <v>1.6173569217090376</v>
      </c>
      <c r="L23" s="53">
        <f t="shared" si="9"/>
        <v>0.38725490196078433</v>
      </c>
      <c r="M23" s="53">
        <f t="shared" si="10"/>
        <v>0.61274509803921573</v>
      </c>
      <c r="N23" s="54">
        <v>120</v>
      </c>
      <c r="O23" s="54">
        <f t="shared" si="11"/>
        <v>72</v>
      </c>
      <c r="P23" s="54">
        <f t="shared" si="12"/>
        <v>44.050632911392412</v>
      </c>
      <c r="Q23" s="54">
        <f t="shared" si="13"/>
        <v>75.949367088607588</v>
      </c>
      <c r="R23" s="54">
        <f t="shared" si="14"/>
        <v>48</v>
      </c>
      <c r="S23" s="55">
        <f t="shared" si="15"/>
        <v>-3.9493670886075876</v>
      </c>
      <c r="T23" s="55">
        <f t="shared" si="16"/>
        <v>-3.9493670886075876</v>
      </c>
      <c r="U23" s="42" t="s">
        <v>236</v>
      </c>
      <c r="V23" s="42" t="s">
        <v>156</v>
      </c>
      <c r="W23" s="42" t="s">
        <v>437</v>
      </c>
      <c r="X23" s="42" t="s">
        <v>475</v>
      </c>
      <c r="Y23" s="66" t="s">
        <v>485</v>
      </c>
    </row>
    <row r="24" spans="1:25" ht="15" x14ac:dyDescent="0.25">
      <c r="A24" s="42">
        <v>2.71</v>
      </c>
      <c r="B24" s="42">
        <v>1.5</v>
      </c>
      <c r="C24" s="43">
        <f t="shared" si="0"/>
        <v>3.5670356703566997E-2</v>
      </c>
      <c r="D24" s="44">
        <f>IF(OR($A24="",$B24=""),"",A24*'MPTO_working_2-way'!$G23)</f>
        <v>2.8066666666666666</v>
      </c>
      <c r="E24" s="46">
        <f>IF(OR($A24="",$B24=""),"",B24*'MPTO_working_2-way'!$G23)</f>
        <v>1.5535055350553506</v>
      </c>
      <c r="F24" s="44">
        <f>IF(OR($A24="",$B24=""),"",'MPTO_working_2-way'!D23)</f>
        <v>2.847635726795096</v>
      </c>
      <c r="G24" s="46">
        <f>IF(OR($A24="",$B24=""),"",'MPTO_working_2-way'!E23)</f>
        <v>1.5412322274881518</v>
      </c>
      <c r="H24" s="44">
        <f>IF(OR($A24="",$B24=""),"",'OddsRatio_working_2-way'!M23)</f>
        <v>2.8493242008906927</v>
      </c>
      <c r="I24" s="44">
        <f>IF(OR($A24="",$B24=""),"",'OddsRatio_working_2-way'!N23)</f>
        <v>1.5407380704358749</v>
      </c>
      <c r="J24" s="44">
        <f>IF('Log_working_2-way'!$D23="","",A24^('Log_working_2-way'!$D23))</f>
        <v>2.8687154604017304</v>
      </c>
      <c r="K24" s="46">
        <f>IF('Log_working_2-way'!$D23="","",B24^('Log_working_2-way'!$D23))</f>
        <v>1.5351269474619433</v>
      </c>
      <c r="L24" s="53">
        <f t="shared" si="9"/>
        <v>0.35629453681710216</v>
      </c>
      <c r="M24" s="53">
        <f t="shared" si="10"/>
        <v>0.64370546318289779</v>
      </c>
      <c r="N24" s="54">
        <v>121</v>
      </c>
      <c r="O24" s="54">
        <f t="shared" si="11"/>
        <v>76.350553505535046</v>
      </c>
      <c r="P24" s="54">
        <f t="shared" si="12"/>
        <v>40.333333333333329</v>
      </c>
      <c r="Q24" s="54">
        <f t="shared" si="13"/>
        <v>80.666666666666657</v>
      </c>
      <c r="R24" s="54">
        <f t="shared" si="14"/>
        <v>44.649446494464947</v>
      </c>
      <c r="S24" s="55">
        <f t="shared" si="15"/>
        <v>-4.3161131611316108</v>
      </c>
      <c r="T24" s="55">
        <f t="shared" si="16"/>
        <v>-4.3161131611316179</v>
      </c>
      <c r="U24" s="42" t="s">
        <v>431</v>
      </c>
      <c r="V24" s="42" t="s">
        <v>151</v>
      </c>
      <c r="W24" s="42" t="s">
        <v>437</v>
      </c>
      <c r="X24" s="42" t="s">
        <v>475</v>
      </c>
      <c r="Y24" s="66" t="s">
        <v>479</v>
      </c>
    </row>
    <row r="25" spans="1:25" ht="15" x14ac:dyDescent="0.25">
      <c r="A25" s="42">
        <v>2.1</v>
      </c>
      <c r="B25" s="42">
        <v>1.78</v>
      </c>
      <c r="C25" s="43">
        <f t="shared" si="0"/>
        <v>3.7988228999465079E-2</v>
      </c>
      <c r="D25" s="44">
        <f>IF(OR($A25="",$B25=""),"",A25*'MPTO_working_2-way'!$G24)</f>
        <v>2.1797752808988768</v>
      </c>
      <c r="E25" s="46">
        <f>IF(OR($A25="",$B25=""),"",B25*'MPTO_working_2-way'!$G24)</f>
        <v>1.8476190476190479</v>
      </c>
      <c r="F25" s="44">
        <f>IF(OR($A25="",$B25=""),"",'MPTO_working_2-way'!D24)</f>
        <v>2.1872440023405506</v>
      </c>
      <c r="G25" s="46">
        <f>IF(OR($A25="",$B25=""),"",'MPTO_working_2-way'!E24)</f>
        <v>1.8422868408082802</v>
      </c>
      <c r="H25" s="44">
        <f>IF(OR($A25="",$B25=""),"",'OddsRatio_working_2-way'!M24)</f>
        <v>2.1875421719907089</v>
      </c>
      <c r="I25" s="44">
        <f>IF(OR($A25="",$B25=""),"",'OddsRatio_working_2-way'!N24)</f>
        <v>1.8420753583206844</v>
      </c>
      <c r="J25" s="44">
        <f>IF('Log_working_2-way'!$D24="","",A25^('Log_working_2-way'!$D24))</f>
        <v>2.1909772182449698</v>
      </c>
      <c r="K25" s="46">
        <f>IF('Log_working_2-way'!$D24="","",B25^('Log_working_2-way'!$D24))</f>
        <v>1.8396466235294411</v>
      </c>
      <c r="L25" s="53">
        <f t="shared" si="9"/>
        <v>0.45876288659793807</v>
      </c>
      <c r="M25" s="53">
        <f t="shared" si="10"/>
        <v>0.54123711340206171</v>
      </c>
      <c r="N25" s="54">
        <v>122</v>
      </c>
      <c r="O25" s="54">
        <f t="shared" si="11"/>
        <v>63.904761904761898</v>
      </c>
      <c r="P25" s="54">
        <f t="shared" si="12"/>
        <v>53.460674157303373</v>
      </c>
      <c r="Q25" s="54">
        <f t="shared" si="13"/>
        <v>68.539325842696627</v>
      </c>
      <c r="R25" s="54">
        <f t="shared" si="14"/>
        <v>58.095238095238095</v>
      </c>
      <c r="S25" s="55">
        <f t="shared" si="15"/>
        <v>-4.634563937934729</v>
      </c>
      <c r="T25" s="55">
        <f t="shared" si="16"/>
        <v>-4.6345639379347219</v>
      </c>
      <c r="U25" s="42" t="s">
        <v>64</v>
      </c>
      <c r="V25" s="42" t="s">
        <v>125</v>
      </c>
      <c r="W25" s="42" t="s">
        <v>442</v>
      </c>
      <c r="X25" s="42" t="s">
        <v>475</v>
      </c>
      <c r="Y25" s="66" t="s">
        <v>482</v>
      </c>
    </row>
    <row r="26" spans="1:25" ht="15" x14ac:dyDescent="0.25">
      <c r="A26" s="42">
        <v>2.41</v>
      </c>
      <c r="B26" s="42">
        <v>1.6</v>
      </c>
      <c r="C26" s="43">
        <f t="shared" si="0"/>
        <v>3.9937759336099443E-2</v>
      </c>
      <c r="D26" s="44">
        <f>IF(OR($A26="",$B26=""),"",A26*'MPTO_working_2-way'!$G25)</f>
        <v>2.5062499999999996</v>
      </c>
      <c r="E26" s="46">
        <f>IF(OR($A26="",$B26=""),"",B26*'MPTO_working_2-way'!$G25)</f>
        <v>1.6639004149377592</v>
      </c>
      <c r="F26" s="44">
        <f>IF(OR($A26="",$B26=""),"",'MPTO_working_2-way'!D25)</f>
        <v>2.5318450426789227</v>
      </c>
      <c r="G26" s="46">
        <f>IF(OR($A26="",$B26=""),"",'MPTO_working_2-way'!E25)</f>
        <v>1.6528075439348477</v>
      </c>
      <c r="H26" s="44">
        <f>IF(OR($A26="",$B26=""),"",'OddsRatio_working_2-way'!M25)</f>
        <v>2.532970971675589</v>
      </c>
      <c r="I26" s="44">
        <f>IF(OR($A26="",$B26=""),"",'OddsRatio_working_2-way'!N25)</f>
        <v>1.652328073053442</v>
      </c>
      <c r="J26" s="44">
        <f>IF('Log_working_2-way'!$D25="","",A26^('Log_working_2-way'!$D25))</f>
        <v>2.5449579873420185</v>
      </c>
      <c r="K26" s="46">
        <f>IF('Log_working_2-way'!$D25="","",B26^('Log_working_2-way'!$D25))</f>
        <v>1.6472667918433761</v>
      </c>
      <c r="L26" s="53">
        <f t="shared" si="9"/>
        <v>0.39900249376558611</v>
      </c>
      <c r="M26" s="53">
        <f t="shared" si="10"/>
        <v>0.60099750623441406</v>
      </c>
      <c r="N26" s="54">
        <v>123</v>
      </c>
      <c r="O26" s="54">
        <f t="shared" si="11"/>
        <v>71.962655601659748</v>
      </c>
      <c r="P26" s="54">
        <f t="shared" si="12"/>
        <v>46.125000000000007</v>
      </c>
      <c r="Q26" s="54">
        <f t="shared" si="13"/>
        <v>76.875</v>
      </c>
      <c r="R26" s="54">
        <f t="shared" si="14"/>
        <v>51.037344398340245</v>
      </c>
      <c r="S26" s="55">
        <f t="shared" si="15"/>
        <v>-4.9123443983402524</v>
      </c>
      <c r="T26" s="55">
        <f t="shared" si="16"/>
        <v>-4.9123443983402382</v>
      </c>
      <c r="U26" s="42" t="s">
        <v>169</v>
      </c>
      <c r="V26" s="42" t="s">
        <v>168</v>
      </c>
      <c r="W26" s="42" t="s">
        <v>442</v>
      </c>
      <c r="X26" s="42" t="s">
        <v>475</v>
      </c>
      <c r="Y26" s="66" t="s">
        <v>485</v>
      </c>
    </row>
    <row r="27" spans="1:25" ht="15" x14ac:dyDescent="0.25">
      <c r="A27" s="42">
        <v>1.52</v>
      </c>
      <c r="B27" s="42">
        <v>2.62</v>
      </c>
      <c r="C27" s="43">
        <f t="shared" si="0"/>
        <v>3.9574126155082379E-2</v>
      </c>
      <c r="D27" s="44">
        <f>IF(OR($A27="",$B27=""),"",A27*'MPTO_working_2-way'!$G26)</f>
        <v>1.5801526717557253</v>
      </c>
      <c r="E27" s="46">
        <f>IF(OR($A27="",$B27=""),"",B27*'MPTO_working_2-way'!$G26)</f>
        <v>2.7236842105263159</v>
      </c>
      <c r="F27" s="44">
        <f>IF(OR($A27="",$B27=""),"",'MPTO_working_2-way'!D26)</f>
        <v>1.5671336376515033</v>
      </c>
      <c r="G27" s="46">
        <f>IF(OR($A27="",$B27=""),"",'MPTO_working_2-way'!E26)</f>
        <v>2.7632528448515128</v>
      </c>
      <c r="H27" s="44">
        <f>IF(OR($A27="",$B27=""),"",'OddsRatio_working_2-way'!M26)</f>
        <v>1.5665577237325312</v>
      </c>
      <c r="I27" s="44">
        <f>IF(OR($A27="",$B27=""),"",'OddsRatio_working_2-way'!N26)</f>
        <v>2.7650452162436565</v>
      </c>
      <c r="J27" s="44">
        <f>IF('Log_working_2-way'!$D26="","",A27^('Log_working_2-way'!$D26))</f>
        <v>1.560602588024171</v>
      </c>
      <c r="K27" s="46">
        <f>IF('Log_working_2-way'!$D26="","",B27^('Log_working_2-way'!$D26))</f>
        <v>2.7837948332060924</v>
      </c>
      <c r="L27" s="53">
        <f t="shared" si="9"/>
        <v>0.63285024154589364</v>
      </c>
      <c r="M27" s="53">
        <f t="shared" si="10"/>
        <v>0.36714975845410625</v>
      </c>
      <c r="N27" s="54">
        <v>124</v>
      </c>
      <c r="O27" s="54">
        <f t="shared" si="11"/>
        <v>42.421052631578945</v>
      </c>
      <c r="P27" s="54">
        <f t="shared" si="12"/>
        <v>76.671755725190835</v>
      </c>
      <c r="Q27" s="54">
        <f t="shared" si="13"/>
        <v>47.328244274809158</v>
      </c>
      <c r="R27" s="54">
        <f t="shared" si="14"/>
        <v>81.578947368421055</v>
      </c>
      <c r="S27" s="55">
        <f t="shared" si="15"/>
        <v>-4.9071916432302132</v>
      </c>
      <c r="T27" s="55">
        <f t="shared" si="16"/>
        <v>-4.9071916432302203</v>
      </c>
      <c r="U27" s="42" t="s">
        <v>166</v>
      </c>
      <c r="V27" s="42" t="s">
        <v>67</v>
      </c>
      <c r="W27" s="42" t="s">
        <v>442</v>
      </c>
      <c r="X27" s="42" t="s">
        <v>475</v>
      </c>
      <c r="Y27" s="66" t="s">
        <v>487</v>
      </c>
    </row>
    <row r="28" spans="1:25" ht="15" x14ac:dyDescent="0.25">
      <c r="A28" s="42">
        <v>1.76</v>
      </c>
      <c r="B28" s="42">
        <v>2.1</v>
      </c>
      <c r="C28" s="43">
        <f t="shared" si="0"/>
        <v>4.4372294372294396E-2</v>
      </c>
      <c r="D28" s="44">
        <f>IF(OR($A28="",$B28=""),"",A28*'MPTO_working_2-way'!$G27)</f>
        <v>1.8380952380952382</v>
      </c>
      <c r="E28" s="46">
        <f>IF(OR($A28="",$B28=""),"",B28*'MPTO_working_2-way'!$G27)</f>
        <v>2.1931818181818183</v>
      </c>
      <c r="F28" s="44">
        <f>IF(OR($A28="",$B28=""),"",'MPTO_working_2-way'!D27)</f>
        <v>1.8315163528245788</v>
      </c>
      <c r="G28" s="46">
        <f>IF(OR($A28="",$B28=""),"",'MPTO_working_2-way'!E27)</f>
        <v>2.2026221692491061</v>
      </c>
      <c r="H28" s="44">
        <f>IF(OR($A28="",$B28=""),"",'OddsRatio_working_2-way'!M27)</f>
        <v>1.8312094145936331</v>
      </c>
      <c r="I28" s="44">
        <f>IF(OR($A28="",$B28=""),"",'OddsRatio_working_2-way'!N27)</f>
        <v>2.2030662579644695</v>
      </c>
      <c r="J28" s="44">
        <f>IF('Log_working_2-way'!$D27="","",A28^('Log_working_2-way'!$D27))</f>
        <v>1.8281992138966479</v>
      </c>
      <c r="K28" s="46">
        <f>IF('Log_working_2-way'!$D27="","",B28^('Log_working_2-way'!$D27))</f>
        <v>2.2074389630178586</v>
      </c>
      <c r="L28" s="53">
        <f t="shared" si="9"/>
        <v>0.54404145077720201</v>
      </c>
      <c r="M28" s="53">
        <f t="shared" si="10"/>
        <v>0.45595854922279788</v>
      </c>
      <c r="N28" s="54">
        <v>125</v>
      </c>
      <c r="O28" s="54">
        <f t="shared" si="11"/>
        <v>53.977272727272734</v>
      </c>
      <c r="P28" s="54">
        <f t="shared" si="12"/>
        <v>65.476190476190467</v>
      </c>
      <c r="Q28" s="54">
        <f t="shared" si="13"/>
        <v>59.523809523809518</v>
      </c>
      <c r="R28" s="54">
        <f t="shared" si="14"/>
        <v>71.02272727272728</v>
      </c>
      <c r="S28" s="55">
        <f t="shared" si="15"/>
        <v>-5.5465367965367847</v>
      </c>
      <c r="T28" s="55">
        <f t="shared" si="16"/>
        <v>-5.5465367965368131</v>
      </c>
      <c r="U28" s="42" t="s">
        <v>387</v>
      </c>
      <c r="V28" s="42" t="s">
        <v>239</v>
      </c>
      <c r="W28" s="42" t="s">
        <v>438</v>
      </c>
      <c r="X28" s="42" t="s">
        <v>476</v>
      </c>
      <c r="Y28" s="66" t="s">
        <v>478</v>
      </c>
    </row>
    <row r="29" spans="1:25" ht="15" x14ac:dyDescent="0.25">
      <c r="A29" s="42">
        <v>1.79</v>
      </c>
      <c r="B29" s="42">
        <v>2.06</v>
      </c>
      <c r="C29" s="43">
        <f t="shared" si="0"/>
        <v>4.4096111080978329E-2</v>
      </c>
      <c r="D29" s="44">
        <f>IF(OR($A29="",$B29=""),"",A29*'MPTO_working_2-way'!$G28)</f>
        <v>1.8689320388349513</v>
      </c>
      <c r="E29" s="46">
        <f>IF(OR($A29="",$B29=""),"",B29*'MPTO_working_2-way'!$G28)</f>
        <v>2.1508379888268152</v>
      </c>
      <c r="F29" s="44">
        <f>IF(OR($A29="",$B29=""),"",'MPTO_working_2-way'!D28)</f>
        <v>1.8635467731338755</v>
      </c>
      <c r="G29" s="46">
        <f>IF(OR($A29="",$B29=""),"",'MPTO_working_2-way'!E28)</f>
        <v>2.1580148651021243</v>
      </c>
      <c r="H29" s="44">
        <f>IF(OR($A29="",$B29=""),"",'OddsRatio_working_2-way'!M28)</f>
        <v>1.863297757942139</v>
      </c>
      <c r="I29" s="44">
        <f>IF(OR($A29="",$B29=""),"",'OddsRatio_working_2-way'!N28)</f>
        <v>2.1583488904033761</v>
      </c>
      <c r="J29" s="44">
        <f>IF('Log_working_2-way'!$D28="","",A29^('Log_working_2-way'!$D28))</f>
        <v>1.8608328110900716</v>
      </c>
      <c r="K29" s="46">
        <f>IF('Log_working_2-way'!$D28="","",B29^('Log_working_2-way'!$D28))</f>
        <v>2.1616657579923269</v>
      </c>
      <c r="L29" s="53">
        <f t="shared" si="9"/>
        <v>0.53506493506493513</v>
      </c>
      <c r="M29" s="53">
        <f t="shared" si="10"/>
        <v>0.46493506493506503</v>
      </c>
      <c r="N29" s="54">
        <v>126</v>
      </c>
      <c r="O29" s="54">
        <f t="shared" si="11"/>
        <v>55.608938547486026</v>
      </c>
      <c r="P29" s="54">
        <f t="shared" si="12"/>
        <v>64.834951456310677</v>
      </c>
      <c r="Q29" s="54">
        <f t="shared" si="13"/>
        <v>61.165048543689323</v>
      </c>
      <c r="R29" s="54">
        <f t="shared" si="14"/>
        <v>70.391061452513966</v>
      </c>
      <c r="S29" s="55">
        <f t="shared" si="15"/>
        <v>-5.5561099962032969</v>
      </c>
      <c r="T29" s="55">
        <f t="shared" si="16"/>
        <v>-5.5561099962032898</v>
      </c>
      <c r="U29" s="42" t="s">
        <v>383</v>
      </c>
      <c r="V29" s="42" t="s">
        <v>252</v>
      </c>
      <c r="W29" s="42" t="s">
        <v>438</v>
      </c>
      <c r="X29" s="42" t="s">
        <v>476</v>
      </c>
      <c r="Y29" s="66" t="s">
        <v>478</v>
      </c>
    </row>
    <row r="30" spans="1:25" ht="15" x14ac:dyDescent="0.25">
      <c r="A30" s="42">
        <v>1.65</v>
      </c>
      <c r="B30" s="42">
        <v>2.2999999999999998</v>
      </c>
      <c r="C30" s="43">
        <f t="shared" si="0"/>
        <v>4.0843214756258295E-2</v>
      </c>
      <c r="D30" s="44">
        <f>IF(OR($A30="",$B30=""),"",A30*'MPTO_working_2-way'!$G29)</f>
        <v>1.7173913043478262</v>
      </c>
      <c r="E30" s="46">
        <f>IF(OR($A30="",$B30=""),"",B30*'MPTO_working_2-way'!$G29)</f>
        <v>2.393939393939394</v>
      </c>
      <c r="F30" s="44">
        <f>IF(OR($A30="",$B30=""),"",'MPTO_working_2-way'!D29)</f>
        <v>1.7075365579302588</v>
      </c>
      <c r="G30" s="46">
        <f>IF(OR($A30="",$B30=""),"",'MPTO_working_2-way'!E29)</f>
        <v>2.4133545310015898</v>
      </c>
      <c r="H30" s="44">
        <f>IF(OR($A30="",$B30=""),"",'OddsRatio_working_2-way'!M29)</f>
        <v>1.7071067811865481</v>
      </c>
      <c r="I30" s="44">
        <f>IF(OR($A30="",$B30=""),"",'OddsRatio_working_2-way'!N29)</f>
        <v>2.4142135623730949</v>
      </c>
      <c r="J30" s="44">
        <f>IF('Log_working_2-way'!$D29="","",A30^('Log_working_2-way'!$D29))</f>
        <v>1.7026112839208782</v>
      </c>
      <c r="K30" s="46">
        <f>IF('Log_working_2-way'!$D29="","",B30^('Log_working_2-way'!$D29))</f>
        <v>2.4232620837218128</v>
      </c>
      <c r="L30" s="53">
        <f t="shared" si="9"/>
        <v>0.58227848101265822</v>
      </c>
      <c r="M30" s="53">
        <f t="shared" si="10"/>
        <v>0.41772151898734178</v>
      </c>
      <c r="N30" s="54">
        <v>127</v>
      </c>
      <c r="O30" s="54">
        <f t="shared" si="11"/>
        <v>50.030303030303024</v>
      </c>
      <c r="P30" s="54">
        <f t="shared" si="12"/>
        <v>71.782608695652172</v>
      </c>
      <c r="Q30" s="54">
        <f t="shared" si="13"/>
        <v>55.217391304347835</v>
      </c>
      <c r="R30" s="54">
        <f t="shared" si="14"/>
        <v>76.969696969696969</v>
      </c>
      <c r="S30" s="55">
        <f t="shared" si="15"/>
        <v>-5.187088274044811</v>
      </c>
      <c r="T30" s="55">
        <f t="shared" si="16"/>
        <v>-5.1870882740447968</v>
      </c>
      <c r="U30" s="42" t="s">
        <v>258</v>
      </c>
      <c r="V30" s="42" t="s">
        <v>382</v>
      </c>
      <c r="W30" s="42" t="s">
        <v>438</v>
      </c>
      <c r="X30" s="42" t="s">
        <v>476</v>
      </c>
      <c r="Y30" s="66" t="s">
        <v>480</v>
      </c>
    </row>
    <row r="31" spans="1:25" ht="15" x14ac:dyDescent="0.25">
      <c r="A31" s="42">
        <v>1.3</v>
      </c>
      <c r="B31" s="42">
        <v>3.62</v>
      </c>
      <c r="C31" s="43">
        <f t="shared" si="0"/>
        <v>4.5473863153421057E-2</v>
      </c>
      <c r="D31" s="44">
        <f>IF(OR($A31="",$B31=""),"",A31*'MPTO_working_2-way'!$G30)</f>
        <v>1.3591160220994474</v>
      </c>
      <c r="E31" s="46">
        <f>IF(OR($A31="",$B31=""),"",B31*'MPTO_working_2-way'!$G30)</f>
        <v>3.7846153846153845</v>
      </c>
      <c r="F31" s="44">
        <f>IF(OR($A31="",$B31=""),"",'MPTO_working_2-way'!D30)</f>
        <v>1.3395957870765727</v>
      </c>
      <c r="G31" s="46">
        <f>IF(OR($A31="",$B31=""),"",'MPTO_working_2-way'!E30)</f>
        <v>3.944677284157585</v>
      </c>
      <c r="H31" s="44">
        <f>IF(OR($A31="",$B31=""),"",'OddsRatio_working_2-way'!M30)</f>
        <v>1.3383841260962059</v>
      </c>
      <c r="I31" s="44">
        <f>IF(OR($A31="",$B31=""),"",'OddsRatio_working_2-way'!N30)</f>
        <v>3.9552213679068653</v>
      </c>
      <c r="J31" s="44">
        <f>IF('Log_working_2-way'!$D30="","",A31^('Log_working_2-way'!$D30))</f>
        <v>1.3292458814446815</v>
      </c>
      <c r="K31" s="46">
        <f>IF('Log_working_2-way'!$D30="","",B31^('Log_working_2-way'!$D30))</f>
        <v>4.0372437631920057</v>
      </c>
      <c r="L31" s="53">
        <f t="shared" si="9"/>
        <v>0.7357723577235773</v>
      </c>
      <c r="M31" s="53">
        <f t="shared" si="10"/>
        <v>0.26422764227642276</v>
      </c>
      <c r="N31" s="54">
        <v>128</v>
      </c>
      <c r="O31" s="54">
        <f t="shared" si="11"/>
        <v>29.53846153846154</v>
      </c>
      <c r="P31" s="54">
        <f t="shared" si="12"/>
        <v>92.640883977900558</v>
      </c>
      <c r="Q31" s="54">
        <f t="shared" si="13"/>
        <v>35.35911602209945</v>
      </c>
      <c r="R31" s="54">
        <f t="shared" si="14"/>
        <v>98.461538461538453</v>
      </c>
      <c r="S31" s="55">
        <f t="shared" si="15"/>
        <v>-5.8206544836379095</v>
      </c>
      <c r="T31" s="55">
        <f t="shared" si="16"/>
        <v>-5.8206544836378953</v>
      </c>
      <c r="U31" s="42" t="s">
        <v>225</v>
      </c>
      <c r="V31" s="42" t="s">
        <v>388</v>
      </c>
      <c r="W31" s="42" t="s">
        <v>230</v>
      </c>
      <c r="X31" s="42" t="s">
        <v>476</v>
      </c>
      <c r="Y31" s="66" t="s">
        <v>488</v>
      </c>
    </row>
    <row r="32" spans="1:25" ht="15" x14ac:dyDescent="0.25">
      <c r="A32" s="42">
        <v>1.43</v>
      </c>
      <c r="B32" s="42">
        <v>2.89</v>
      </c>
      <c r="C32" s="43">
        <f t="shared" si="0"/>
        <v>4.5321460546374093E-2</v>
      </c>
      <c r="D32" s="44">
        <f>IF(OR($A32="",$B32=""),"",A32*'MPTO_working_2-way'!$G31)</f>
        <v>1.4948096885813149</v>
      </c>
      <c r="E32" s="46">
        <f>IF(OR($A32="",$B32=""),"",B32*'MPTO_working_2-way'!$G31)</f>
        <v>3.0209790209790213</v>
      </c>
      <c r="F32" s="44">
        <f>IF(OR($A32="",$B32=""),"",'MPTO_working_2-way'!D31)</f>
        <v>1.4778908219643463</v>
      </c>
      <c r="G32" s="46">
        <f>IF(OR($A32="",$B32=""),"",'MPTO_working_2-way'!E31)</f>
        <v>3.0925281550492016</v>
      </c>
      <c r="H32" s="44">
        <f>IF(OR($A32="",$B32=""),"",'OddsRatio_working_2-way'!M31)</f>
        <v>1.4769834667084671</v>
      </c>
      <c r="I32" s="44">
        <f>IF(OR($A32="",$B32=""),"",'OddsRatio_working_2-way'!N31)</f>
        <v>3.096508725765124</v>
      </c>
      <c r="J32" s="44">
        <f>IF('Log_working_2-way'!$D31="","",A32^('Log_working_2-way'!$D31))</f>
        <v>1.4691846140432356</v>
      </c>
      <c r="K32" s="46">
        <f>IF('Log_working_2-way'!$D31="","",B32^('Log_working_2-way'!$D31))</f>
        <v>3.13135718876008</v>
      </c>
      <c r="L32" s="53">
        <f t="shared" si="9"/>
        <v>0.66898148148148151</v>
      </c>
      <c r="M32" s="53">
        <f t="shared" si="10"/>
        <v>0.33101851851851849</v>
      </c>
      <c r="N32" s="54">
        <v>129</v>
      </c>
      <c r="O32" s="54">
        <f t="shared" si="11"/>
        <v>38.790209790209794</v>
      </c>
      <c r="P32" s="54">
        <f t="shared" si="12"/>
        <v>84.363321799307954</v>
      </c>
      <c r="Q32" s="54">
        <f t="shared" si="13"/>
        <v>44.636678200692039</v>
      </c>
      <c r="R32" s="54">
        <f t="shared" si="14"/>
        <v>90.209790209790214</v>
      </c>
      <c r="S32" s="55">
        <f t="shared" si="15"/>
        <v>-5.8464684104822453</v>
      </c>
      <c r="T32" s="55">
        <f t="shared" si="16"/>
        <v>-5.8464684104822595</v>
      </c>
      <c r="U32" s="42" t="s">
        <v>261</v>
      </c>
      <c r="V32" s="42" t="s">
        <v>389</v>
      </c>
      <c r="W32" s="42" t="s">
        <v>230</v>
      </c>
      <c r="X32" s="42" t="s">
        <v>476</v>
      </c>
      <c r="Y32" s="66" t="s">
        <v>487</v>
      </c>
    </row>
    <row r="33" spans="1:25" ht="15" x14ac:dyDescent="0.25">
      <c r="A33" s="42">
        <v>1.6</v>
      </c>
      <c r="B33" s="42">
        <v>2.48</v>
      </c>
      <c r="C33" s="43">
        <f t="shared" si="0"/>
        <v>2.8225806451612989E-2</v>
      </c>
      <c r="D33" s="44">
        <f>IF(OR($A33="",$B33=""),"",A33*'MPTO_working_2-way'!$G32)</f>
        <v>1.645161290322581</v>
      </c>
      <c r="E33" s="46">
        <f>IF(OR($A33="",$B33=""),"",B33*'MPTO_working_2-way'!$G32)</f>
        <v>2.5500000000000003</v>
      </c>
      <c r="F33" s="44">
        <f>IF(OR($A33="",$B33=""),"",'MPTO_working_2-way'!D32)</f>
        <v>1.6369636963696372</v>
      </c>
      <c r="G33" s="46">
        <f>IF(OR($A33="",$B33=""),"",'MPTO_working_2-way'!E32)</f>
        <v>2.5699481865284977</v>
      </c>
      <c r="H33" s="44">
        <f>IF(OR($A33="",$B33=""),"",'OddsRatio_working_2-way'!M32)</f>
        <v>1.6367145399670135</v>
      </c>
      <c r="I33" s="44">
        <f>IF(OR($A33="",$B33=""),"",'OddsRatio_working_2-way'!N32)</f>
        <v>2.5705625319186329</v>
      </c>
      <c r="J33" s="44">
        <f>IF('Log_working_2-way'!$D32="","",A33^('Log_working_2-way'!$D32))</f>
        <v>1.6329971102948844</v>
      </c>
      <c r="K33" s="46">
        <f>IF('Log_working_2-way'!$D32="","",B33^('Log_working_2-way'!$D32))</f>
        <v>2.5797860428369455</v>
      </c>
      <c r="L33" s="53">
        <f t="shared" si="9"/>
        <v>0.6078431372549018</v>
      </c>
      <c r="M33" s="53">
        <f t="shared" si="10"/>
        <v>0.39215686274509798</v>
      </c>
      <c r="N33" s="54">
        <v>130</v>
      </c>
      <c r="O33" s="54">
        <f t="shared" si="11"/>
        <v>48.75</v>
      </c>
      <c r="P33" s="54">
        <f t="shared" si="12"/>
        <v>77.58064516129032</v>
      </c>
      <c r="Q33" s="54">
        <f t="shared" si="13"/>
        <v>52.41935483870968</v>
      </c>
      <c r="R33" s="54">
        <f t="shared" si="14"/>
        <v>81.25</v>
      </c>
      <c r="S33" s="55">
        <f t="shared" si="15"/>
        <v>-3.6693548387096797</v>
      </c>
      <c r="T33" s="55">
        <f t="shared" si="16"/>
        <v>-3.6693548387096797</v>
      </c>
      <c r="U33" s="42" t="s">
        <v>240</v>
      </c>
      <c r="V33" s="42" t="s">
        <v>268</v>
      </c>
      <c r="W33" s="42" t="s">
        <v>230</v>
      </c>
      <c r="X33" s="42" t="s">
        <v>476</v>
      </c>
      <c r="Y33" s="66" t="s">
        <v>488</v>
      </c>
    </row>
    <row r="34" spans="1:25" ht="15" x14ac:dyDescent="0.25">
      <c r="A34" s="42">
        <v>1.82</v>
      </c>
      <c r="B34" s="42">
        <v>2.08</v>
      </c>
      <c r="C34" s="43">
        <f t="shared" si="0"/>
        <v>3.0219780219780112E-2</v>
      </c>
      <c r="D34" s="44">
        <f>IF(OR($A34="",$B34=""),"",A34*'MPTO_working_2-way'!$G33)</f>
        <v>1.8749999999999998</v>
      </c>
      <c r="E34" s="46">
        <f>IF(OR($A34="",$B34=""),"",B34*'MPTO_working_2-way'!$G33)</f>
        <v>2.1428571428571428</v>
      </c>
      <c r="F34" s="44">
        <f>IF(OR($A34="",$B34=""),"",'MPTO_working_2-way'!D33)</f>
        <v>1.8714652956298199</v>
      </c>
      <c r="G34" s="46">
        <f>IF(OR($A34="",$B34=""),"",'MPTO_working_2-way'!E33)</f>
        <v>2.1474926253687316</v>
      </c>
      <c r="H34" s="44">
        <f>IF(OR($A34="",$B34=""),"",'OddsRatio_working_2-way'!M33)</f>
        <v>1.8713548411865626</v>
      </c>
      <c r="I34" s="44">
        <f>IF(OR($A34="",$B34=""),"",'OddsRatio_working_2-way'!N33)</f>
        <v>2.1476380835140083</v>
      </c>
      <c r="J34" s="44">
        <f>IF('Log_working_2-way'!$D33="","",A34^('Log_working_2-way'!$D33))</f>
        <v>1.8697536002386808</v>
      </c>
      <c r="K34" s="46">
        <f>IF('Log_working_2-way'!$D33="","",B34^('Log_working_2-way'!$D33))</f>
        <v>2.1497509176455911</v>
      </c>
      <c r="L34" s="53">
        <f t="shared" si="9"/>
        <v>0.53333333333333344</v>
      </c>
      <c r="M34" s="53">
        <f t="shared" si="10"/>
        <v>0.46666666666666667</v>
      </c>
      <c r="N34" s="54">
        <v>131</v>
      </c>
      <c r="O34" s="54">
        <f t="shared" si="11"/>
        <v>59.021978021978022</v>
      </c>
      <c r="P34" s="54">
        <f t="shared" si="12"/>
        <v>68.019230769230774</v>
      </c>
      <c r="Q34" s="54">
        <f t="shared" si="13"/>
        <v>62.980769230769226</v>
      </c>
      <c r="R34" s="54">
        <f t="shared" si="14"/>
        <v>71.978021978021971</v>
      </c>
      <c r="S34" s="55">
        <f t="shared" si="15"/>
        <v>-3.9587912087912045</v>
      </c>
      <c r="T34" s="55">
        <f t="shared" si="16"/>
        <v>-3.9587912087911974</v>
      </c>
      <c r="U34" s="42" t="s">
        <v>390</v>
      </c>
      <c r="V34" s="42" t="s">
        <v>264</v>
      </c>
      <c r="W34" s="42" t="s">
        <v>230</v>
      </c>
      <c r="X34" s="42" t="s">
        <v>476</v>
      </c>
      <c r="Y34" s="66" t="s">
        <v>478</v>
      </c>
    </row>
    <row r="35" spans="1:25" ht="15" x14ac:dyDescent="0.25">
      <c r="A35" s="42">
        <v>1.71</v>
      </c>
      <c r="B35" s="42">
        <v>2.25</v>
      </c>
      <c r="C35" s="43">
        <f t="shared" si="0"/>
        <v>2.9239766081871288E-2</v>
      </c>
      <c r="D35" s="44">
        <f>IF(OR($A35="",$B35=""),"",A35*'MPTO_working_2-way'!$G34)</f>
        <v>1.7599999999999998</v>
      </c>
      <c r="E35" s="46">
        <f>IF(OR($A35="",$B35=""),"",B35*'MPTO_working_2-way'!$G34)</f>
        <v>2.3157894736842106</v>
      </c>
      <c r="F35" s="44">
        <f>IF(OR($A35="",$B35=""),"",'MPTO_working_2-way'!D34)</f>
        <v>1.7538461538461536</v>
      </c>
      <c r="G35" s="46">
        <f>IF(OR($A35="",$B35=""),"",'MPTO_working_2-way'!E34)</f>
        <v>2.3265306122448979</v>
      </c>
      <c r="H35" s="44">
        <f>IF(OR($A35="",$B35=""),"",'OddsRatio_working_2-way'!M34)</f>
        <v>1.753657747256671</v>
      </c>
      <c r="I35" s="44">
        <f>IF(OR($A35="",$B35=""),"",'OddsRatio_working_2-way'!N34)</f>
        <v>2.3268622310856886</v>
      </c>
      <c r="J35" s="44">
        <f>IF('Log_working_2-way'!$D34="","",A35^('Log_working_2-way'!$D34))</f>
        <v>1.7508722508087184</v>
      </c>
      <c r="K35" s="46">
        <f>IF('Log_working_2-way'!$D34="","",B35^('Log_working_2-way'!$D34))</f>
        <v>2.331784466562643</v>
      </c>
      <c r="L35" s="53">
        <f t="shared" si="9"/>
        <v>0.56818181818181823</v>
      </c>
      <c r="M35" s="53">
        <f t="shared" si="10"/>
        <v>0.43181818181818182</v>
      </c>
      <c r="N35" s="54">
        <v>132</v>
      </c>
      <c r="O35" s="54">
        <f t="shared" si="11"/>
        <v>54.807017543859644</v>
      </c>
      <c r="P35" s="54">
        <f t="shared" si="12"/>
        <v>73.333333333333329</v>
      </c>
      <c r="Q35" s="54">
        <f t="shared" si="13"/>
        <v>58.666666666666664</v>
      </c>
      <c r="R35" s="54">
        <f t="shared" si="14"/>
        <v>77.192982456140342</v>
      </c>
      <c r="S35" s="55">
        <f t="shared" si="15"/>
        <v>-3.8596491228070207</v>
      </c>
      <c r="T35" s="55">
        <f t="shared" si="16"/>
        <v>-3.8596491228070136</v>
      </c>
      <c r="U35" s="42" t="s">
        <v>269</v>
      </c>
      <c r="V35" s="42" t="s">
        <v>266</v>
      </c>
      <c r="W35" s="42" t="s">
        <v>230</v>
      </c>
      <c r="X35" s="42" t="s">
        <v>476</v>
      </c>
      <c r="Y35" s="66" t="s">
        <v>489</v>
      </c>
    </row>
    <row r="36" spans="1:25" ht="15" x14ac:dyDescent="0.25">
      <c r="A36" s="42">
        <v>1.7</v>
      </c>
      <c r="B36" s="42">
        <v>2.2400000000000002</v>
      </c>
      <c r="C36" s="43">
        <f t="shared" si="0"/>
        <v>3.4663865546218364E-2</v>
      </c>
      <c r="D36" s="44">
        <f>IF(OR($A36="",$B36=""),"",A36*'MPTO_working_2-way'!$G35)</f>
        <v>1.7589285714285712</v>
      </c>
      <c r="E36" s="46">
        <f>IF(OR($A36="",$B36=""),"",B36*'MPTO_working_2-way'!$G35)</f>
        <v>2.3176470588235292</v>
      </c>
      <c r="F36" s="44">
        <f>IF(OR($A36="",$B36=""),"",'MPTO_working_2-way'!D35)</f>
        <v>1.7516099356025756</v>
      </c>
      <c r="G36" s="46">
        <f>IF(OR($A36="",$B36=""),"",'MPTO_working_2-way'!E35)</f>
        <v>2.3304773561811505</v>
      </c>
      <c r="H36" s="44">
        <f>IF(OR($A36="",$B36=""),"",'OddsRatio_working_2-way'!M35)</f>
        <v>1.7513428837969105</v>
      </c>
      <c r="I36" s="44">
        <f>IF(OR($A36="",$B36=""),"",'OddsRatio_working_2-way'!N35)</f>
        <v>2.3309502512973848</v>
      </c>
      <c r="J36" s="44">
        <f>IF('Log_working_2-way'!$D35="","",A36^('Log_working_2-way'!$D35))</f>
        <v>1.7480183212340654</v>
      </c>
      <c r="K36" s="46">
        <f>IF('Log_working_2-way'!$D35="","",B36^('Log_working_2-way'!$D35))</f>
        <v>2.3368656510313084</v>
      </c>
      <c r="L36" s="53">
        <f t="shared" si="9"/>
        <v>0.56852791878172593</v>
      </c>
      <c r="M36" s="53">
        <f t="shared" si="10"/>
        <v>0.43147208121827418</v>
      </c>
      <c r="N36" s="54">
        <v>133</v>
      </c>
      <c r="O36" s="54">
        <f t="shared" si="11"/>
        <v>54.764705882352942</v>
      </c>
      <c r="P36" s="54">
        <f t="shared" si="12"/>
        <v>73.625</v>
      </c>
      <c r="Q36" s="54">
        <f t="shared" si="13"/>
        <v>59.374999999999993</v>
      </c>
      <c r="R36" s="54">
        <f t="shared" si="14"/>
        <v>78.235294117647058</v>
      </c>
      <c r="S36" s="55">
        <f t="shared" si="15"/>
        <v>-4.6102941176470509</v>
      </c>
      <c r="T36" s="55">
        <f t="shared" si="16"/>
        <v>-4.610294117647058</v>
      </c>
      <c r="U36" s="42" t="s">
        <v>392</v>
      </c>
      <c r="V36" s="42" t="s">
        <v>243</v>
      </c>
      <c r="W36" s="42" t="s">
        <v>231</v>
      </c>
      <c r="X36" s="42" t="s">
        <v>476</v>
      </c>
      <c r="Y36" s="66" t="s">
        <v>487</v>
      </c>
    </row>
    <row r="37" spans="1:25" ht="15" x14ac:dyDescent="0.25">
      <c r="A37" s="42">
        <v>1.72</v>
      </c>
      <c r="B37" s="42">
        <v>2.2000000000000002</v>
      </c>
      <c r="C37" s="43">
        <f t="shared" si="0"/>
        <v>3.5940803382663811E-2</v>
      </c>
      <c r="D37" s="44">
        <f>IF(OR($A37="",$B37=""),"",A37*'MPTO_working_2-way'!$G36)</f>
        <v>1.7818181818181817</v>
      </c>
      <c r="E37" s="46">
        <f>IF(OR($A37="",$B37=""),"",B37*'MPTO_working_2-way'!$G36)</f>
        <v>2.2790697674418605</v>
      </c>
      <c r="F37" s="44">
        <f>IF(OR($A37="",$B37=""),"",'MPTO_working_2-way'!D36)</f>
        <v>1.7748592870544089</v>
      </c>
      <c r="G37" s="46">
        <f>IF(OR($A37="",$B37=""),"",'MPTO_working_2-way'!E36)</f>
        <v>2.2905569007263922</v>
      </c>
      <c r="H37" s="44">
        <f>IF(OR($A37="",$B37=""),"",'OddsRatio_working_2-way'!M36)</f>
        <v>1.7745966692414832</v>
      </c>
      <c r="I37" s="44">
        <f>IF(OR($A37="",$B37=""),"",'OddsRatio_working_2-way'!N36)</f>
        <v>2.2909944487358058</v>
      </c>
      <c r="J37" s="44">
        <f>IF('Log_working_2-way'!$D36="","",A37^('Log_working_2-way'!$D36))</f>
        <v>1.7714329684655428</v>
      </c>
      <c r="K37" s="46">
        <f>IF('Log_working_2-way'!$D36="","",B37^('Log_working_2-way'!$D36))</f>
        <v>2.2962889076273294</v>
      </c>
      <c r="L37" s="53">
        <f t="shared" si="9"/>
        <v>0.56122448979591844</v>
      </c>
      <c r="M37" s="53">
        <f t="shared" si="10"/>
        <v>0.43877551020408162</v>
      </c>
      <c r="N37" s="54">
        <v>134</v>
      </c>
      <c r="O37" s="54">
        <f t="shared" si="11"/>
        <v>56.093023255813954</v>
      </c>
      <c r="P37" s="54">
        <f t="shared" si="12"/>
        <v>73.090909090909093</v>
      </c>
      <c r="Q37" s="54">
        <f t="shared" si="13"/>
        <v>60.909090909090907</v>
      </c>
      <c r="R37" s="54">
        <f t="shared" si="14"/>
        <v>77.906976744186053</v>
      </c>
      <c r="S37" s="55">
        <f t="shared" si="15"/>
        <v>-4.8160676532769529</v>
      </c>
      <c r="T37" s="55">
        <f t="shared" si="16"/>
        <v>-4.81606765327696</v>
      </c>
      <c r="U37" s="42" t="s">
        <v>232</v>
      </c>
      <c r="V37" s="42" t="s">
        <v>227</v>
      </c>
      <c r="W37" s="42" t="s">
        <v>231</v>
      </c>
      <c r="X37" s="42" t="s">
        <v>476</v>
      </c>
      <c r="Y37" s="66" t="s">
        <v>481</v>
      </c>
    </row>
    <row r="38" spans="1:25" ht="15" x14ac:dyDescent="0.25">
      <c r="A38" s="42">
        <v>1.74</v>
      </c>
      <c r="B38" s="42">
        <v>2.17</v>
      </c>
      <c r="C38" s="43">
        <f t="shared" si="0"/>
        <v>3.5542136765718491E-2</v>
      </c>
      <c r="D38" s="44">
        <f>IF(OR($A38="",$B38=""),"",A38*'MPTO_working_2-way'!$G37)</f>
        <v>1.8018433179723501</v>
      </c>
      <c r="E38" s="46">
        <f>IF(OR($A38="",$B38=""),"",B38*'MPTO_working_2-way'!$G37)</f>
        <v>2.2471264367816088</v>
      </c>
      <c r="F38" s="44">
        <f>IF(OR($A38="",$B38=""),"",'MPTO_working_2-way'!D37)</f>
        <v>1.7955204717295163</v>
      </c>
      <c r="G38" s="46">
        <f>IF(OR($A38="",$B38=""),"",'MPTO_working_2-way'!E37)</f>
        <v>2.2570386753541753</v>
      </c>
      <c r="H38" s="44">
        <f>IF(OR($A38="",$B38=""),"",'OddsRatio_working_2-way'!M37)</f>
        <v>1.7952852522702987</v>
      </c>
      <c r="I38" s="44">
        <f>IF(OR($A38="",$B38=""),"",'OddsRatio_working_2-way'!N37)</f>
        <v>2.2574104664273644</v>
      </c>
      <c r="J38" s="44">
        <f>IF('Log_working_2-way'!$D37="","",A38^('Log_working_2-way'!$D37))</f>
        <v>1.7924113803680148</v>
      </c>
      <c r="K38" s="46">
        <f>IF('Log_working_2-way'!$D37="","",B38^('Log_working_2-way'!$D37))</f>
        <v>2.2619707702020815</v>
      </c>
      <c r="L38" s="53">
        <f t="shared" si="9"/>
        <v>0.55498721227621484</v>
      </c>
      <c r="M38" s="53">
        <f t="shared" si="10"/>
        <v>0.44501278772378522</v>
      </c>
      <c r="N38" s="54">
        <v>135</v>
      </c>
      <c r="O38" s="54">
        <f t="shared" si="11"/>
        <v>57.413793103448278</v>
      </c>
      <c r="P38" s="54">
        <f t="shared" si="12"/>
        <v>72.788018433179715</v>
      </c>
      <c r="Q38" s="54">
        <f t="shared" si="13"/>
        <v>62.211981566820278</v>
      </c>
      <c r="R38" s="54">
        <f t="shared" si="14"/>
        <v>77.586206896551715</v>
      </c>
      <c r="S38" s="55">
        <f t="shared" si="15"/>
        <v>-4.798188463372</v>
      </c>
      <c r="T38" s="55">
        <f t="shared" si="16"/>
        <v>-4.798188463372</v>
      </c>
      <c r="U38" s="42" t="s">
        <v>273</v>
      </c>
      <c r="V38" s="42" t="s">
        <v>242</v>
      </c>
      <c r="W38" s="42" t="s">
        <v>231</v>
      </c>
      <c r="X38" s="42" t="s">
        <v>476</v>
      </c>
      <c r="Y38" s="66" t="s">
        <v>479</v>
      </c>
    </row>
    <row r="39" spans="1:25" ht="15" x14ac:dyDescent="0.25">
      <c r="A39" s="42">
        <v>1.55</v>
      </c>
      <c r="B39" s="42">
        <v>2.57</v>
      </c>
      <c r="C39" s="43">
        <f t="shared" si="0"/>
        <v>3.4266348688339443E-2</v>
      </c>
      <c r="D39" s="44">
        <f>IF(OR($A39="",$B39=""),"",A39*'MPTO_working_2-way'!$G38)</f>
        <v>1.6031128404669261</v>
      </c>
      <c r="E39" s="46">
        <f>IF(OR($A39="",$B39=""),"",B39*'MPTO_working_2-way'!$G38)</f>
        <v>2.6580645161290324</v>
      </c>
      <c r="F39" s="44">
        <f>IF(OR($A39="",$B39=""),"",'MPTO_working_2-way'!D38)</f>
        <v>1.5922854002198461</v>
      </c>
      <c r="G39" s="46">
        <f>IF(OR($A39="",$B39=""),"",'MPTO_working_2-way'!E38)</f>
        <v>2.6883752319892018</v>
      </c>
      <c r="H39" s="44">
        <f>IF(OR($A39="",$B39=""),"",'OddsRatio_working_2-way'!M38)</f>
        <v>1.5918770745159672</v>
      </c>
      <c r="I39" s="44">
        <f>IF(OR($A39="",$B39=""),"",'OddsRatio_working_2-way'!N38)</f>
        <v>2.6895400127092146</v>
      </c>
      <c r="J39" s="44">
        <f>IF('Log_working_2-way'!$D38="","",A39^('Log_working_2-way'!$D38))</f>
        <v>1.5869428836481319</v>
      </c>
      <c r="K39" s="46">
        <f>IF('Log_working_2-way'!$D38="","",B39^('Log_working_2-way'!$D38))</f>
        <v>2.7037432906322652</v>
      </c>
      <c r="L39" s="53">
        <f t="shared" si="9"/>
        <v>0.62378640776699024</v>
      </c>
      <c r="M39" s="53">
        <f t="shared" si="10"/>
        <v>0.37621359223300971</v>
      </c>
      <c r="N39" s="54">
        <v>136</v>
      </c>
      <c r="O39" s="54">
        <f t="shared" si="11"/>
        <v>48.258064516129039</v>
      </c>
      <c r="P39" s="54">
        <f t="shared" si="12"/>
        <v>83.081712062256798</v>
      </c>
      <c r="Q39" s="54">
        <f t="shared" si="13"/>
        <v>52.918287937743195</v>
      </c>
      <c r="R39" s="54">
        <f t="shared" si="14"/>
        <v>87.741935483870961</v>
      </c>
      <c r="S39" s="55">
        <f t="shared" si="15"/>
        <v>-4.6602234216141554</v>
      </c>
      <c r="T39" s="55">
        <f t="shared" si="16"/>
        <v>-4.6602234216141625</v>
      </c>
      <c r="U39" s="42" t="s">
        <v>68</v>
      </c>
      <c r="V39" s="42" t="s">
        <v>72</v>
      </c>
      <c r="W39" s="42" t="s">
        <v>443</v>
      </c>
      <c r="X39" s="42" t="s">
        <v>476</v>
      </c>
      <c r="Y39" s="66" t="s">
        <v>483</v>
      </c>
    </row>
    <row r="40" spans="1:25" ht="15" x14ac:dyDescent="0.25">
      <c r="A40" s="42">
        <v>2.2000000000000002</v>
      </c>
      <c r="B40" s="42">
        <v>1.74</v>
      </c>
      <c r="C40" s="43">
        <f t="shared" si="0"/>
        <v>2.925809822361547E-2</v>
      </c>
      <c r="D40" s="44">
        <f>IF(OR($A40="",$B40=""),"",A40*'MPTO_working_2-way'!$G39)</f>
        <v>2.264367816091954</v>
      </c>
      <c r="E40" s="46">
        <f>IF(OR($A40="",$B40=""),"",B40*'MPTO_working_2-way'!$G39)</f>
        <v>1.790909090909091</v>
      </c>
      <c r="F40" s="44">
        <f>IF(OR($A40="",$B40=""),"",'MPTO_working_2-way'!D39)</f>
        <v>2.2731591448931119</v>
      </c>
      <c r="G40" s="46">
        <f>IF(OR($A40="",$B40=""),"",'MPTO_working_2-way'!E39)</f>
        <v>1.78544776119403</v>
      </c>
      <c r="H40" s="44">
        <f>IF(OR($A40="",$B40=""),"",'OddsRatio_working_2-way'!M39)</f>
        <v>2.2734290799340271</v>
      </c>
      <c r="I40" s="44">
        <f>IF(OR($A40="",$B40=""),"",'OddsRatio_working_2-way'!N39)</f>
        <v>1.7852812659593167</v>
      </c>
      <c r="J40" s="44">
        <f>IF('Log_working_2-way'!$D39="","",A40^('Log_working_2-way'!$D39))</f>
        <v>2.2774497365044657</v>
      </c>
      <c r="K40" s="46">
        <f>IF('Log_working_2-way'!$D39="","",B40^('Log_working_2-way'!$D39))</f>
        <v>1.7828096647750074</v>
      </c>
      <c r="L40" s="53">
        <f t="shared" si="9"/>
        <v>0.44162436548223349</v>
      </c>
      <c r="M40" s="53">
        <f t="shared" si="10"/>
        <v>0.55837563451776651</v>
      </c>
      <c r="N40" s="54">
        <v>137</v>
      </c>
      <c r="O40" s="54">
        <f t="shared" si="11"/>
        <v>74.727272727272734</v>
      </c>
      <c r="P40" s="54">
        <f t="shared" si="12"/>
        <v>58.264367816091948</v>
      </c>
      <c r="Q40" s="54">
        <f t="shared" si="13"/>
        <v>78.735632183908038</v>
      </c>
      <c r="R40" s="54">
        <f t="shared" si="14"/>
        <v>62.272727272727273</v>
      </c>
      <c r="S40" s="55">
        <f t="shared" si="15"/>
        <v>-4.0083594566353042</v>
      </c>
      <c r="T40" s="55">
        <f t="shared" si="16"/>
        <v>-4.0083594566353256</v>
      </c>
      <c r="U40" s="42" t="s">
        <v>78</v>
      </c>
      <c r="V40" s="42" t="s">
        <v>74</v>
      </c>
      <c r="W40" s="42" t="s">
        <v>443</v>
      </c>
      <c r="X40" s="42" t="s">
        <v>476</v>
      </c>
      <c r="Y40" s="66" t="s">
        <v>479</v>
      </c>
    </row>
    <row r="41" spans="1:25" ht="15" x14ac:dyDescent="0.25">
      <c r="A41" s="42">
        <v>1.63</v>
      </c>
      <c r="B41" s="42">
        <v>2.4</v>
      </c>
      <c r="C41" s="43">
        <f t="shared" si="0"/>
        <v>3.0163599182004175E-2</v>
      </c>
      <c r="D41" s="44">
        <f>IF(OR($A41="",$B41=""),"",A41*'MPTO_working_2-way'!$G40)</f>
        <v>1.6791666666666667</v>
      </c>
      <c r="E41" s="46">
        <f>IF(OR($A41="",$B41=""),"",B41*'MPTO_working_2-way'!$G40)</f>
        <v>2.4723926380368098</v>
      </c>
      <c r="F41" s="44">
        <f>IF(OR($A41="",$B41=""),"",'MPTO_working_2-way'!D40)</f>
        <v>1.6710807347287484</v>
      </c>
      <c r="G41" s="46">
        <f>IF(OR($A41="",$B41=""),"",'MPTO_working_2-way'!E40)</f>
        <v>2.49013367281986</v>
      </c>
      <c r="H41" s="44">
        <f>IF(OR($A41="",$B41=""),"",'OddsRatio_working_2-way'!M40)</f>
        <v>1.670820393249937</v>
      </c>
      <c r="I41" s="44">
        <f>IF(OR($A41="",$B41=""),"",'OddsRatio_working_2-way'!N40)</f>
        <v>2.4907119849998605</v>
      </c>
      <c r="J41" s="44">
        <f>IF('Log_working_2-way'!$D40="","",A41^('Log_working_2-way'!$D40))</f>
        <v>1.6671533200634385</v>
      </c>
      <c r="K41" s="46">
        <f>IF('Log_working_2-way'!$D40="","",B41^('Log_working_2-way'!$D40))</f>
        <v>2.4989058285805683</v>
      </c>
      <c r="L41" s="53">
        <f t="shared" si="9"/>
        <v>0.59553349875930517</v>
      </c>
      <c r="M41" s="53">
        <f t="shared" si="10"/>
        <v>0.40446650124069478</v>
      </c>
      <c r="N41" s="54">
        <v>138</v>
      </c>
      <c r="O41" s="54">
        <f t="shared" si="11"/>
        <v>53.337423312883438</v>
      </c>
      <c r="P41" s="54">
        <f t="shared" si="12"/>
        <v>80.5</v>
      </c>
      <c r="Q41" s="54">
        <f t="shared" si="13"/>
        <v>57.5</v>
      </c>
      <c r="R41" s="54">
        <f t="shared" si="14"/>
        <v>84.662576687116569</v>
      </c>
      <c r="S41" s="55">
        <f t="shared" si="15"/>
        <v>-4.1625766871165624</v>
      </c>
      <c r="T41" s="55">
        <f t="shared" si="16"/>
        <v>-4.1625766871165695</v>
      </c>
      <c r="U41" s="42" t="s">
        <v>138</v>
      </c>
      <c r="V41" s="42" t="s">
        <v>136</v>
      </c>
      <c r="W41" s="42" t="s">
        <v>443</v>
      </c>
      <c r="X41" s="42" t="s">
        <v>476</v>
      </c>
      <c r="Y41" s="66" t="s">
        <v>484</v>
      </c>
    </row>
    <row r="42" spans="1:25" ht="15" x14ac:dyDescent="0.25">
      <c r="A42" s="42">
        <v>2.44</v>
      </c>
      <c r="B42" s="42">
        <v>1.61</v>
      </c>
      <c r="C42" s="43">
        <f t="shared" si="0"/>
        <v>3.0954077996130813E-2</v>
      </c>
      <c r="D42" s="44">
        <f>IF(OR($A42="",$B42=""),"",A42*'MPTO_working_2-way'!$G41)</f>
        <v>2.5155279503105592</v>
      </c>
      <c r="E42" s="46">
        <f>IF(OR($A42="",$B42=""),"",B42*'MPTO_working_2-way'!$G41)</f>
        <v>1.6598360655737707</v>
      </c>
      <c r="F42" s="44">
        <f>IF(OR($A42="",$B42=""),"",'MPTO_working_2-way'!D41)</f>
        <v>2.5357603924606251</v>
      </c>
      <c r="G42" s="46">
        <f>IF(OR($A42="",$B42=""),"",'MPTO_working_2-way'!E41)</f>
        <v>1.6511432414256895</v>
      </c>
      <c r="H42" s="44">
        <f>IF(OR($A42="",$B42=""),"",'OddsRatio_working_2-way'!M41)</f>
        <v>2.5364425591947519</v>
      </c>
      <c r="I42" s="44">
        <f>IF(OR($A42="",$B42=""),"",'OddsRatio_working_2-way'!N41)</f>
        <v>1.6508541396588881</v>
      </c>
      <c r="J42" s="44">
        <f>IF('Log_working_2-way'!$D41="","",A42^('Log_working_2-way'!$D41))</f>
        <v>2.5458149976190665</v>
      </c>
      <c r="K42" s="46">
        <f>IF('Log_working_2-way'!$D41="","",B42^('Log_working_2-way'!$D41))</f>
        <v>1.6469079427617141</v>
      </c>
      <c r="L42" s="53">
        <f t="shared" si="9"/>
        <v>0.39753086419753081</v>
      </c>
      <c r="M42" s="53">
        <f t="shared" si="10"/>
        <v>0.60246913580246908</v>
      </c>
      <c r="N42" s="54">
        <v>139</v>
      </c>
      <c r="O42" s="54">
        <f t="shared" si="11"/>
        <v>82.032786885245898</v>
      </c>
      <c r="P42" s="54">
        <f t="shared" si="12"/>
        <v>52.664596273291934</v>
      </c>
      <c r="Q42" s="54">
        <f t="shared" si="13"/>
        <v>86.335403726708066</v>
      </c>
      <c r="R42" s="54">
        <f t="shared" si="14"/>
        <v>56.967213114754102</v>
      </c>
      <c r="S42" s="55">
        <f t="shared" si="15"/>
        <v>-4.3026168414621679</v>
      </c>
      <c r="T42" s="55">
        <f t="shared" si="16"/>
        <v>-4.3026168414621679</v>
      </c>
      <c r="U42" s="42" t="s">
        <v>69</v>
      </c>
      <c r="V42" s="42" t="s">
        <v>71</v>
      </c>
      <c r="W42" s="42" t="s">
        <v>443</v>
      </c>
      <c r="X42" s="42" t="s">
        <v>476</v>
      </c>
      <c r="Y42" s="66" t="s">
        <v>482</v>
      </c>
    </row>
    <row r="43" spans="1:25" ht="15" x14ac:dyDescent="0.25">
      <c r="A43" s="42">
        <v>2.13</v>
      </c>
      <c r="B43" s="42">
        <v>1.77</v>
      </c>
      <c r="C43" s="43">
        <f t="shared" si="0"/>
        <v>3.4455319487546765E-2</v>
      </c>
      <c r="D43" s="44">
        <f>IF(OR($A43="",$B43=""),"",A43*'MPTO_working_2-way'!$G42)</f>
        <v>2.2033898305084745</v>
      </c>
      <c r="E43" s="46">
        <f>IF(OR($A43="",$B43=""),"",B43*'MPTO_working_2-way'!$G42)</f>
        <v>1.8309859154929577</v>
      </c>
      <c r="F43" s="44">
        <f>IF(OR($A43="",$B43=""),"",'MPTO_working_2-way'!D42)</f>
        <v>2.2111375032990233</v>
      </c>
      <c r="G43" s="46">
        <f>IF(OR($A43="",$B43=""),"",'MPTO_working_2-way'!E42)</f>
        <v>1.8256700806275876</v>
      </c>
      <c r="H43" s="44">
        <f>IF(OR($A43="",$B43=""),"",'OddsRatio_working_2-way'!M42)</f>
        <v>2.2114175446692466</v>
      </c>
      <c r="I43" s="44">
        <f>IF(OR($A43="",$B43=""),"",'OddsRatio_working_2-way'!N42)</f>
        <v>1.8254792118542653</v>
      </c>
      <c r="J43" s="44">
        <f>IF('Log_working_2-way'!$D42="","",A43^('Log_working_2-way'!$D42))</f>
        <v>2.2149715784230573</v>
      </c>
      <c r="K43" s="46">
        <f>IF('Log_working_2-way'!$D42="","",B43^('Log_working_2-way'!$D42))</f>
        <v>1.8230645208160881</v>
      </c>
      <c r="L43" s="53">
        <f t="shared" si="9"/>
        <v>0.45384615384615384</v>
      </c>
      <c r="M43" s="53">
        <f t="shared" si="10"/>
        <v>0.5461538461538461</v>
      </c>
      <c r="N43" s="54">
        <v>140</v>
      </c>
      <c r="O43" s="54">
        <f t="shared" si="11"/>
        <v>74.272300469483568</v>
      </c>
      <c r="P43" s="54">
        <f t="shared" si="12"/>
        <v>60.903954802259896</v>
      </c>
      <c r="Q43" s="54">
        <f t="shared" si="13"/>
        <v>79.096045197740111</v>
      </c>
      <c r="R43" s="54">
        <f t="shared" si="14"/>
        <v>65.727699530516432</v>
      </c>
      <c r="S43" s="55">
        <f t="shared" si="15"/>
        <v>-4.8237447282565427</v>
      </c>
      <c r="T43" s="55">
        <f t="shared" si="16"/>
        <v>-4.8237447282565356</v>
      </c>
      <c r="U43" s="42" t="s">
        <v>132</v>
      </c>
      <c r="V43" s="42" t="s">
        <v>36</v>
      </c>
      <c r="W43" s="42" t="s">
        <v>433</v>
      </c>
      <c r="X43" s="42" t="s">
        <v>476</v>
      </c>
      <c r="Y43" s="66" t="s">
        <v>479</v>
      </c>
    </row>
    <row r="44" spans="1:25" ht="15" x14ac:dyDescent="0.25">
      <c r="A44" s="42">
        <v>2.42</v>
      </c>
      <c r="B44" s="42">
        <v>1.61</v>
      </c>
      <c r="C44" s="43">
        <f t="shared" si="0"/>
        <v>3.4341152918228035E-2</v>
      </c>
      <c r="D44" s="44">
        <f>IF(OR($A44="",$B44=""),"",A44*'MPTO_working_2-way'!$G43)</f>
        <v>2.5031055900621118</v>
      </c>
      <c r="E44" s="46">
        <f>IF(OR($A44="",$B44=""),"",B44*'MPTO_working_2-way'!$G43)</f>
        <v>1.6652892561983472</v>
      </c>
      <c r="F44" s="44">
        <f>IF(OR($A44="",$B44=""),"",'MPTO_working_2-way'!D43)</f>
        <v>2.5249173741170372</v>
      </c>
      <c r="G44" s="46">
        <f>IF(OR($A44="",$B44=""),"",'MPTO_working_2-way'!E43)</f>
        <v>1.655773235306617</v>
      </c>
      <c r="H44" s="44">
        <f>IF(OR($A44="",$B44=""),"",'OddsRatio_working_2-way'!M43)</f>
        <v>2.5257355119610394</v>
      </c>
      <c r="I44" s="44">
        <f>IF(OR($A44="",$B44=""),"",'OddsRatio_working_2-way'!N43)</f>
        <v>1.6554215931663621</v>
      </c>
      <c r="J44" s="44">
        <f>IF('Log_working_2-way'!$D43="","",A44^('Log_working_2-way'!$D43))</f>
        <v>2.5358767096666233</v>
      </c>
      <c r="K44" s="46">
        <f>IF('Log_working_2-way'!$D43="","",B44^('Log_working_2-way'!$D43))</f>
        <v>1.6510939281167687</v>
      </c>
      <c r="L44" s="53">
        <f t="shared" si="9"/>
        <v>0.39950372208436724</v>
      </c>
      <c r="M44" s="53">
        <f t="shared" si="10"/>
        <v>0.60049627791563276</v>
      </c>
      <c r="N44" s="54">
        <v>141</v>
      </c>
      <c r="O44" s="54">
        <f t="shared" si="11"/>
        <v>82.735537190082638</v>
      </c>
      <c r="P44" s="54">
        <f t="shared" si="12"/>
        <v>53.422360248447212</v>
      </c>
      <c r="Q44" s="54">
        <f t="shared" si="13"/>
        <v>87.577639751552795</v>
      </c>
      <c r="R44" s="54">
        <f t="shared" si="14"/>
        <v>58.264462809917354</v>
      </c>
      <c r="S44" s="55">
        <f t="shared" si="15"/>
        <v>-4.8421025614701563</v>
      </c>
      <c r="T44" s="55">
        <f t="shared" si="16"/>
        <v>-4.8421025614701421</v>
      </c>
      <c r="U44" s="42" t="s">
        <v>45</v>
      </c>
      <c r="V44" s="42" t="s">
        <v>76</v>
      </c>
      <c r="W44" s="42" t="s">
        <v>433</v>
      </c>
      <c r="X44" s="42" t="s">
        <v>476</v>
      </c>
      <c r="Y44" s="66" t="s">
        <v>483</v>
      </c>
    </row>
    <row r="45" spans="1:25" ht="15" x14ac:dyDescent="0.25">
      <c r="A45" s="42">
        <v>2.27</v>
      </c>
      <c r="B45" s="42">
        <v>1.68</v>
      </c>
      <c r="C45" s="43">
        <f t="shared" si="0"/>
        <v>3.5766729599328695E-2</v>
      </c>
      <c r="D45" s="44">
        <f>IF(OR($A45="",$B45=""),"",A45*'MPTO_working_2-way'!$G44)</f>
        <v>2.3511904761904763</v>
      </c>
      <c r="E45" s="46">
        <f>IF(OR($A45="",$B45=""),"",B45*'MPTO_working_2-way'!$G44)</f>
        <v>1.7400881057268722</v>
      </c>
      <c r="F45" s="44">
        <f>IF(OR($A45="",$B45=""),"",'MPTO_working_2-way'!D44)</f>
        <v>2.3660503784588656</v>
      </c>
      <c r="G45" s="46">
        <f>IF(OR($A45="",$B45=""),"",'MPTO_working_2-way'!E44)</f>
        <v>1.7320374239258789</v>
      </c>
      <c r="H45" s="44">
        <f>IF(OR($A45="",$B45=""),"",'OddsRatio_working_2-way'!M44)</f>
        <v>2.3666188418222287</v>
      </c>
      <c r="I45" s="44">
        <f>IF(OR($A45="",$B45=""),"",'OddsRatio_working_2-way'!N44)</f>
        <v>1.7317329231804059</v>
      </c>
      <c r="J45" s="44">
        <f>IF('Log_working_2-way'!$D44="","",A45^('Log_working_2-way'!$D44))</f>
        <v>2.37348902776783</v>
      </c>
      <c r="K45" s="46">
        <f>IF('Log_working_2-way'!$D44="","",B45^('Log_working_2-way'!$D44))</f>
        <v>1.72807279838637</v>
      </c>
      <c r="L45" s="53">
        <f t="shared" si="9"/>
        <v>0.42531645569620252</v>
      </c>
      <c r="M45" s="53">
        <f t="shared" si="10"/>
        <v>0.57468354430379742</v>
      </c>
      <c r="N45" s="54">
        <v>142</v>
      </c>
      <c r="O45" s="54">
        <f t="shared" si="11"/>
        <v>79.444933920704827</v>
      </c>
      <c r="P45" s="54">
        <f t="shared" si="12"/>
        <v>57.476190476190474</v>
      </c>
      <c r="Q45" s="54">
        <f t="shared" si="13"/>
        <v>84.523809523809518</v>
      </c>
      <c r="R45" s="54">
        <f t="shared" si="14"/>
        <v>62.555066079295152</v>
      </c>
      <c r="S45" s="55">
        <f t="shared" si="15"/>
        <v>-5.0788756031046915</v>
      </c>
      <c r="T45" s="55">
        <f t="shared" si="16"/>
        <v>-5.0788756031046773</v>
      </c>
      <c r="U45" s="42" t="s">
        <v>80</v>
      </c>
      <c r="V45" s="42" t="s">
        <v>85</v>
      </c>
      <c r="W45" s="42" t="s">
        <v>433</v>
      </c>
      <c r="X45" s="42" t="s">
        <v>476</v>
      </c>
      <c r="Y45" s="66" t="s">
        <v>483</v>
      </c>
    </row>
    <row r="46" spans="1:25" ht="15" x14ac:dyDescent="0.25">
      <c r="A46" s="42">
        <v>2.12</v>
      </c>
      <c r="B46" s="42">
        <v>1.78</v>
      </c>
      <c r="C46" s="43">
        <f t="shared" si="0"/>
        <v>3.3495866016535869E-2</v>
      </c>
      <c r="D46" s="44">
        <f>IF(OR($A46="",$B46=""),"",A46*'MPTO_working_2-way'!$G45)</f>
        <v>2.191011235955056</v>
      </c>
      <c r="E46" s="46">
        <f>IF(OR($A46="",$B46=""),"",B46*'MPTO_working_2-way'!$G45)</f>
        <v>1.8396226415094339</v>
      </c>
      <c r="F46" s="44">
        <f>IF(OR($A46="",$B46=""),"",'MPTO_working_2-way'!D45)</f>
        <v>2.1980428704566637</v>
      </c>
      <c r="G46" s="46">
        <f>IF(OR($A46="",$B46=""),"",'MPTO_working_2-way'!E45)</f>
        <v>1.8346946713341112</v>
      </c>
      <c r="H46" s="44">
        <f>IF(OR($A46="",$B46=""),"",'OddsRatio_working_2-way'!M45)</f>
        <v>2.1982893790305562</v>
      </c>
      <c r="I46" s="44">
        <f>IF(OR($A46="",$B46=""),"",'OddsRatio_working_2-way'!N45)</f>
        <v>1.83452296039628</v>
      </c>
      <c r="J46" s="44">
        <f>IF('Log_working_2-way'!$D45="","",A46^('Log_working_2-way'!$D45))</f>
        <v>2.2015102621380289</v>
      </c>
      <c r="K46" s="46">
        <f>IF('Log_working_2-way'!$D45="","",B46^('Log_working_2-way'!$D45))</f>
        <v>1.8322858584832242</v>
      </c>
      <c r="L46" s="53">
        <f t="shared" si="9"/>
        <v>0.45641025641025645</v>
      </c>
      <c r="M46" s="53">
        <f t="shared" si="10"/>
        <v>0.54358974358974366</v>
      </c>
      <c r="N46" s="54">
        <v>143</v>
      </c>
      <c r="O46" s="54">
        <f t="shared" si="11"/>
        <v>75.547169811320757</v>
      </c>
      <c r="P46" s="54">
        <f t="shared" si="12"/>
        <v>62.662921348314605</v>
      </c>
      <c r="Q46" s="54">
        <f t="shared" si="13"/>
        <v>80.337078651685403</v>
      </c>
      <c r="R46" s="54">
        <f t="shared" si="14"/>
        <v>67.452830188679243</v>
      </c>
      <c r="S46" s="55">
        <f t="shared" si="15"/>
        <v>-4.7899088403646459</v>
      </c>
      <c r="T46" s="55">
        <f t="shared" si="16"/>
        <v>-4.7899088403646388</v>
      </c>
      <c r="U46" s="42" t="s">
        <v>49</v>
      </c>
      <c r="V46" s="42" t="s">
        <v>208</v>
      </c>
      <c r="W46" s="42" t="s">
        <v>433</v>
      </c>
      <c r="X46" s="42" t="s">
        <v>476</v>
      </c>
      <c r="Y46" s="66" t="s">
        <v>482</v>
      </c>
    </row>
    <row r="47" spans="1:25" ht="15" x14ac:dyDescent="0.25">
      <c r="A47" s="42">
        <v>2.21</v>
      </c>
      <c r="B47" s="42">
        <v>1.72</v>
      </c>
      <c r="C47" s="43">
        <f t="shared" si="0"/>
        <v>3.3884036620014824E-2</v>
      </c>
      <c r="D47" s="44">
        <f>IF(OR($A47="",$B47=""),"",A47*'MPTO_working_2-way'!$G46)</f>
        <v>2.2848837209302326</v>
      </c>
      <c r="E47" s="46">
        <f>IF(OR($A47="",$B47=""),"",B47*'MPTO_working_2-way'!$G46)</f>
        <v>1.7782805429864255</v>
      </c>
      <c r="F47" s="44">
        <f>IF(OR($A47="",$B47=""),"",'MPTO_working_2-way'!D46)</f>
        <v>2.2959652089876781</v>
      </c>
      <c r="G47" s="46">
        <f>IF(OR($A47="",$B47=""),"",'MPTO_working_2-way'!E46)</f>
        <v>1.7716256524981358</v>
      </c>
      <c r="H47" s="44">
        <f>IF(OR($A47="",$B47=""),"",'OddsRatio_working_2-way'!M46)</f>
        <v>2.2963624321753371</v>
      </c>
      <c r="I47" s="44">
        <f>IF(OR($A47="",$B47=""),"",'OddsRatio_working_2-way'!N46)</f>
        <v>1.7713892158398703</v>
      </c>
      <c r="J47" s="44">
        <f>IF('Log_working_2-way'!$D46="","",A47^('Log_working_2-way'!$D46))</f>
        <v>2.3014598613122459</v>
      </c>
      <c r="K47" s="46">
        <f>IF('Log_working_2-way'!$D46="","",B47^('Log_working_2-way'!$D46))</f>
        <v>1.7683679149287428</v>
      </c>
      <c r="L47" s="53">
        <f t="shared" si="9"/>
        <v>0.43765903307888038</v>
      </c>
      <c r="M47" s="53">
        <f t="shared" si="10"/>
        <v>0.56234096692111957</v>
      </c>
      <c r="N47" s="54">
        <v>144</v>
      </c>
      <c r="O47" s="54">
        <f t="shared" si="11"/>
        <v>78.841628959276022</v>
      </c>
      <c r="P47" s="54">
        <f t="shared" si="12"/>
        <v>60.279069767441868</v>
      </c>
      <c r="Q47" s="54">
        <f t="shared" si="13"/>
        <v>83.720930232558146</v>
      </c>
      <c r="R47" s="54">
        <f t="shared" si="14"/>
        <v>65.158371040723978</v>
      </c>
      <c r="S47" s="55">
        <f t="shared" si="15"/>
        <v>-4.8793012732821239</v>
      </c>
      <c r="T47" s="55">
        <f t="shared" si="16"/>
        <v>-4.8793012732821097</v>
      </c>
      <c r="U47" s="42" t="s">
        <v>42</v>
      </c>
      <c r="V47" s="42" t="s">
        <v>139</v>
      </c>
      <c r="W47" s="42" t="s">
        <v>433</v>
      </c>
      <c r="X47" s="42" t="s">
        <v>476</v>
      </c>
      <c r="Y47" s="66" t="s">
        <v>483</v>
      </c>
    </row>
    <row r="48" spans="1:25" ht="15" x14ac:dyDescent="0.25">
      <c r="A48" s="42">
        <v>2.46</v>
      </c>
      <c r="B48" s="42">
        <v>1.59</v>
      </c>
      <c r="C48" s="43">
        <f t="shared" si="0"/>
        <v>3.5434882650713373E-2</v>
      </c>
      <c r="D48" s="44">
        <f>IF(OR($A48="",$B48=""),"",A48*'MPTO_working_2-way'!$G47)</f>
        <v>2.5471698113207548</v>
      </c>
      <c r="E48" s="46">
        <f>IF(OR($A48="",$B48=""),"",B48*'MPTO_working_2-way'!$G47)</f>
        <v>1.6463414634146343</v>
      </c>
      <c r="F48" s="44">
        <f>IF(OR($A48="",$B48=""),"",'MPTO_working_2-way'!D47)</f>
        <v>2.5721049516669958</v>
      </c>
      <c r="G48" s="46">
        <f>IF(OR($A48="",$B48=""),"",'MPTO_working_2-way'!E47)</f>
        <v>1.6360898481616264</v>
      </c>
      <c r="H48" s="44">
        <f>IF(OR($A48="",$B48=""),"",'OddsRatio_working_2-way'!M47)</f>
        <v>2.5730785966335055</v>
      </c>
      <c r="I48" s="44">
        <f>IF(OR($A48="",$B48=""),"",'OddsRatio_working_2-way'!N47)</f>
        <v>1.6356961452149104</v>
      </c>
      <c r="J48" s="44">
        <f>IF('Log_working_2-way'!$D47="","",A48^('Log_working_2-way'!$D47))</f>
        <v>2.5847141060445584</v>
      </c>
      <c r="K48" s="46">
        <f>IF('Log_working_2-way'!$D47="","",B48^('Log_working_2-way'!$D47))</f>
        <v>1.6310286481237015</v>
      </c>
      <c r="L48" s="53">
        <f t="shared" si="9"/>
        <v>0.3925925925925926</v>
      </c>
      <c r="M48" s="53">
        <f t="shared" si="10"/>
        <v>0.6074074074074074</v>
      </c>
      <c r="N48" s="54">
        <v>145</v>
      </c>
      <c r="O48" s="54">
        <f t="shared" si="11"/>
        <v>86.056910569105682</v>
      </c>
      <c r="P48" s="54">
        <f t="shared" si="12"/>
        <v>53.805031446540887</v>
      </c>
      <c r="Q48" s="54">
        <f t="shared" si="13"/>
        <v>91.19496855345912</v>
      </c>
      <c r="R48" s="54">
        <f t="shared" si="14"/>
        <v>58.943089430894311</v>
      </c>
      <c r="S48" s="55">
        <f t="shared" si="15"/>
        <v>-5.1380579843534377</v>
      </c>
      <c r="T48" s="55">
        <f t="shared" si="16"/>
        <v>-5.1380579843534235</v>
      </c>
      <c r="U48" s="42" t="s">
        <v>44</v>
      </c>
      <c r="V48" s="42" t="s">
        <v>86</v>
      </c>
      <c r="W48" s="42" t="s">
        <v>433</v>
      </c>
      <c r="X48" s="42" t="s">
        <v>476</v>
      </c>
      <c r="Y48" s="66" t="s">
        <v>489</v>
      </c>
    </row>
    <row r="49" spans="1:25" ht="15" x14ac:dyDescent="0.25">
      <c r="A49" s="42">
        <v>2.35</v>
      </c>
      <c r="B49" s="42">
        <v>1.65</v>
      </c>
      <c r="C49" s="43">
        <f t="shared" si="0"/>
        <v>3.1592520954223158E-2</v>
      </c>
      <c r="D49" s="44">
        <f>IF(OR($A49="",$B49=""),"",A49*'MPTO_working_2-way'!$G48)</f>
        <v>2.4242424242424243</v>
      </c>
      <c r="E49" s="46">
        <f>IF(OR($A49="",$B49=""),"",B49*'MPTO_working_2-way'!$G48)</f>
        <v>1.7021276595744681</v>
      </c>
      <c r="F49" s="44">
        <f>IF(OR($A49="",$B49=""),"",'MPTO_working_2-way'!D48)</f>
        <v>2.4405979543666407</v>
      </c>
      <c r="G49" s="46">
        <f>IF(OR($A49="",$B49=""),"",'MPTO_working_2-way'!E48)</f>
        <v>1.6941561987984708</v>
      </c>
      <c r="H49" s="44">
        <f>IF(OR($A49="",$B49=""),"",'OddsRatio_working_2-way'!M48)</f>
        <v>2.4411533842457849</v>
      </c>
      <c r="I49" s="44">
        <f>IF(OR($A49="",$B49=""),"",'OddsRatio_working_2-way'!N48)</f>
        <v>1.6938886664887112</v>
      </c>
      <c r="J49" s="44">
        <f>IF('Log_working_2-way'!$D48="","",A49^('Log_working_2-way'!$D48))</f>
        <v>2.4487037782009757</v>
      </c>
      <c r="K49" s="46">
        <f>IF('Log_working_2-way'!$D48="","",B49^('Log_working_2-way'!$D48))</f>
        <v>1.6902722385674813</v>
      </c>
      <c r="L49" s="53">
        <f t="shared" si="9"/>
        <v>0.41249999999999998</v>
      </c>
      <c r="M49" s="53">
        <f t="shared" si="10"/>
        <v>0.58750000000000002</v>
      </c>
      <c r="N49" s="54">
        <v>146</v>
      </c>
      <c r="O49" s="54">
        <f t="shared" si="11"/>
        <v>83.872340425531931</v>
      </c>
      <c r="P49" s="54">
        <f t="shared" si="12"/>
        <v>57.515151515151501</v>
      </c>
      <c r="Q49" s="54">
        <f t="shared" si="13"/>
        <v>88.484848484848484</v>
      </c>
      <c r="R49" s="54">
        <f t="shared" si="14"/>
        <v>62.127659574468083</v>
      </c>
      <c r="S49" s="55">
        <f t="shared" si="15"/>
        <v>-4.6125080593165535</v>
      </c>
      <c r="T49" s="55">
        <f t="shared" si="16"/>
        <v>-4.6125080593165819</v>
      </c>
      <c r="U49" s="42" t="s">
        <v>77</v>
      </c>
      <c r="V49" s="42" t="s">
        <v>48</v>
      </c>
      <c r="W49" s="42" t="s">
        <v>433</v>
      </c>
      <c r="X49" s="42" t="s">
        <v>476</v>
      </c>
      <c r="Y49" s="66" t="s">
        <v>482</v>
      </c>
    </row>
    <row r="50" spans="1:25" ht="15" x14ac:dyDescent="0.25">
      <c r="A50" s="42">
        <v>2.13</v>
      </c>
      <c r="B50" s="42">
        <v>1.77</v>
      </c>
      <c r="C50" s="43">
        <f t="shared" si="0"/>
        <v>3.4455319487546765E-2</v>
      </c>
      <c r="D50" s="44">
        <f>IF(OR($A50="",$B50=""),"",A50*'MPTO_working_2-way'!$G49)</f>
        <v>2.2033898305084745</v>
      </c>
      <c r="E50" s="46">
        <f>IF(OR($A50="",$B50=""),"",B50*'MPTO_working_2-way'!$G49)</f>
        <v>1.8309859154929577</v>
      </c>
      <c r="F50" s="44">
        <f>IF(OR($A50="",$B50=""),"",'MPTO_working_2-way'!D49)</f>
        <v>2.2111375032990233</v>
      </c>
      <c r="G50" s="46">
        <f>IF(OR($A50="",$B50=""),"",'MPTO_working_2-way'!E49)</f>
        <v>1.8256700806275876</v>
      </c>
      <c r="H50" s="44">
        <f>IF(OR($A50="",$B50=""),"",'OddsRatio_working_2-way'!M49)</f>
        <v>2.2114175446692466</v>
      </c>
      <c r="I50" s="44">
        <f>IF(OR($A50="",$B50=""),"",'OddsRatio_working_2-way'!N49)</f>
        <v>1.8254792118542653</v>
      </c>
      <c r="J50" s="44">
        <f>IF('Log_working_2-way'!$D49="","",A50^('Log_working_2-way'!$D49))</f>
        <v>2.2149715784230573</v>
      </c>
      <c r="K50" s="46">
        <f>IF('Log_working_2-way'!$D49="","",B50^('Log_working_2-way'!$D49))</f>
        <v>1.8230645208160881</v>
      </c>
      <c r="L50" s="53">
        <f t="shared" si="9"/>
        <v>0.45384615384615384</v>
      </c>
      <c r="M50" s="53">
        <f t="shared" si="10"/>
        <v>0.5461538461538461</v>
      </c>
      <c r="N50" s="54">
        <v>147</v>
      </c>
      <c r="O50" s="54">
        <f t="shared" si="11"/>
        <v>77.98591549295773</v>
      </c>
      <c r="P50" s="54">
        <f t="shared" si="12"/>
        <v>63.949152542372879</v>
      </c>
      <c r="Q50" s="54">
        <f t="shared" si="13"/>
        <v>83.050847457627114</v>
      </c>
      <c r="R50" s="54">
        <f t="shared" si="14"/>
        <v>69.014084507042256</v>
      </c>
      <c r="S50" s="55">
        <f t="shared" si="15"/>
        <v>-5.064931964669384</v>
      </c>
      <c r="T50" s="55">
        <f t="shared" si="16"/>
        <v>-5.0649319646693769</v>
      </c>
      <c r="U50" s="42" t="s">
        <v>87</v>
      </c>
      <c r="V50" s="42" t="s">
        <v>47</v>
      </c>
      <c r="W50" s="42" t="s">
        <v>433</v>
      </c>
      <c r="X50" s="42" t="s">
        <v>476</v>
      </c>
      <c r="Y50" s="66" t="s">
        <v>487</v>
      </c>
    </row>
    <row r="51" spans="1:25" ht="15" x14ac:dyDescent="0.25">
      <c r="A51" s="42">
        <v>2.25</v>
      </c>
      <c r="B51" s="42">
        <v>1.7</v>
      </c>
      <c r="C51" s="43">
        <f t="shared" si="0"/>
        <v>3.2679738562091387E-2</v>
      </c>
      <c r="D51" s="44">
        <f>IF(OR($A51="",$B51=""),"",A51*'MPTO_working_2-way'!$G50)</f>
        <v>2.3235294117647056</v>
      </c>
      <c r="E51" s="46">
        <f>IF(OR($A51="",$B51=""),"",B51*'MPTO_working_2-way'!$G50)</f>
        <v>1.7555555555555553</v>
      </c>
      <c r="F51" s="44">
        <f>IF(OR($A51="",$B51=""),"",'MPTO_working_2-way'!D50)</f>
        <v>2.3358778625954195</v>
      </c>
      <c r="G51" s="46">
        <f>IF(OR($A51="",$B51=""),"",'MPTO_working_2-way'!E50)</f>
        <v>1.7485714285714284</v>
      </c>
      <c r="H51" s="44">
        <f>IF(OR($A51="",$B51=""),"",'OddsRatio_working_2-way'!M50)</f>
        <v>2.3363062095621219</v>
      </c>
      <c r="I51" s="44">
        <f>IF(OR($A51="",$B51=""),"",'OddsRatio_working_2-way'!N50)</f>
        <v>1.7483314773547878</v>
      </c>
      <c r="J51" s="44">
        <f>IF('Log_working_2-way'!$D50="","",A51^('Log_working_2-way'!$D50))</f>
        <v>2.3419883892799152</v>
      </c>
      <c r="K51" s="46">
        <f>IF('Log_working_2-way'!$D50="","",B51^('Log_working_2-way'!$D50))</f>
        <v>1.7451629298644922</v>
      </c>
      <c r="L51" s="53">
        <f t="shared" si="9"/>
        <v>0.43037974683544311</v>
      </c>
      <c r="M51" s="53">
        <f t="shared" si="10"/>
        <v>0.569620253164557</v>
      </c>
      <c r="N51" s="54">
        <v>148</v>
      </c>
      <c r="O51" s="54">
        <f t="shared" si="11"/>
        <v>82.222222222222214</v>
      </c>
      <c r="P51" s="54">
        <f t="shared" si="12"/>
        <v>60.941176470588232</v>
      </c>
      <c r="Q51" s="54">
        <f t="shared" si="13"/>
        <v>87.058823529411768</v>
      </c>
      <c r="R51" s="54">
        <f t="shared" si="14"/>
        <v>65.777777777777771</v>
      </c>
      <c r="S51" s="55">
        <f t="shared" si="15"/>
        <v>-4.8366013071895537</v>
      </c>
      <c r="T51" s="55">
        <f t="shared" si="16"/>
        <v>-4.8366013071895395</v>
      </c>
      <c r="U51" s="42" t="s">
        <v>279</v>
      </c>
      <c r="V51" s="42" t="s">
        <v>46</v>
      </c>
      <c r="W51" s="42" t="s">
        <v>433</v>
      </c>
      <c r="X51" s="42" t="s">
        <v>476</v>
      </c>
      <c r="Y51" s="66" t="s">
        <v>484</v>
      </c>
    </row>
    <row r="52" spans="1:25" ht="15" x14ac:dyDescent="0.25">
      <c r="A52" s="42">
        <v>2.23</v>
      </c>
      <c r="B52" s="42">
        <v>1.7</v>
      </c>
      <c r="C52" s="43">
        <f t="shared" si="0"/>
        <v>3.6665787391189752E-2</v>
      </c>
      <c r="D52" s="44">
        <f>IF(OR($A52="",$B52=""),"",A52*'MPTO_working_2-way'!$G51)</f>
        <v>2.3117647058823532</v>
      </c>
      <c r="E52" s="46">
        <f>IF(OR($A52="",$B52=""),"",B52*'MPTO_working_2-way'!$G51)</f>
        <v>1.7623318385650226</v>
      </c>
      <c r="F52" s="44">
        <f>IF(OR($A52="",$B52=""),"",'MPTO_working_2-way'!D51)</f>
        <v>2.3250536645200861</v>
      </c>
      <c r="G52" s="46">
        <f>IF(OR($A52="",$B52=""),"",'MPTO_working_2-way'!E51)</f>
        <v>1.754686415181671</v>
      </c>
      <c r="H52" s="44">
        <f>IF(OR($A52="",$B52=""),"",'OddsRatio_working_2-way'!M51)</f>
        <v>2.3255726525328053</v>
      </c>
      <c r="I52" s="44">
        <f>IF(OR($A52="",$B52=""),"",'OddsRatio_working_2-way'!N51)</f>
        <v>1.7543909404658247</v>
      </c>
      <c r="J52" s="44">
        <f>IF('Log_working_2-way'!$D51="","",A52^('Log_working_2-way'!$D51))</f>
        <v>2.3317115132269501</v>
      </c>
      <c r="K52" s="46">
        <f>IF('Log_working_2-way'!$D51="","",B52^('Log_working_2-way'!$D51))</f>
        <v>1.7509133848191525</v>
      </c>
      <c r="L52" s="53">
        <f t="shared" si="9"/>
        <v>0.43256997455470736</v>
      </c>
      <c r="M52" s="53">
        <f t="shared" si="10"/>
        <v>0.56743002544529253</v>
      </c>
      <c r="N52" s="54">
        <v>149</v>
      </c>
      <c r="O52" s="54">
        <f t="shared" si="11"/>
        <v>82.183856502242151</v>
      </c>
      <c r="P52" s="54">
        <f t="shared" si="12"/>
        <v>61.35294117647058</v>
      </c>
      <c r="Q52" s="54">
        <f t="shared" si="13"/>
        <v>87.64705882352942</v>
      </c>
      <c r="R52" s="54">
        <f t="shared" si="14"/>
        <v>66.816143497757849</v>
      </c>
      <c r="S52" s="55">
        <f t="shared" si="15"/>
        <v>-5.4632023212872696</v>
      </c>
      <c r="T52" s="55">
        <f t="shared" si="16"/>
        <v>-5.4632023212872696</v>
      </c>
      <c r="U52" s="42" t="s">
        <v>81</v>
      </c>
      <c r="V52" s="42" t="s">
        <v>82</v>
      </c>
      <c r="W52" s="42" t="s">
        <v>433</v>
      </c>
      <c r="X52" s="42" t="s">
        <v>476</v>
      </c>
      <c r="Y52" s="66" t="s">
        <v>490</v>
      </c>
    </row>
    <row r="53" spans="1:25" ht="15" x14ac:dyDescent="0.25">
      <c r="A53" s="42">
        <v>1.95</v>
      </c>
      <c r="B53" s="42">
        <v>1.9</v>
      </c>
      <c r="C53" s="43">
        <f t="shared" si="0"/>
        <v>3.9136302294197067E-2</v>
      </c>
      <c r="D53" s="44">
        <f>IF(OR($A53="",$B53=""),"",A53*'MPTO_working_2-way'!$G52)</f>
        <v>2.0263157894736841</v>
      </c>
      <c r="E53" s="46">
        <f>IF(OR($A53="",$B53=""),"",B53*'MPTO_working_2-way'!$G52)</f>
        <v>1.9743589743589742</v>
      </c>
      <c r="F53" s="44">
        <f>IF(OR($A53="",$B53=""),"",'MPTO_working_2-way'!D52)</f>
        <v>2.027359781121751</v>
      </c>
      <c r="G53" s="46">
        <f>IF(OR($A53="",$B53=""),"",'MPTO_working_2-way'!E52)</f>
        <v>1.9733688415446073</v>
      </c>
      <c r="H53" s="44">
        <f>IF(OR($A53="",$B53=""),"",'OddsRatio_working_2-way'!M52)</f>
        <v>2.0274023338281628</v>
      </c>
      <c r="I53" s="44">
        <f>IF(OR($A53="",$B53=""),"",'OddsRatio_working_2-way'!N52)</f>
        <v>1.9733285267845753</v>
      </c>
      <c r="J53" s="44">
        <f>IF('Log_working_2-way'!$D52="","",A53^('Log_working_2-way'!$D52))</f>
        <v>2.02788027389437</v>
      </c>
      <c r="K53" s="46">
        <f>IF('Log_working_2-way'!$D52="","",B53^('Log_working_2-way'!$D52))</f>
        <v>1.9728759519930477</v>
      </c>
      <c r="L53" s="53">
        <f t="shared" si="9"/>
        <v>0.49350649350649356</v>
      </c>
      <c r="M53" s="53">
        <f t="shared" si="10"/>
        <v>0.50649350649350655</v>
      </c>
      <c r="N53" s="54">
        <v>150</v>
      </c>
      <c r="O53" s="54">
        <f t="shared" si="11"/>
        <v>73.07692307692308</v>
      </c>
      <c r="P53" s="54">
        <f t="shared" si="12"/>
        <v>71.05263157894737</v>
      </c>
      <c r="Q53" s="54">
        <f t="shared" si="13"/>
        <v>78.94736842105263</v>
      </c>
      <c r="R53" s="54">
        <f t="shared" si="14"/>
        <v>76.923076923076934</v>
      </c>
      <c r="S53" s="55">
        <f t="shared" si="15"/>
        <v>-5.8704453441295499</v>
      </c>
      <c r="T53" s="55">
        <f t="shared" si="16"/>
        <v>-5.8704453441295641</v>
      </c>
      <c r="U53" s="42" t="s">
        <v>282</v>
      </c>
      <c r="V53" s="42" t="s">
        <v>83</v>
      </c>
      <c r="W53" s="42" t="s">
        <v>444</v>
      </c>
      <c r="X53" s="42" t="s">
        <v>476</v>
      </c>
      <c r="Y53" s="66" t="s">
        <v>491</v>
      </c>
    </row>
    <row r="54" spans="1:25" ht="15" x14ac:dyDescent="0.25">
      <c r="A54" s="42">
        <v>2.2000000000000002</v>
      </c>
      <c r="B54" s="42">
        <v>1.7</v>
      </c>
      <c r="C54" s="43">
        <f t="shared" si="0"/>
        <v>4.2780748663101553E-2</v>
      </c>
      <c r="D54" s="44">
        <f>IF(OR($A54="",$B54=""),"",A54*'MPTO_working_2-way'!$G53)</f>
        <v>2.2941176470588238</v>
      </c>
      <c r="E54" s="46">
        <f>IF(OR($A54="",$B54=""),"",B54*'MPTO_working_2-way'!$G53)</f>
        <v>1.7727272727272725</v>
      </c>
      <c r="F54" s="44">
        <f>IF(OR($A54="",$B54=""),"",'MPTO_working_2-way'!D53)</f>
        <v>2.308641975308642</v>
      </c>
      <c r="G54" s="46">
        <f>IF(OR($A54="",$B54=""),"",'MPTO_working_2-way'!E53)</f>
        <v>1.7641509433962264</v>
      </c>
      <c r="H54" s="44">
        <f>IF(OR($A54="",$B54=""),"",'OddsRatio_working_2-way'!M53)</f>
        <v>2.3093073414159546</v>
      </c>
      <c r="I54" s="44">
        <f>IF(OR($A54="",$B54=""),"",'OddsRatio_working_2-way'!N53)</f>
        <v>1.7637626158259732</v>
      </c>
      <c r="J54" s="44">
        <f>IF('Log_working_2-way'!$D53="","",A54^('Log_working_2-way'!$D53))</f>
        <v>2.3160568010337612</v>
      </c>
      <c r="K54" s="46">
        <f>IF('Log_working_2-way'!$D53="","",B54^('Log_working_2-way'!$D53))</f>
        <v>1.7598456230871857</v>
      </c>
      <c r="L54" s="53">
        <f t="shared" si="9"/>
        <v>0.43589743589743585</v>
      </c>
      <c r="M54" s="53">
        <f t="shared" si="10"/>
        <v>0.56410256410256421</v>
      </c>
      <c r="N54" s="54">
        <v>151</v>
      </c>
      <c r="O54" s="54">
        <f t="shared" si="11"/>
        <v>82.363636363636388</v>
      </c>
      <c r="P54" s="54">
        <f t="shared" si="12"/>
        <v>62.17647058823529</v>
      </c>
      <c r="Q54" s="54">
        <f t="shared" si="13"/>
        <v>88.82352941176471</v>
      </c>
      <c r="R54" s="54">
        <f t="shared" si="14"/>
        <v>68.63636363636364</v>
      </c>
      <c r="S54" s="55">
        <f t="shared" si="15"/>
        <v>-6.4598930481283219</v>
      </c>
      <c r="T54" s="55">
        <f t="shared" si="16"/>
        <v>-6.4598930481283503</v>
      </c>
      <c r="U54" s="42" t="s">
        <v>284</v>
      </c>
      <c r="V54" s="42" t="s">
        <v>294</v>
      </c>
      <c r="W54" s="42" t="s">
        <v>444</v>
      </c>
      <c r="X54" s="42" t="s">
        <v>476</v>
      </c>
      <c r="Y54" s="66" t="s">
        <v>483</v>
      </c>
    </row>
    <row r="55" spans="1:25" ht="15" x14ac:dyDescent="0.25">
      <c r="A55" s="42">
        <v>2.09</v>
      </c>
      <c r="B55" s="42">
        <v>1.77</v>
      </c>
      <c r="C55" s="43">
        <f t="shared" si="0"/>
        <v>4.3440650933960434E-2</v>
      </c>
      <c r="D55" s="44">
        <f>IF(OR($A55="",$B55=""),"",A55*'MPTO_working_2-way'!$G54)</f>
        <v>2.1807909604519771</v>
      </c>
      <c r="E55" s="46">
        <f>IF(OR($A55="",$B55=""),"",B55*'MPTO_working_2-way'!$G54)</f>
        <v>1.8468899521531099</v>
      </c>
      <c r="F55" s="44">
        <f>IF(OR($A55="",$B55=""),"",'MPTO_working_2-way'!D54)</f>
        <v>2.1893883348622492</v>
      </c>
      <c r="G55" s="46">
        <f>IF(OR($A55="",$B55=""),"",'MPTO_working_2-way'!E54)</f>
        <v>1.8407682929863407</v>
      </c>
      <c r="H55" s="44">
        <f>IF(OR($A55="",$B55=""),"",'OddsRatio_working_2-way'!M54)</f>
        <v>2.189783348170756</v>
      </c>
      <c r="I55" s="44">
        <f>IF(OR($A55="",$B55=""),"",'OddsRatio_working_2-way'!N54)</f>
        <v>1.8404891542123691</v>
      </c>
      <c r="J55" s="44">
        <f>IF('Log_working_2-way'!$D54="","",A55^('Log_working_2-way'!$D54))</f>
        <v>2.1937595056671091</v>
      </c>
      <c r="K55" s="46">
        <f>IF('Log_working_2-way'!$D54="","",B55^('Log_working_2-way'!$D54))</f>
        <v>1.8376896646706193</v>
      </c>
      <c r="L55" s="53">
        <f t="shared" si="9"/>
        <v>0.45854922279792754</v>
      </c>
      <c r="M55" s="53">
        <f t="shared" si="10"/>
        <v>0.54145077720207258</v>
      </c>
      <c r="N55" s="54">
        <v>152</v>
      </c>
      <c r="O55" s="54">
        <f t="shared" si="11"/>
        <v>79.272727272727252</v>
      </c>
      <c r="P55" s="54">
        <f t="shared" si="12"/>
        <v>66.124293785310741</v>
      </c>
      <c r="Q55" s="54">
        <f t="shared" si="13"/>
        <v>85.875706214689274</v>
      </c>
      <c r="R55" s="54">
        <f t="shared" si="14"/>
        <v>72.727272727272734</v>
      </c>
      <c r="S55" s="55">
        <f t="shared" si="15"/>
        <v>-6.6029789419620215</v>
      </c>
      <c r="T55" s="55">
        <f t="shared" si="16"/>
        <v>-6.6029789419619931</v>
      </c>
      <c r="U55" s="42" t="s">
        <v>43</v>
      </c>
      <c r="V55" s="42" t="s">
        <v>451</v>
      </c>
      <c r="W55" s="42" t="s">
        <v>444</v>
      </c>
      <c r="X55" s="42" t="s">
        <v>476</v>
      </c>
      <c r="Y55" s="66" t="s">
        <v>491</v>
      </c>
    </row>
    <row r="56" spans="1:25" ht="15" x14ac:dyDescent="0.25">
      <c r="A56" s="42">
        <v>2.02</v>
      </c>
      <c r="B56" s="42">
        <v>1.84</v>
      </c>
      <c r="C56" s="43">
        <f t="shared" si="0"/>
        <v>3.8527765820060234E-2</v>
      </c>
      <c r="D56" s="44">
        <f>IF(OR($A56="",$B56=""),"",A56*'MPTO_working_2-way'!$G55)</f>
        <v>2.0978260869565215</v>
      </c>
      <c r="E56" s="46">
        <f>IF(OR($A56="",$B56=""),"",B56*'MPTO_working_2-way'!$G55)</f>
        <v>1.9108910891089108</v>
      </c>
      <c r="F56" s="44">
        <f>IF(OR($A56="",$B56=""),"",'MPTO_working_2-way'!D55)</f>
        <v>2.1017869260348339</v>
      </c>
      <c r="G56" s="46">
        <f>IF(OR($A56="",$B56=""),"",'MPTO_working_2-way'!E55)</f>
        <v>1.9076165058509547</v>
      </c>
      <c r="H56" s="44">
        <f>IF(OR($A56="",$B56=""),"",'OddsRatio_working_2-way'!M55)</f>
        <v>2.1019463300386789</v>
      </c>
      <c r="I56" s="44">
        <f>IF(OR($A56="",$B56=""),"",'OddsRatio_working_2-way'!N55)</f>
        <v>1.9074852129730298</v>
      </c>
      <c r="J56" s="44">
        <f>IF('Log_working_2-way'!$D55="","",A56^('Log_working_2-way'!$D55))</f>
        <v>2.1037631107837189</v>
      </c>
      <c r="K56" s="46">
        <f>IF('Log_working_2-way'!$D55="","",B56^('Log_working_2-way'!$D55))</f>
        <v>1.9059915032763037</v>
      </c>
      <c r="L56" s="53">
        <f t="shared" si="9"/>
        <v>0.47668393782383423</v>
      </c>
      <c r="M56" s="53">
        <f t="shared" si="10"/>
        <v>0.52331606217616577</v>
      </c>
      <c r="N56" s="54">
        <v>153</v>
      </c>
      <c r="O56" s="54">
        <f t="shared" si="11"/>
        <v>77.257425742574256</v>
      </c>
      <c r="P56" s="54">
        <f t="shared" si="12"/>
        <v>69.847826086956545</v>
      </c>
      <c r="Q56" s="54">
        <f t="shared" si="13"/>
        <v>83.15217391304347</v>
      </c>
      <c r="R56" s="54">
        <f t="shared" si="14"/>
        <v>75.742574257425744</v>
      </c>
      <c r="S56" s="55">
        <f t="shared" si="15"/>
        <v>-5.8947481704692137</v>
      </c>
      <c r="T56" s="55">
        <f t="shared" si="16"/>
        <v>-5.8947481704691995</v>
      </c>
      <c r="U56" s="42" t="s">
        <v>467</v>
      </c>
      <c r="V56" s="42" t="s">
        <v>280</v>
      </c>
      <c r="W56" s="42" t="s">
        <v>444</v>
      </c>
      <c r="X56" s="42" t="s">
        <v>476</v>
      </c>
      <c r="Y56" s="66" t="s">
        <v>481</v>
      </c>
    </row>
    <row r="57" spans="1:25" ht="15" x14ac:dyDescent="0.25">
      <c r="A57" s="42">
        <v>2.31</v>
      </c>
      <c r="B57" s="42">
        <v>1.64</v>
      </c>
      <c r="C57" s="43">
        <f t="shared" si="0"/>
        <v>4.2656530461408604E-2</v>
      </c>
      <c r="D57" s="44">
        <f>IF(OR($A57="",$B57=""),"",A57*'MPTO_working_2-way'!$G56)</f>
        <v>2.4085365853658538</v>
      </c>
      <c r="E57" s="46">
        <f>IF(OR($A57="",$B57=""),"",B57*'MPTO_working_2-way'!$G56)</f>
        <v>1.7099567099567101</v>
      </c>
      <c r="F57" s="44">
        <f>IF(OR($A57="",$B57=""),"",'MPTO_working_2-way'!D56)</f>
        <v>2.4297075423294001</v>
      </c>
      <c r="G57" s="46">
        <f>IF(OR($A57="",$B57=""),"",'MPTO_working_2-way'!E56)</f>
        <v>1.6994437466355645</v>
      </c>
      <c r="H57" s="44">
        <f>IF(OR($A57="",$B57=""),"",'OddsRatio_working_2-way'!M56)</f>
        <v>2.4306903927824499</v>
      </c>
      <c r="I57" s="44">
        <f>IF(OR($A57="",$B57=""),"",'OddsRatio_working_2-way'!N56)</f>
        <v>1.6989632453288304</v>
      </c>
      <c r="J57" s="44">
        <f>IF('Log_working_2-way'!$D56="","",A57^('Log_working_2-way'!$D56))</f>
        <v>2.4405863243940802</v>
      </c>
      <c r="K57" s="46">
        <f>IF('Log_working_2-way'!$D56="","",B57^('Log_working_2-way'!$D56))</f>
        <v>1.694161802778569</v>
      </c>
      <c r="L57" s="53">
        <f t="shared" si="9"/>
        <v>0.41518987341772151</v>
      </c>
      <c r="M57" s="53">
        <f t="shared" si="10"/>
        <v>0.58481012658227838</v>
      </c>
      <c r="N57" s="54">
        <v>154</v>
      </c>
      <c r="O57" s="54">
        <f t="shared" si="11"/>
        <v>87.333333333333343</v>
      </c>
      <c r="P57" s="54">
        <f t="shared" si="12"/>
        <v>60.097560975609738</v>
      </c>
      <c r="Q57" s="54">
        <f t="shared" si="13"/>
        <v>93.902439024390247</v>
      </c>
      <c r="R57" s="54">
        <f t="shared" si="14"/>
        <v>66.666666666666671</v>
      </c>
      <c r="S57" s="55">
        <f t="shared" si="15"/>
        <v>-6.5691056910569046</v>
      </c>
      <c r="T57" s="55">
        <f t="shared" si="16"/>
        <v>-6.569105691056933</v>
      </c>
      <c r="U57" s="42" t="s">
        <v>291</v>
      </c>
      <c r="V57" s="42" t="s">
        <v>293</v>
      </c>
      <c r="W57" s="42" t="s">
        <v>444</v>
      </c>
      <c r="X57" s="42" t="s">
        <v>476</v>
      </c>
      <c r="Y57" s="66" t="s">
        <v>482</v>
      </c>
    </row>
    <row r="58" spans="1:25" ht="15" x14ac:dyDescent="0.25">
      <c r="A58" s="42">
        <v>2.1800000000000002</v>
      </c>
      <c r="B58" s="42">
        <v>1.71</v>
      </c>
      <c r="C58" s="43">
        <f t="shared" si="0"/>
        <v>4.3510917967702012E-2</v>
      </c>
      <c r="D58" s="44">
        <f>IF(OR($A58="",$B58=""),"",A58*'MPTO_working_2-way'!$G57)</f>
        <v>2.2748538011695905</v>
      </c>
      <c r="E58" s="46">
        <f>IF(OR($A58="",$B58=""),"",B58*'MPTO_working_2-way'!$G57)</f>
        <v>1.7844036697247705</v>
      </c>
      <c r="F58" s="44">
        <f>IF(OR($A58="",$B58=""),"",'MPTO_working_2-way'!D57)</f>
        <v>2.2885382773650926</v>
      </c>
      <c r="G58" s="46">
        <f>IF(OR($A58="",$B58=""),"",'MPTO_working_2-way'!E57)</f>
        <v>1.7760731811901471</v>
      </c>
      <c r="H58" s="44">
        <f>IF(OR($A58="",$B58=""),"",'OddsRatio_working_2-way'!M57)</f>
        <v>2.2891748643942433</v>
      </c>
      <c r="I58" s="44">
        <f>IF(OR($A58="",$B58=""),"",'OddsRatio_working_2-way'!N57)</f>
        <v>1.7756899607795869</v>
      </c>
      <c r="J58" s="44">
        <f>IF('Log_working_2-way'!$D57="","",A58^('Log_working_2-way'!$D57))</f>
        <v>2.2955329814159455</v>
      </c>
      <c r="K58" s="46">
        <f>IF('Log_working_2-way'!$D57="","",B58^('Log_working_2-way'!$D57))</f>
        <v>1.7718830893109678</v>
      </c>
      <c r="L58" s="53">
        <f t="shared" si="9"/>
        <v>0.43958868894601544</v>
      </c>
      <c r="M58" s="53">
        <f t="shared" si="10"/>
        <v>0.56041131105398467</v>
      </c>
      <c r="N58" s="54">
        <v>155</v>
      </c>
      <c r="O58" s="54">
        <f t="shared" si="11"/>
        <v>83.899082568807344</v>
      </c>
      <c r="P58" s="54">
        <f t="shared" si="12"/>
        <v>64.356725146198841</v>
      </c>
      <c r="Q58" s="54">
        <f t="shared" si="13"/>
        <v>90.643274853801159</v>
      </c>
      <c r="R58" s="54">
        <f t="shared" si="14"/>
        <v>71.100917431192656</v>
      </c>
      <c r="S58" s="55">
        <f t="shared" si="15"/>
        <v>-6.7441922849938152</v>
      </c>
      <c r="T58" s="55">
        <f t="shared" si="16"/>
        <v>-6.7441922849938152</v>
      </c>
      <c r="U58" s="42" t="s">
        <v>286</v>
      </c>
      <c r="V58" s="42" t="s">
        <v>289</v>
      </c>
      <c r="W58" s="42" t="s">
        <v>444</v>
      </c>
      <c r="X58" s="42" t="s">
        <v>476</v>
      </c>
      <c r="Y58" s="66" t="s">
        <v>483</v>
      </c>
    </row>
    <row r="59" spans="1:25" ht="15" x14ac:dyDescent="0.25">
      <c r="A59" s="42">
        <v>1.93</v>
      </c>
      <c r="B59" s="42">
        <v>1.92</v>
      </c>
      <c r="C59" s="43">
        <f t="shared" si="0"/>
        <v>3.8968048359240282E-2</v>
      </c>
      <c r="D59" s="44">
        <f>IF(OR($A59="",$B59=""),"",A59*'MPTO_working_2-way'!$G58)</f>
        <v>2.0052083333333335</v>
      </c>
      <c r="E59" s="46">
        <f>IF(OR($A59="",$B59=""),"",B59*'MPTO_working_2-way'!$G58)</f>
        <v>1.9948186528497414</v>
      </c>
      <c r="F59" s="44">
        <f>IF(OR($A59="",$B59=""),"",'MPTO_working_2-way'!D58)</f>
        <v>2.0054118411083453</v>
      </c>
      <c r="G59" s="46">
        <f>IF(OR($A59="",$B59=""),"",'MPTO_working_2-way'!E58)</f>
        <v>1.9946172892668752</v>
      </c>
      <c r="H59" s="44">
        <f>IF(OR($A59="",$B59=""),"",'OddsRatio_working_2-way'!M58)</f>
        <v>2.0054200938997546</v>
      </c>
      <c r="I59" s="44">
        <f>IF(OR($A59="",$B59=""),"",'OddsRatio_working_2-way'!N58)</f>
        <v>1.9946091251481448</v>
      </c>
      <c r="J59" s="44">
        <f>IF('Log_working_2-way'!$D58="","",A59^('Log_working_2-way'!$D58))</f>
        <v>2.0055131845379748</v>
      </c>
      <c r="K59" s="46">
        <f>IF('Log_working_2-way'!$D58="","",B59^('Log_working_2-way'!$D58))</f>
        <v>1.9945170440100763</v>
      </c>
      <c r="L59" s="53">
        <f t="shared" si="9"/>
        <v>0.49870129870129865</v>
      </c>
      <c r="M59" s="53">
        <f t="shared" si="10"/>
        <v>0.50129870129870124</v>
      </c>
      <c r="N59" s="54">
        <v>156</v>
      </c>
      <c r="O59" s="54">
        <f t="shared" si="11"/>
        <v>75.170984455958546</v>
      </c>
      <c r="P59" s="54">
        <f t="shared" si="12"/>
        <v>74.75</v>
      </c>
      <c r="Q59" s="54">
        <f t="shared" si="13"/>
        <v>81.25</v>
      </c>
      <c r="R59" s="54">
        <f t="shared" si="14"/>
        <v>80.829015544041454</v>
      </c>
      <c r="S59" s="55">
        <f t="shared" si="15"/>
        <v>-6.0790155440414537</v>
      </c>
      <c r="T59" s="55">
        <f t="shared" si="16"/>
        <v>-6.0790155440414537</v>
      </c>
      <c r="U59" s="42" t="s">
        <v>283</v>
      </c>
      <c r="V59" s="42" t="s">
        <v>466</v>
      </c>
      <c r="W59" s="42" t="s">
        <v>444</v>
      </c>
      <c r="X59" s="42" t="s">
        <v>476</v>
      </c>
      <c r="Y59" s="66" t="s">
        <v>482</v>
      </c>
    </row>
    <row r="60" spans="1:25" ht="15" x14ac:dyDescent="0.25">
      <c r="A60" s="42">
        <v>1.76</v>
      </c>
      <c r="B60" s="42">
        <v>2.11</v>
      </c>
      <c r="C60" s="43">
        <f t="shared" si="0"/>
        <v>4.2115467470917878E-2</v>
      </c>
      <c r="D60" s="44">
        <f>IF(OR($A60="",$B60=""),"",A60*'MPTO_working_2-way'!$G59)</f>
        <v>1.8341232227488156</v>
      </c>
      <c r="E60" s="46">
        <f>IF(OR($A60="",$B60=""),"",B60*'MPTO_working_2-way'!$G59)</f>
        <v>2.1988636363636367</v>
      </c>
      <c r="F60" s="44">
        <f>IF(OR($A60="",$B60=""),"",'MPTO_working_2-way'!D59)</f>
        <v>1.8277389506841228</v>
      </c>
      <c r="G60" s="46">
        <f>IF(OR($A60="",$B60=""),"",'MPTO_working_2-way'!E59)</f>
        <v>2.208110357949816</v>
      </c>
      <c r="H60" s="44">
        <f>IF(OR($A60="",$B60=""),"",'OddsRatio_working_2-way'!M59)</f>
        <v>1.82745675698775</v>
      </c>
      <c r="I60" s="44">
        <f>IF(OR($A60="",$B60=""),"",'OddsRatio_working_2-way'!N59)</f>
        <v>2.208522368758425</v>
      </c>
      <c r="J60" s="44">
        <f>IF('Log_working_2-way'!$D59="","",A60^('Log_working_2-way'!$D59))</f>
        <v>1.8245405741311078</v>
      </c>
      <c r="K60" s="46">
        <f>IF('Log_working_2-way'!$D59="","",B60^('Log_working_2-way'!$D59))</f>
        <v>2.2127965940954506</v>
      </c>
      <c r="L60" s="53">
        <f t="shared" si="9"/>
        <v>0.54521963824289399</v>
      </c>
      <c r="M60" s="53">
        <f t="shared" si="10"/>
        <v>0.4547803617571059</v>
      </c>
      <c r="N60" s="54">
        <v>157</v>
      </c>
      <c r="O60" s="54">
        <f t="shared" si="11"/>
        <v>67.795454545454547</v>
      </c>
      <c r="P60" s="54">
        <f t="shared" si="12"/>
        <v>82.592417061611371</v>
      </c>
      <c r="Q60" s="54">
        <f t="shared" si="13"/>
        <v>74.407582938388629</v>
      </c>
      <c r="R60" s="54">
        <f t="shared" si="14"/>
        <v>89.204545454545467</v>
      </c>
      <c r="S60" s="55">
        <f t="shared" si="15"/>
        <v>-6.6121283929340819</v>
      </c>
      <c r="T60" s="55">
        <f t="shared" si="16"/>
        <v>-6.6121283929340962</v>
      </c>
      <c r="U60" s="42" t="s">
        <v>295</v>
      </c>
      <c r="V60" s="42" t="s">
        <v>84</v>
      </c>
      <c r="W60" s="42" t="s">
        <v>444</v>
      </c>
      <c r="X60" s="42" t="s">
        <v>476</v>
      </c>
      <c r="Y60" s="66" t="s">
        <v>483</v>
      </c>
    </row>
    <row r="61" spans="1:25" ht="15" x14ac:dyDescent="0.25">
      <c r="A61" s="42">
        <v>2.0099999999999998</v>
      </c>
      <c r="B61" s="42">
        <v>1.85</v>
      </c>
      <c r="C61" s="43">
        <f t="shared" si="0"/>
        <v>3.80529783514858E-2</v>
      </c>
      <c r="D61" s="44">
        <f>IF(OR($A61="",$B61=""),"",A61*'MPTO_working_2-way'!$G60)</f>
        <v>2.086486486486486</v>
      </c>
      <c r="E61" s="46">
        <f>IF(OR($A61="",$B61=""),"",B61*'MPTO_working_2-way'!$G60)</f>
        <v>1.9203980099502489</v>
      </c>
      <c r="F61" s="44">
        <f>IF(OR($A61="",$B61=""),"",'MPTO_working_2-way'!D60)</f>
        <v>2.0899255304201207</v>
      </c>
      <c r="G61" s="46">
        <f>IF(OR($A61="",$B61=""),"",'MPTO_working_2-way'!E60)</f>
        <v>1.9174938764986464</v>
      </c>
      <c r="H61" s="44">
        <f>IF(OR($A61="",$B61=""),"",'OddsRatio_working_2-way'!M60)</f>
        <v>2.0900620597551534</v>
      </c>
      <c r="I61" s="44">
        <f>IF(OR($A61="",$B61=""),"",'OddsRatio_working_2-way'!N60)</f>
        <v>1.91737896118008</v>
      </c>
      <c r="J61" s="44">
        <f>IF('Log_working_2-way'!$D60="","",A61^('Log_working_2-way'!$D60))</f>
        <v>2.0916381493676872</v>
      </c>
      <c r="K61" s="46">
        <f>IF('Log_working_2-way'!$D60="","",B61^('Log_working_2-way'!$D60))</f>
        <v>1.9160544641822177</v>
      </c>
      <c r="L61" s="53">
        <f t="shared" si="9"/>
        <v>0.47927461139896382</v>
      </c>
      <c r="M61" s="53">
        <f t="shared" si="10"/>
        <v>0.52072538860103623</v>
      </c>
      <c r="N61" s="54">
        <v>158</v>
      </c>
      <c r="O61" s="54">
        <f t="shared" si="11"/>
        <v>79.393034825870643</v>
      </c>
      <c r="P61" s="54">
        <f t="shared" si="12"/>
        <v>72.594594594594597</v>
      </c>
      <c r="Q61" s="54">
        <f t="shared" si="13"/>
        <v>85.405405405405389</v>
      </c>
      <c r="R61" s="54">
        <f t="shared" si="14"/>
        <v>78.606965174129357</v>
      </c>
      <c r="S61" s="55">
        <f t="shared" si="15"/>
        <v>-6.0123705795347462</v>
      </c>
      <c r="T61" s="55">
        <f t="shared" si="16"/>
        <v>-6.0123705795347604</v>
      </c>
      <c r="U61" s="42" t="s">
        <v>292</v>
      </c>
      <c r="V61" s="42" t="s">
        <v>288</v>
      </c>
      <c r="W61" s="42" t="s">
        <v>444</v>
      </c>
      <c r="X61" s="42" t="s">
        <v>476</v>
      </c>
      <c r="Y61" s="66" t="s">
        <v>492</v>
      </c>
    </row>
    <row r="62" spans="1:25" ht="15" x14ac:dyDescent="0.25">
      <c r="A62" s="42">
        <v>2.06</v>
      </c>
      <c r="B62" s="42">
        <v>1.79</v>
      </c>
      <c r="C62" s="43">
        <f t="shared" si="0"/>
        <v>4.4096111080978329E-2</v>
      </c>
      <c r="D62" s="44">
        <f>IF(OR($A62="",$B62=""),"",A62*'MPTO_working_2-way'!$G61)</f>
        <v>2.1508379888268152</v>
      </c>
      <c r="E62" s="46">
        <f>IF(OR($A62="",$B62=""),"",B62*'MPTO_working_2-way'!$G61)</f>
        <v>1.8689320388349513</v>
      </c>
      <c r="F62" s="44">
        <f>IF(OR($A62="",$B62=""),"",'MPTO_working_2-way'!D61)</f>
        <v>2.1580148651021243</v>
      </c>
      <c r="G62" s="46">
        <f>IF(OR($A62="",$B62=""),"",'MPTO_working_2-way'!E61)</f>
        <v>1.8635467731338755</v>
      </c>
      <c r="H62" s="44">
        <f>IF(OR($A62="",$B62=""),"",'OddsRatio_working_2-way'!M61)</f>
        <v>2.1583488904033761</v>
      </c>
      <c r="I62" s="44">
        <f>IF(OR($A62="",$B62=""),"",'OddsRatio_working_2-way'!N61)</f>
        <v>1.863297757942139</v>
      </c>
      <c r="J62" s="44">
        <f>IF('Log_working_2-way'!$D61="","",A62^('Log_working_2-way'!$D61))</f>
        <v>2.1616657579923269</v>
      </c>
      <c r="K62" s="46">
        <f>IF('Log_working_2-way'!$D61="","",B62^('Log_working_2-way'!$D61))</f>
        <v>1.8608328110900716</v>
      </c>
      <c r="L62" s="53">
        <f t="shared" si="9"/>
        <v>0.46493506493506503</v>
      </c>
      <c r="M62" s="53">
        <f t="shared" si="10"/>
        <v>0.53506493506493513</v>
      </c>
      <c r="N62" s="54">
        <v>159</v>
      </c>
      <c r="O62" s="54">
        <f t="shared" si="11"/>
        <v>81.815533980582529</v>
      </c>
      <c r="P62" s="54">
        <f t="shared" si="12"/>
        <v>70.173184357541899</v>
      </c>
      <c r="Q62" s="54">
        <f t="shared" si="13"/>
        <v>88.826815642458101</v>
      </c>
      <c r="R62" s="54">
        <f t="shared" si="14"/>
        <v>77.184466019417471</v>
      </c>
      <c r="S62" s="55">
        <f t="shared" si="15"/>
        <v>-7.0112816618755716</v>
      </c>
      <c r="T62" s="55">
        <f t="shared" si="16"/>
        <v>-7.0112816618755716</v>
      </c>
      <c r="U62" s="42" t="s">
        <v>458</v>
      </c>
      <c r="V62" s="42" t="s">
        <v>281</v>
      </c>
      <c r="W62" s="42" t="s">
        <v>444</v>
      </c>
      <c r="X62" s="42" t="s">
        <v>476</v>
      </c>
      <c r="Y62" s="66" t="s">
        <v>482</v>
      </c>
    </row>
    <row r="63" spans="1:25" ht="15" x14ac:dyDescent="0.25">
      <c r="A63" s="42">
        <v>1.84</v>
      </c>
      <c r="B63" s="42">
        <v>2.02</v>
      </c>
      <c r="C63" s="43">
        <f t="shared" si="0"/>
        <v>3.8527765820060234E-2</v>
      </c>
      <c r="D63" s="44">
        <f>IF(OR($A63="",$B63=""),"",A63*'MPTO_working_2-way'!$G62)</f>
        <v>1.9108910891089108</v>
      </c>
      <c r="E63" s="46">
        <f>IF(OR($A63="",$B63=""),"",B63*'MPTO_working_2-way'!$G62)</f>
        <v>2.0978260869565215</v>
      </c>
      <c r="F63" s="44">
        <f>IF(OR($A63="",$B63=""),"",'MPTO_working_2-way'!D62)</f>
        <v>1.9076165058509547</v>
      </c>
      <c r="G63" s="46">
        <f>IF(OR($A63="",$B63=""),"",'MPTO_working_2-way'!E62)</f>
        <v>2.1017869260348339</v>
      </c>
      <c r="H63" s="44">
        <f>IF(OR($A63="",$B63=""),"",'OddsRatio_working_2-way'!M62)</f>
        <v>1.9074852129730298</v>
      </c>
      <c r="I63" s="44">
        <f>IF(OR($A63="",$B63=""),"",'OddsRatio_working_2-way'!N62)</f>
        <v>2.1019463300386789</v>
      </c>
      <c r="J63" s="44">
        <f>IF('Log_working_2-way'!$D62="","",A63^('Log_working_2-way'!$D62))</f>
        <v>1.9059915032763037</v>
      </c>
      <c r="K63" s="46">
        <f>IF('Log_working_2-way'!$D62="","",B63^('Log_working_2-way'!$D62))</f>
        <v>2.1037631107837189</v>
      </c>
      <c r="L63" s="53">
        <f t="shared" si="9"/>
        <v>0.52331606217616577</v>
      </c>
      <c r="M63" s="53">
        <f t="shared" si="10"/>
        <v>0.47668393782383423</v>
      </c>
      <c r="N63" s="54">
        <v>160</v>
      </c>
      <c r="O63" s="54">
        <f t="shared" si="11"/>
        <v>73.043478260869577</v>
      </c>
      <c r="P63" s="54">
        <f t="shared" si="12"/>
        <v>80.792079207920793</v>
      </c>
      <c r="Q63" s="54">
        <f t="shared" si="13"/>
        <v>79.207920792079207</v>
      </c>
      <c r="R63" s="54">
        <f t="shared" si="14"/>
        <v>86.956521739130437</v>
      </c>
      <c r="S63" s="55">
        <f t="shared" si="15"/>
        <v>-6.1644425312096303</v>
      </c>
      <c r="T63" s="55">
        <f t="shared" si="16"/>
        <v>-6.1644425312096445</v>
      </c>
      <c r="U63" s="42" t="s">
        <v>285</v>
      </c>
      <c r="V63" s="42" t="s">
        <v>455</v>
      </c>
      <c r="W63" s="42" t="s">
        <v>444</v>
      </c>
      <c r="X63" s="42" t="s">
        <v>476</v>
      </c>
      <c r="Y63" s="66" t="s">
        <v>493</v>
      </c>
    </row>
    <row r="64" spans="1:25" ht="15" x14ac:dyDescent="0.25">
      <c r="A64" s="42">
        <v>2.08</v>
      </c>
      <c r="B64" s="42">
        <v>1.78</v>
      </c>
      <c r="C64" s="43">
        <f t="shared" si="0"/>
        <v>4.2566983578219642E-2</v>
      </c>
      <c r="D64" s="44">
        <f>IF(OR($A64="",$B64=""),"",A64*'MPTO_working_2-way'!$G63)</f>
        <v>2.1685393258426968</v>
      </c>
      <c r="E64" s="46">
        <f>IF(OR($A64="",$B64=""),"",B64*'MPTO_working_2-way'!$G63)</f>
        <v>1.8557692307692311</v>
      </c>
      <c r="F64" s="44">
        <f>IF(OR($A64="",$B64=""),"",'MPTO_working_2-way'!D63)</f>
        <v>2.1763461086292031</v>
      </c>
      <c r="G64" s="46">
        <f>IF(OR($A64="",$B64=""),"",'MPTO_working_2-way'!E63)</f>
        <v>1.8500899460323807</v>
      </c>
      <c r="H64" s="44">
        <f>IF(OR($A64="",$B64=""),"",'OddsRatio_working_2-way'!M63)</f>
        <v>2.1766968108291049</v>
      </c>
      <c r="I64" s="44">
        <f>IF(OR($A64="",$B64=""),"",'OddsRatio_working_2-way'!N63)</f>
        <v>1.8498365855987975</v>
      </c>
      <c r="J64" s="44">
        <f>IF('Log_working_2-way'!$D63="","",A64^('Log_working_2-way'!$D63))</f>
        <v>2.180302148833781</v>
      </c>
      <c r="K64" s="46">
        <f>IF('Log_working_2-way'!$D63="","",B64^('Log_working_2-way'!$D63))</f>
        <v>1.8472406840805713</v>
      </c>
      <c r="L64" s="53">
        <f t="shared" si="9"/>
        <v>0.46113989637305697</v>
      </c>
      <c r="M64" s="53">
        <f t="shared" si="10"/>
        <v>0.53886010362694292</v>
      </c>
      <c r="N64" s="54">
        <v>161</v>
      </c>
      <c r="O64" s="54">
        <f t="shared" si="11"/>
        <v>83.59615384615384</v>
      </c>
      <c r="P64" s="54">
        <f t="shared" si="12"/>
        <v>70.550561797752806</v>
      </c>
      <c r="Q64" s="54">
        <f t="shared" si="13"/>
        <v>90.449438202247194</v>
      </c>
      <c r="R64" s="54">
        <f t="shared" si="14"/>
        <v>77.403846153846146</v>
      </c>
      <c r="S64" s="55">
        <f t="shared" si="15"/>
        <v>-6.8532843560933543</v>
      </c>
      <c r="T64" s="55">
        <f t="shared" si="16"/>
        <v>-6.8532843560933401</v>
      </c>
      <c r="U64" s="42" t="s">
        <v>287</v>
      </c>
      <c r="V64" s="42" t="s">
        <v>290</v>
      </c>
      <c r="W64" s="42" t="s">
        <v>444</v>
      </c>
      <c r="X64" s="42" t="s">
        <v>476</v>
      </c>
      <c r="Y64" s="66" t="s">
        <v>483</v>
      </c>
    </row>
    <row r="65" spans="1:25" ht="15" x14ac:dyDescent="0.25">
      <c r="A65" s="42">
        <v>1.86</v>
      </c>
      <c r="B65" s="42">
        <v>1.99</v>
      </c>
      <c r="C65" s="43">
        <f t="shared" si="0"/>
        <v>4.0146971416220811E-2</v>
      </c>
      <c r="D65" s="44">
        <f>IF(OR($A65="",$B65=""),"",A65*'MPTO_working_2-way'!$G64)</f>
        <v>1.9346733668341709</v>
      </c>
      <c r="E65" s="46">
        <f>IF(OR($A65="",$B65=""),"",B65*'MPTO_working_2-way'!$G64)</f>
        <v>2.0698924731182795</v>
      </c>
      <c r="F65" s="44">
        <f>IF(OR($A65="",$B65=""),"",'MPTO_working_2-way'!D64)</f>
        <v>1.9321396878425641</v>
      </c>
      <c r="G65" s="46">
        <f>IF(OR($A65="",$B65=""),"",'MPTO_working_2-way'!E64)</f>
        <v>2.0728005824046591</v>
      </c>
      <c r="H65" s="44">
        <f>IF(OR($A65="",$B65=""),"",'OddsRatio_working_2-way'!M64)</f>
        <v>1.9320337272260424</v>
      </c>
      <c r="I65" s="44">
        <f>IF(OR($A65="",$B65=""),"",'OddsRatio_working_2-way'!N64)</f>
        <v>2.0729225464578858</v>
      </c>
      <c r="J65" s="44">
        <f>IF('Log_working_2-way'!$D64="","",A65^('Log_working_2-way'!$D64))</f>
        <v>1.9308758651633173</v>
      </c>
      <c r="K65" s="46">
        <f>IF('Log_working_2-way'!$D64="","",B65^('Log_working_2-way'!$D64))</f>
        <v>2.0742570920821759</v>
      </c>
      <c r="L65" s="53">
        <f t="shared" si="9"/>
        <v>0.51688311688311683</v>
      </c>
      <c r="M65" s="53">
        <f t="shared" si="10"/>
        <v>0.48311688311688311</v>
      </c>
      <c r="N65" s="54">
        <v>162</v>
      </c>
      <c r="O65" s="54">
        <f t="shared" si="11"/>
        <v>74.903225806451601</v>
      </c>
      <c r="P65" s="54">
        <f t="shared" si="12"/>
        <v>80.5929648241206</v>
      </c>
      <c r="Q65" s="54">
        <f t="shared" si="13"/>
        <v>81.407035175879386</v>
      </c>
      <c r="R65" s="54">
        <f t="shared" si="14"/>
        <v>87.096774193548384</v>
      </c>
      <c r="S65" s="55">
        <f t="shared" si="15"/>
        <v>-6.5038093694277848</v>
      </c>
      <c r="T65" s="55">
        <f t="shared" si="16"/>
        <v>-6.5038093694277848</v>
      </c>
      <c r="U65" s="42" t="s">
        <v>459</v>
      </c>
      <c r="V65" s="42" t="s">
        <v>463</v>
      </c>
      <c r="W65" s="42" t="s">
        <v>439</v>
      </c>
      <c r="X65" s="42" t="s">
        <v>476</v>
      </c>
      <c r="Y65" s="66" t="s">
        <v>478</v>
      </c>
    </row>
    <row r="66" spans="1:25" ht="15" x14ac:dyDescent="0.25">
      <c r="A66" s="42">
        <v>2.08</v>
      </c>
      <c r="B66" s="42">
        <v>1.78</v>
      </c>
      <c r="C66" s="43">
        <f t="shared" si="0"/>
        <v>4.2566983578219642E-2</v>
      </c>
      <c r="D66" s="44">
        <f>IF(OR($A66="",$B66=""),"",A66*'MPTO_working_2-way'!$G65)</f>
        <v>2.1685393258426968</v>
      </c>
      <c r="E66" s="46">
        <f>IF(OR($A66="",$B66=""),"",B66*'MPTO_working_2-way'!$G65)</f>
        <v>1.8557692307692311</v>
      </c>
      <c r="F66" s="44">
        <f>IF(OR($A66="",$B66=""),"",'MPTO_working_2-way'!D65)</f>
        <v>2.1763461086292031</v>
      </c>
      <c r="G66" s="46">
        <f>IF(OR($A66="",$B66=""),"",'MPTO_working_2-way'!E65)</f>
        <v>1.8500899460323807</v>
      </c>
      <c r="H66" s="44">
        <f>IF(OR($A66="",$B66=""),"",'OddsRatio_working_2-way'!M65)</f>
        <v>2.1766968108291049</v>
      </c>
      <c r="I66" s="44">
        <f>IF(OR($A66="",$B66=""),"",'OddsRatio_working_2-way'!N65)</f>
        <v>1.8498365855987975</v>
      </c>
      <c r="J66" s="44">
        <f>IF('Log_working_2-way'!$D65="","",A66^('Log_working_2-way'!$D65))</f>
        <v>2.180302148833781</v>
      </c>
      <c r="K66" s="46">
        <f>IF('Log_working_2-way'!$D65="","",B66^('Log_working_2-way'!$D65))</f>
        <v>1.8472406840805713</v>
      </c>
      <c r="L66" s="53">
        <f t="shared" si="9"/>
        <v>0.46113989637305697</v>
      </c>
      <c r="M66" s="53">
        <f t="shared" si="10"/>
        <v>0.53886010362694292</v>
      </c>
      <c r="N66" s="54">
        <v>163</v>
      </c>
      <c r="O66" s="54">
        <f t="shared" si="11"/>
        <v>84.634615384615387</v>
      </c>
      <c r="P66" s="54">
        <f t="shared" si="12"/>
        <v>71.426966292134836</v>
      </c>
      <c r="Q66" s="54">
        <f t="shared" si="13"/>
        <v>91.573033707865179</v>
      </c>
      <c r="R66" s="54">
        <f t="shared" si="14"/>
        <v>78.365384615384613</v>
      </c>
      <c r="S66" s="55">
        <f t="shared" si="15"/>
        <v>-6.9384183232497918</v>
      </c>
      <c r="T66" s="55">
        <f t="shared" si="16"/>
        <v>-6.9384183232497776</v>
      </c>
      <c r="U66" s="42" t="s">
        <v>296</v>
      </c>
      <c r="V66" s="42" t="s">
        <v>464</v>
      </c>
      <c r="W66" s="42" t="s">
        <v>439</v>
      </c>
      <c r="X66" s="42" t="s">
        <v>476</v>
      </c>
      <c r="Y66" s="66" t="s">
        <v>479</v>
      </c>
    </row>
    <row r="67" spans="1:25" ht="15" x14ac:dyDescent="0.25">
      <c r="A67" s="42">
        <v>1.76</v>
      </c>
      <c r="B67" s="42">
        <v>2.11</v>
      </c>
      <c r="C67" s="43">
        <f t="shared" ref="C67:C130" si="17">IF(OR($A67="",$B67=""),"",(1/A67)+(1/B67)-1)</f>
        <v>4.2115467470917878E-2</v>
      </c>
      <c r="D67" s="44">
        <f>IF(OR($A67="",$B67=""),"",A67*'MPTO_working_2-way'!$G66)</f>
        <v>1.8341232227488156</v>
      </c>
      <c r="E67" s="46">
        <f>IF(OR($A67="",$B67=""),"",B67*'MPTO_working_2-way'!$G66)</f>
        <v>2.1988636363636367</v>
      </c>
      <c r="F67" s="44">
        <f>IF(OR($A67="",$B67=""),"",'MPTO_working_2-way'!D66)</f>
        <v>1.8277389506841228</v>
      </c>
      <c r="G67" s="46">
        <f>IF(OR($A67="",$B67=""),"",'MPTO_working_2-way'!E66)</f>
        <v>2.208110357949816</v>
      </c>
      <c r="H67" s="44">
        <f>IF(OR($A67="",$B67=""),"",'OddsRatio_working_2-way'!M66)</f>
        <v>1.82745675698775</v>
      </c>
      <c r="I67" s="44">
        <f>IF(OR($A67="",$B67=""),"",'OddsRatio_working_2-way'!N66)</f>
        <v>2.208522368758425</v>
      </c>
      <c r="J67" s="44">
        <f>IF('Log_working_2-way'!$D66="","",A67^('Log_working_2-way'!$D66))</f>
        <v>1.8245405741311078</v>
      </c>
      <c r="K67" s="46">
        <f>IF('Log_working_2-way'!$D66="","",B67^('Log_working_2-way'!$D66))</f>
        <v>2.2127965940954506</v>
      </c>
      <c r="L67" s="53">
        <f t="shared" si="9"/>
        <v>0.54521963824289399</v>
      </c>
      <c r="M67" s="53">
        <f t="shared" si="10"/>
        <v>0.4547803617571059</v>
      </c>
      <c r="N67" s="54">
        <v>164</v>
      </c>
      <c r="O67" s="54">
        <f t="shared" si="11"/>
        <v>70.818181818181813</v>
      </c>
      <c r="P67" s="54">
        <f t="shared" si="12"/>
        <v>86.274881516587655</v>
      </c>
      <c r="Q67" s="54">
        <f t="shared" si="13"/>
        <v>77.725118483412331</v>
      </c>
      <c r="R67" s="54">
        <f t="shared" si="14"/>
        <v>93.181818181818187</v>
      </c>
      <c r="S67" s="55">
        <f t="shared" si="15"/>
        <v>-6.9069366652305177</v>
      </c>
      <c r="T67" s="55">
        <f t="shared" si="16"/>
        <v>-6.906936665230532</v>
      </c>
      <c r="U67" s="42" t="s">
        <v>461</v>
      </c>
      <c r="V67" s="42" t="s">
        <v>457</v>
      </c>
      <c r="W67" s="42" t="s">
        <v>439</v>
      </c>
      <c r="X67" s="42" t="s">
        <v>476</v>
      </c>
      <c r="Y67" s="66" t="s">
        <v>490</v>
      </c>
    </row>
    <row r="68" spans="1:25" ht="15" x14ac:dyDescent="0.25">
      <c r="A68" s="42">
        <v>2.08</v>
      </c>
      <c r="B68" s="42">
        <v>1.78</v>
      </c>
      <c r="C68" s="43">
        <f t="shared" si="17"/>
        <v>4.2566983578219642E-2</v>
      </c>
      <c r="D68" s="44">
        <f>IF(OR($A68="",$B68=""),"",A68*'MPTO_working_2-way'!$G67)</f>
        <v>2.1685393258426968</v>
      </c>
      <c r="E68" s="46">
        <f>IF(OR($A68="",$B68=""),"",B68*'MPTO_working_2-way'!$G67)</f>
        <v>1.8557692307692311</v>
      </c>
      <c r="F68" s="44">
        <f>IF(OR($A68="",$B68=""),"",'MPTO_working_2-way'!D67)</f>
        <v>2.1763461086292031</v>
      </c>
      <c r="G68" s="46">
        <f>IF(OR($A68="",$B68=""),"",'MPTO_working_2-way'!E67)</f>
        <v>1.8500899460323807</v>
      </c>
      <c r="H68" s="44">
        <f>IF(OR($A68="",$B68=""),"",'OddsRatio_working_2-way'!M67)</f>
        <v>2.1766968108291049</v>
      </c>
      <c r="I68" s="44">
        <f>IF(OR($A68="",$B68=""),"",'OddsRatio_working_2-way'!N67)</f>
        <v>1.8498365855987975</v>
      </c>
      <c r="J68" s="44">
        <f>IF('Log_working_2-way'!$D67="","",A68^('Log_working_2-way'!$D67))</f>
        <v>2.180302148833781</v>
      </c>
      <c r="K68" s="46">
        <f>IF('Log_working_2-way'!$D67="","",B68^('Log_working_2-way'!$D67))</f>
        <v>1.8472406840805713</v>
      </c>
      <c r="L68" s="53">
        <f t="shared" si="9"/>
        <v>0.46113989637305697</v>
      </c>
      <c r="M68" s="53">
        <f t="shared" si="10"/>
        <v>0.53886010362694292</v>
      </c>
      <c r="N68" s="54">
        <v>165</v>
      </c>
      <c r="O68" s="54">
        <f t="shared" si="11"/>
        <v>85.673076923076906</v>
      </c>
      <c r="P68" s="54">
        <f t="shared" si="12"/>
        <v>72.303370786516851</v>
      </c>
      <c r="Q68" s="54">
        <f t="shared" si="13"/>
        <v>92.696629213483149</v>
      </c>
      <c r="R68" s="54">
        <f t="shared" si="14"/>
        <v>79.326923076923066</v>
      </c>
      <c r="S68" s="55">
        <f t="shared" si="15"/>
        <v>-7.0235522904062435</v>
      </c>
      <c r="T68" s="55">
        <f t="shared" si="16"/>
        <v>-7.0235522904062151</v>
      </c>
      <c r="U68" s="42" t="s">
        <v>460</v>
      </c>
      <c r="V68" s="42" t="s">
        <v>300</v>
      </c>
      <c r="W68" s="42" t="s">
        <v>439</v>
      </c>
      <c r="X68" s="42" t="s">
        <v>476</v>
      </c>
      <c r="Y68" s="66" t="s">
        <v>479</v>
      </c>
    </row>
    <row r="69" spans="1:25" ht="15" x14ac:dyDescent="0.25">
      <c r="A69" s="42">
        <v>2.21</v>
      </c>
      <c r="B69" s="42">
        <v>1.69</v>
      </c>
      <c r="C69" s="43">
        <f t="shared" si="17"/>
        <v>4.4204664114166459E-2</v>
      </c>
      <c r="D69" s="44">
        <f>IF(OR($A69="",$B69=""),"",A69*'MPTO_working_2-way'!$G68)</f>
        <v>2.3076923076923079</v>
      </c>
      <c r="E69" s="46">
        <f>IF(OR($A69="",$B69=""),"",B69*'MPTO_working_2-way'!$G68)</f>
        <v>1.7647058823529413</v>
      </c>
      <c r="F69" s="44">
        <f>IF(OR($A69="",$B69=""),"",'MPTO_working_2-way'!D68)</f>
        <v>2.3234937323089366</v>
      </c>
      <c r="G69" s="46">
        <f>IF(OR($A69="",$B69=""),"",'MPTO_working_2-way'!E68)</f>
        <v>1.7555759242285367</v>
      </c>
      <c r="H69" s="44">
        <f>IF(OR($A69="",$B69=""),"",'OddsRatio_working_2-way'!M68)</f>
        <v>2.3242443839434617</v>
      </c>
      <c r="I69" s="44">
        <f>IF(OR($A69="",$B69=""),"",'OddsRatio_working_2-way'!N68)</f>
        <v>1.7551476239016437</v>
      </c>
      <c r="J69" s="44">
        <f>IF('Log_working_2-way'!$D68="","",A69^('Log_working_2-way'!$D68))</f>
        <v>2.3316041139779355</v>
      </c>
      <c r="K69" s="46">
        <f>IF('Log_working_2-way'!$D68="","",B69^('Log_working_2-way'!$D68))</f>
        <v>1.7509739490156586</v>
      </c>
      <c r="L69" s="53">
        <f t="shared" si="9"/>
        <v>0.43333333333333329</v>
      </c>
      <c r="M69" s="53">
        <f t="shared" si="10"/>
        <v>0.56666666666666665</v>
      </c>
      <c r="N69" s="54">
        <v>166</v>
      </c>
      <c r="O69" s="54">
        <f t="shared" si="11"/>
        <v>90.88687782805431</v>
      </c>
      <c r="P69" s="54">
        <f t="shared" si="12"/>
        <v>67.775147928994059</v>
      </c>
      <c r="Q69" s="54">
        <f t="shared" si="13"/>
        <v>98.224852071005927</v>
      </c>
      <c r="R69" s="54">
        <f t="shared" si="14"/>
        <v>75.113122171945705</v>
      </c>
      <c r="S69" s="55">
        <f t="shared" si="15"/>
        <v>-7.337974242951617</v>
      </c>
      <c r="T69" s="55">
        <f t="shared" si="16"/>
        <v>-7.3379742429516455</v>
      </c>
      <c r="U69" s="42" t="s">
        <v>468</v>
      </c>
      <c r="V69" s="42" t="s">
        <v>303</v>
      </c>
      <c r="W69" s="42" t="s">
        <v>439</v>
      </c>
      <c r="X69" s="42" t="s">
        <v>476</v>
      </c>
      <c r="Y69" s="66" t="s">
        <v>490</v>
      </c>
    </row>
    <row r="70" spans="1:25" ht="15" x14ac:dyDescent="0.25">
      <c r="A70" s="42">
        <v>1.95</v>
      </c>
      <c r="B70" s="42">
        <v>1.9</v>
      </c>
      <c r="C70" s="43">
        <f t="shared" si="17"/>
        <v>3.9136302294197067E-2</v>
      </c>
      <c r="D70" s="44">
        <f>IF(OR($A70="",$B70=""),"",A70*'MPTO_working_2-way'!$G69)</f>
        <v>2.0263157894736841</v>
      </c>
      <c r="E70" s="46">
        <f>IF(OR($A70="",$B70=""),"",B70*'MPTO_working_2-way'!$G69)</f>
        <v>1.9743589743589742</v>
      </c>
      <c r="F70" s="44">
        <f>IF(OR($A70="",$B70=""),"",'MPTO_working_2-way'!D69)</f>
        <v>2.027359781121751</v>
      </c>
      <c r="G70" s="46">
        <f>IF(OR($A70="",$B70=""),"",'MPTO_working_2-way'!E69)</f>
        <v>1.9733688415446073</v>
      </c>
      <c r="H70" s="44">
        <f>IF(OR($A70="",$B70=""),"",'OddsRatio_working_2-way'!M69)</f>
        <v>2.0274023338281628</v>
      </c>
      <c r="I70" s="44">
        <f>IF(OR($A70="",$B70=""),"",'OddsRatio_working_2-way'!N69)</f>
        <v>1.9733285267845753</v>
      </c>
      <c r="J70" s="44">
        <f>IF('Log_working_2-way'!$D69="","",A70^('Log_working_2-way'!$D69))</f>
        <v>2.02788027389437</v>
      </c>
      <c r="K70" s="46">
        <f>IF('Log_working_2-way'!$D69="","",B70^('Log_working_2-way'!$D69))</f>
        <v>1.9728759519930477</v>
      </c>
      <c r="L70" s="53">
        <f t="shared" si="9"/>
        <v>0.49350649350649356</v>
      </c>
      <c r="M70" s="53">
        <f t="shared" si="10"/>
        <v>0.50649350649350655</v>
      </c>
      <c r="N70" s="54">
        <v>167</v>
      </c>
      <c r="O70" s="54">
        <f t="shared" si="11"/>
        <v>81.358974358974365</v>
      </c>
      <c r="P70" s="54">
        <f t="shared" si="12"/>
        <v>79.10526315789474</v>
      </c>
      <c r="Q70" s="54">
        <f t="shared" si="13"/>
        <v>87.89473684210526</v>
      </c>
      <c r="R70" s="54">
        <f t="shared" si="14"/>
        <v>85.641025641025649</v>
      </c>
      <c r="S70" s="55">
        <f t="shared" si="15"/>
        <v>-6.5357624831308954</v>
      </c>
      <c r="T70" s="55">
        <f t="shared" si="16"/>
        <v>-6.5357624831309096</v>
      </c>
      <c r="U70" s="42" t="s">
        <v>307</v>
      </c>
      <c r="V70" s="42" t="s">
        <v>302</v>
      </c>
      <c r="W70" s="42" t="s">
        <v>439</v>
      </c>
      <c r="X70" s="42" t="s">
        <v>476</v>
      </c>
      <c r="Y70" s="66" t="s">
        <v>479</v>
      </c>
    </row>
    <row r="71" spans="1:25" ht="15" x14ac:dyDescent="0.25">
      <c r="A71" s="42">
        <v>2.46</v>
      </c>
      <c r="B71" s="42">
        <v>1.57</v>
      </c>
      <c r="C71" s="43">
        <f t="shared" si="17"/>
        <v>4.3446740199886147E-2</v>
      </c>
      <c r="D71" s="44">
        <f>IF(OR($A71="",$B71=""),"",A71*'MPTO_working_2-way'!$G70)</f>
        <v>2.5668789808917198</v>
      </c>
      <c r="E71" s="46">
        <f>IF(OR($A71="",$B71=""),"",B71*'MPTO_working_2-way'!$G70)</f>
        <v>1.6382113821138213</v>
      </c>
      <c r="F71" s="44">
        <f>IF(OR($A71="",$B71=""),"",'MPTO_working_2-way'!D70)</f>
        <v>2.5988829823026718</v>
      </c>
      <c r="G71" s="46">
        <f>IF(OR($A71="",$B71=""),"",'MPTO_working_2-way'!E70)</f>
        <v>1.6254366398720594</v>
      </c>
      <c r="H71" s="44">
        <f>IF(OR($A71="",$B71=""),"",'OddsRatio_working_2-way'!M70)</f>
        <v>2.6004385363930509</v>
      </c>
      <c r="I71" s="44">
        <f>IF(OR($A71="",$B71=""),"",'OddsRatio_working_2-way'!N70)</f>
        <v>1.6248287436603006</v>
      </c>
      <c r="J71" s="44">
        <f>IF('Log_working_2-way'!$D70="","",A71^('Log_working_2-way'!$D70))</f>
        <v>2.6155477368379438</v>
      </c>
      <c r="K71" s="46">
        <f>IF('Log_working_2-way'!$D70="","",B71^('Log_working_2-way'!$D70))</f>
        <v>1.6189851139629738</v>
      </c>
      <c r="L71" s="53">
        <f t="shared" si="9"/>
        <v>0.38957816377171217</v>
      </c>
      <c r="M71" s="53">
        <f t="shared" si="10"/>
        <v>0.61042183622828772</v>
      </c>
      <c r="N71" s="54">
        <v>168</v>
      </c>
      <c r="O71" s="54">
        <f t="shared" si="11"/>
        <v>99.707317073170714</v>
      </c>
      <c r="P71" s="54">
        <f t="shared" si="12"/>
        <v>60.993630573248396</v>
      </c>
      <c r="Q71" s="54">
        <f t="shared" si="13"/>
        <v>107.00636942675159</v>
      </c>
      <c r="R71" s="54">
        <f t="shared" si="14"/>
        <v>68.292682926829272</v>
      </c>
      <c r="S71" s="55">
        <f t="shared" si="15"/>
        <v>-7.2990523535808762</v>
      </c>
      <c r="T71" s="55">
        <f t="shared" si="16"/>
        <v>-7.2990523535808762</v>
      </c>
      <c r="U71" s="42" t="s">
        <v>462</v>
      </c>
      <c r="V71" s="42" t="s">
        <v>301</v>
      </c>
      <c r="W71" s="42" t="s">
        <v>439</v>
      </c>
      <c r="X71" s="42" t="s">
        <v>476</v>
      </c>
      <c r="Y71" s="66" t="s">
        <v>485</v>
      </c>
    </row>
    <row r="72" spans="1:25" ht="15" x14ac:dyDescent="0.25">
      <c r="A72" s="42">
        <v>2.06</v>
      </c>
      <c r="B72" s="42">
        <v>1.79</v>
      </c>
      <c r="C72" s="43">
        <f t="shared" si="17"/>
        <v>4.4096111080978329E-2</v>
      </c>
      <c r="D72" s="44">
        <f>IF(OR($A72="",$B72=""),"",A72*'MPTO_working_2-way'!$G71)</f>
        <v>2.1508379888268152</v>
      </c>
      <c r="E72" s="46">
        <f>IF(OR($A72="",$B72=""),"",B72*'MPTO_working_2-way'!$G71)</f>
        <v>1.8689320388349513</v>
      </c>
      <c r="F72" s="44">
        <f>IF(OR($A72="",$B72=""),"",'MPTO_working_2-way'!D71)</f>
        <v>2.1580148651021243</v>
      </c>
      <c r="G72" s="46">
        <f>IF(OR($A72="",$B72=""),"",'MPTO_working_2-way'!E71)</f>
        <v>1.8635467731338755</v>
      </c>
      <c r="H72" s="44">
        <f>IF(OR($A72="",$B72=""),"",'OddsRatio_working_2-way'!M71)</f>
        <v>2.1583488904033761</v>
      </c>
      <c r="I72" s="44">
        <f>IF(OR($A72="",$B72=""),"",'OddsRatio_working_2-way'!N71)</f>
        <v>1.863297757942139</v>
      </c>
      <c r="J72" s="44">
        <f>IF('Log_working_2-way'!$D71="","",A72^('Log_working_2-way'!$D71))</f>
        <v>2.1616657579923269</v>
      </c>
      <c r="K72" s="46">
        <f>IF('Log_working_2-way'!$D71="","",B72^('Log_working_2-way'!$D71))</f>
        <v>1.8608328110900716</v>
      </c>
      <c r="L72" s="53">
        <f t="shared" si="9"/>
        <v>0.46493506493506503</v>
      </c>
      <c r="M72" s="53">
        <f t="shared" si="10"/>
        <v>0.53506493506493513</v>
      </c>
      <c r="N72" s="54">
        <v>169</v>
      </c>
      <c r="O72" s="54">
        <f t="shared" si="11"/>
        <v>86.961165048543677</v>
      </c>
      <c r="P72" s="54">
        <f t="shared" si="12"/>
        <v>74.586592178770942</v>
      </c>
      <c r="Q72" s="54">
        <f t="shared" si="13"/>
        <v>94.413407821229043</v>
      </c>
      <c r="R72" s="54">
        <f t="shared" si="14"/>
        <v>82.038834951456309</v>
      </c>
      <c r="S72" s="55">
        <f t="shared" si="15"/>
        <v>-7.4522427726853664</v>
      </c>
      <c r="T72" s="55">
        <f t="shared" si="16"/>
        <v>-7.4522427726853664</v>
      </c>
      <c r="U72" s="42" t="s">
        <v>469</v>
      </c>
      <c r="V72" s="42" t="s">
        <v>298</v>
      </c>
      <c r="W72" s="42" t="s">
        <v>439</v>
      </c>
      <c r="X72" s="42" t="s">
        <v>476</v>
      </c>
      <c r="Y72" s="66" t="s">
        <v>484</v>
      </c>
    </row>
    <row r="73" spans="1:25" ht="15" x14ac:dyDescent="0.25">
      <c r="A73" s="42">
        <v>2.4</v>
      </c>
      <c r="B73" s="42">
        <v>1.6</v>
      </c>
      <c r="C73" s="43">
        <f t="shared" si="17"/>
        <v>4.1666666666666741E-2</v>
      </c>
      <c r="D73" s="44">
        <f>IF(OR($A73="",$B73=""),"",A73*'MPTO_working_2-way'!$G72)</f>
        <v>2.5</v>
      </c>
      <c r="E73" s="46">
        <f>IF(OR($A73="",$B73=""),"",B73*'MPTO_working_2-way'!$G72)</f>
        <v>1.666666666666667</v>
      </c>
      <c r="F73" s="44">
        <f>IF(OR($A73="",$B73=""),"",'MPTO_working_2-way'!D72)</f>
        <v>2.5263157894736841</v>
      </c>
      <c r="G73" s="46">
        <f>IF(OR($A73="",$B73=""),"",'MPTO_working_2-way'!E72)</f>
        <v>1.6551724137931036</v>
      </c>
      <c r="H73" s="44">
        <f>IF(OR($A73="",$B73=""),"",'OddsRatio_working_2-way'!M72)</f>
        <v>2.5275252316519468</v>
      </c>
      <c r="I73" s="44">
        <f>IF(OR($A73="",$B73=""),"",'OddsRatio_working_2-way'!N72)</f>
        <v>1.6546536707079771</v>
      </c>
      <c r="J73" s="44">
        <f>IF('Log_working_2-way'!$D72="","",A73^('Log_working_2-way'!$D72))</f>
        <v>2.5398728286377308</v>
      </c>
      <c r="K73" s="46">
        <f>IF('Log_working_2-way'!$D72="","",B73^('Log_working_2-way'!$D72))</f>
        <v>1.6494042763805412</v>
      </c>
      <c r="L73" s="53">
        <f t="shared" ref="L73:L136" si="18">(1/D73)</f>
        <v>0.4</v>
      </c>
      <c r="M73" s="53">
        <f t="shared" ref="M73:M136" si="19">(1/E73)</f>
        <v>0.59999999999999987</v>
      </c>
      <c r="N73" s="54">
        <v>170</v>
      </c>
      <c r="O73" s="54">
        <f t="shared" ref="O73:O136" si="20">(1/A73)*((N73*A73)-N73)</f>
        <v>99.166666666666671</v>
      </c>
      <c r="P73" s="54">
        <f t="shared" ref="P73:P136" si="21">(1/B73)*((N73*B73)-N73)</f>
        <v>63.75</v>
      </c>
      <c r="Q73" s="54">
        <f t="shared" ref="Q73:Q136" si="22">(1/B73)*N73</f>
        <v>106.25</v>
      </c>
      <c r="R73" s="54">
        <f t="shared" ref="R73:R136" si="23">(1/A73)*N73</f>
        <v>70.833333333333343</v>
      </c>
      <c r="S73" s="55">
        <f t="shared" ref="S73:S136" si="24">O73-Q73</f>
        <v>-7.0833333333333286</v>
      </c>
      <c r="T73" s="55">
        <f t="shared" ref="T73:T136" si="25">P73-R73</f>
        <v>-7.0833333333333428</v>
      </c>
      <c r="U73" s="42" t="s">
        <v>246</v>
      </c>
      <c r="V73" s="42" t="s">
        <v>299</v>
      </c>
      <c r="W73" s="42" t="s">
        <v>439</v>
      </c>
      <c r="X73" s="42" t="s">
        <v>476</v>
      </c>
      <c r="Y73" s="66" t="s">
        <v>493</v>
      </c>
    </row>
    <row r="74" spans="1:25" ht="15" x14ac:dyDescent="0.25">
      <c r="A74" s="42">
        <v>2.27</v>
      </c>
      <c r="B74" s="42">
        <v>1.66</v>
      </c>
      <c r="C74" s="43">
        <f t="shared" si="17"/>
        <v>4.2938272915450382E-2</v>
      </c>
      <c r="D74" s="44">
        <f>IF(OR($A74="",$B74=""),"",A74*'MPTO_working_2-way'!$G73)</f>
        <v>2.3674698795180724</v>
      </c>
      <c r="E74" s="46">
        <f>IF(OR($A74="",$B74=""),"",B74*'MPTO_working_2-way'!$G73)</f>
        <v>1.7312775330396475</v>
      </c>
      <c r="F74" s="44">
        <f>IF(OR($A74="",$B74=""),"",'MPTO_working_2-way'!D73)</f>
        <v>2.3862959913874993</v>
      </c>
      <c r="G74" s="46">
        <f>IF(OR($A74="",$B74=""),"",'MPTO_working_2-way'!E73)</f>
        <v>1.7213466721483714</v>
      </c>
      <c r="H74" s="44">
        <f>IF(OR($A74="",$B74=""),"",'OddsRatio_working_2-way'!M73)</f>
        <v>2.387170654332921</v>
      </c>
      <c r="I74" s="44">
        <f>IF(OR($A74="",$B74=""),"",'OddsRatio_working_2-way'!N73)</f>
        <v>1.7208918361100216</v>
      </c>
      <c r="J74" s="44">
        <f>IF('Log_working_2-way'!$D73="","",A74^('Log_working_2-way'!$D73))</f>
        <v>2.3959540887220943</v>
      </c>
      <c r="K74" s="46">
        <f>IF('Log_working_2-way'!$D73="","",B74^('Log_working_2-way'!$D73))</f>
        <v>1.7163559375473425</v>
      </c>
      <c r="L74" s="53">
        <f t="shared" si="18"/>
        <v>0.42239185750636132</v>
      </c>
      <c r="M74" s="53">
        <f t="shared" si="19"/>
        <v>0.57760814249363868</v>
      </c>
      <c r="N74" s="54">
        <v>171</v>
      </c>
      <c r="O74" s="54">
        <f t="shared" si="20"/>
        <v>95.669603524229075</v>
      </c>
      <c r="P74" s="54">
        <f t="shared" si="21"/>
        <v>67.987951807228924</v>
      </c>
      <c r="Q74" s="54">
        <f t="shared" si="22"/>
        <v>103.01204819277109</v>
      </c>
      <c r="R74" s="54">
        <f t="shared" si="23"/>
        <v>75.330396475770925</v>
      </c>
      <c r="S74" s="55">
        <f t="shared" si="24"/>
        <v>-7.3424446685420151</v>
      </c>
      <c r="T74" s="55">
        <f t="shared" si="25"/>
        <v>-7.3424446685420008</v>
      </c>
      <c r="U74" s="42" t="s">
        <v>305</v>
      </c>
      <c r="V74" s="42" t="s">
        <v>304</v>
      </c>
      <c r="W74" s="42" t="s">
        <v>439</v>
      </c>
      <c r="X74" s="42" t="s">
        <v>476</v>
      </c>
      <c r="Y74" s="66" t="s">
        <v>485</v>
      </c>
    </row>
    <row r="75" spans="1:25" ht="15" x14ac:dyDescent="0.25">
      <c r="A75" s="42">
        <v>2.13</v>
      </c>
      <c r="B75" s="42">
        <v>1.74</v>
      </c>
      <c r="C75" s="43">
        <f t="shared" si="17"/>
        <v>4.4196211753278369E-2</v>
      </c>
      <c r="D75" s="44">
        <f>IF(OR($A75="",$B75=""),"",A75*'MPTO_working_2-way'!$G74)</f>
        <v>2.2241379310344827</v>
      </c>
      <c r="E75" s="46">
        <f>IF(OR($A75="",$B75=""),"",B75*'MPTO_working_2-way'!$G74)</f>
        <v>1.8169014084507042</v>
      </c>
      <c r="F75" s="44">
        <f>IF(OR($A75="",$B75=""),"",'MPTO_working_2-way'!D74)</f>
        <v>2.2352089741270129</v>
      </c>
      <c r="G75" s="46">
        <f>IF(OR($A75="",$B75=""),"",'MPTO_working_2-way'!E74)</f>
        <v>1.8095796103705875</v>
      </c>
      <c r="H75" s="44">
        <f>IF(OR($A75="",$B75=""),"",'OddsRatio_working_2-way'!M74)</f>
        <v>2.235729350232901</v>
      </c>
      <c r="I75" s="44">
        <f>IF(OR($A75="",$B75=""),"",'OddsRatio_working_2-way'!N74)</f>
        <v>1.8092386895330501</v>
      </c>
      <c r="J75" s="44">
        <f>IF('Log_working_2-way'!$D74="","",A75^('Log_working_2-way'!$D74))</f>
        <v>2.2408640724077871</v>
      </c>
      <c r="K75" s="46">
        <f>IF('Log_working_2-way'!$D74="","",B75^('Log_working_2-way'!$D74))</f>
        <v>1.8058900424598134</v>
      </c>
      <c r="L75" s="53">
        <f t="shared" si="18"/>
        <v>0.44961240310077522</v>
      </c>
      <c r="M75" s="53">
        <f t="shared" si="19"/>
        <v>0.55038759689922478</v>
      </c>
      <c r="N75" s="54">
        <v>172</v>
      </c>
      <c r="O75" s="54">
        <f t="shared" si="20"/>
        <v>91.248826291079794</v>
      </c>
      <c r="P75" s="54">
        <f t="shared" si="21"/>
        <v>73.149425287356308</v>
      </c>
      <c r="Q75" s="54">
        <f t="shared" si="22"/>
        <v>98.850574712643677</v>
      </c>
      <c r="R75" s="54">
        <f t="shared" si="23"/>
        <v>80.751173708920192</v>
      </c>
      <c r="S75" s="55">
        <f t="shared" si="24"/>
        <v>-7.6017484215638831</v>
      </c>
      <c r="T75" s="55">
        <f t="shared" si="25"/>
        <v>-7.6017484215638831</v>
      </c>
      <c r="U75" s="42" t="s">
        <v>306</v>
      </c>
      <c r="V75" s="42" t="s">
        <v>297</v>
      </c>
      <c r="W75" s="42" t="s">
        <v>439</v>
      </c>
      <c r="X75" s="42" t="s">
        <v>476</v>
      </c>
      <c r="Y75" s="66" t="s">
        <v>480</v>
      </c>
    </row>
    <row r="76" spans="1:25" ht="15" x14ac:dyDescent="0.25">
      <c r="A76" s="42">
        <v>2.0699999999999998</v>
      </c>
      <c r="B76" s="42">
        <v>1.79</v>
      </c>
      <c r="C76" s="43">
        <f t="shared" si="17"/>
        <v>4.17510053167085E-2</v>
      </c>
      <c r="D76" s="44">
        <f>IF(OR($A76="",$B76=""),"",A76*'MPTO_working_2-way'!$G75)</f>
        <v>2.1564245810055866</v>
      </c>
      <c r="E76" s="46">
        <f>IF(OR($A76="",$B76=""),"",B76*'MPTO_working_2-way'!$G75)</f>
        <v>1.8647342995169083</v>
      </c>
      <c r="F76" s="44">
        <f>IF(OR($A76="",$B76=""),"",'MPTO_working_2-way'!D75)</f>
        <v>2.1634893294018038</v>
      </c>
      <c r="G76" s="46">
        <f>IF(OR($A76="",$B76=""),"",'MPTO_working_2-way'!E75)</f>
        <v>1.8594836022382255</v>
      </c>
      <c r="H76" s="44">
        <f>IF(OR($A76="",$B76=""),"",'OddsRatio_working_2-way'!M75)</f>
        <v>2.1637999741136076</v>
      </c>
      <c r="I76" s="44">
        <f>IF(OR($A76="",$B76=""),"",'OddsRatio_working_2-way'!N75)</f>
        <v>1.8592541864950944</v>
      </c>
      <c r="J76" s="44">
        <f>IF('Log_working_2-way'!$D75="","",A76^('Log_working_2-way'!$D75))</f>
        <v>2.167058235858538</v>
      </c>
      <c r="K76" s="46">
        <f>IF('Log_working_2-way'!$D75="","",B76^('Log_working_2-way'!$D75))</f>
        <v>1.8568552701777588</v>
      </c>
      <c r="L76" s="53">
        <f t="shared" si="18"/>
        <v>0.46373056994818651</v>
      </c>
      <c r="M76" s="53">
        <f t="shared" si="19"/>
        <v>0.53626943005181349</v>
      </c>
      <c r="N76" s="54">
        <v>173</v>
      </c>
      <c r="O76" s="54">
        <f t="shared" si="20"/>
        <v>89.42512077294684</v>
      </c>
      <c r="P76" s="54">
        <f t="shared" si="21"/>
        <v>76.351955307262571</v>
      </c>
      <c r="Q76" s="54">
        <f t="shared" si="22"/>
        <v>96.648044692737429</v>
      </c>
      <c r="R76" s="54">
        <f t="shared" si="23"/>
        <v>83.574879227053145</v>
      </c>
      <c r="S76" s="55">
        <f t="shared" si="24"/>
        <v>-7.2229239197905883</v>
      </c>
      <c r="T76" s="55">
        <f t="shared" si="25"/>
        <v>-7.2229239197905741</v>
      </c>
      <c r="U76" s="42" t="s">
        <v>456</v>
      </c>
      <c r="V76" s="42" t="s">
        <v>245</v>
      </c>
      <c r="W76" s="42" t="s">
        <v>439</v>
      </c>
      <c r="X76" s="42" t="s">
        <v>476</v>
      </c>
      <c r="Y76" s="66" t="s">
        <v>487</v>
      </c>
    </row>
    <row r="77" spans="1:25" ht="15" x14ac:dyDescent="0.25">
      <c r="A77" s="42">
        <v>2.38</v>
      </c>
      <c r="B77" s="42">
        <v>1.58</v>
      </c>
      <c r="C77" s="43">
        <f t="shared" si="17"/>
        <v>5.3079459631953929E-2</v>
      </c>
      <c r="D77" s="44">
        <f>IF(OR($A77="",$B77=""),"",A77*'MPTO_working_2-way'!$G76)</f>
        <v>2.5063291139240502</v>
      </c>
      <c r="E77" s="46">
        <f>IF(OR($A77="",$B77=""),"",B77*'MPTO_working_2-way'!$G76)</f>
        <v>1.6638655462184873</v>
      </c>
      <c r="F77" s="44">
        <f>IF(OR($A77="",$B77=""),"",'MPTO_working_2-way'!D76)</f>
        <v>2.5404675043912981</v>
      </c>
      <c r="G77" s="46">
        <f>IF(OR($A77="",$B77=""),"",'MPTO_working_2-way'!E76)</f>
        <v>1.6491535830190334</v>
      </c>
      <c r="H77" s="44">
        <f>IF(OR($A77="",$B77=""),"",'OddsRatio_working_2-way'!M76)</f>
        <v>2.5425013273341408</v>
      </c>
      <c r="I77" s="44">
        <f>IF(OR($A77="",$B77=""),"",'OddsRatio_working_2-way'!N76)</f>
        <v>1.648297659314349</v>
      </c>
      <c r="J77" s="44">
        <f>IF('Log_working_2-way'!$D76="","",A77^('Log_working_2-way'!$D76))</f>
        <v>2.5587645597566064</v>
      </c>
      <c r="K77" s="46">
        <f>IF('Log_working_2-way'!$D76="","",B77^('Log_working_2-way'!$D76))</f>
        <v>1.6415337029172934</v>
      </c>
      <c r="L77" s="53">
        <f t="shared" si="18"/>
        <v>0.39898989898989906</v>
      </c>
      <c r="M77" s="53">
        <f t="shared" si="19"/>
        <v>0.60101010101010111</v>
      </c>
      <c r="N77" s="54">
        <v>174</v>
      </c>
      <c r="O77" s="54">
        <f t="shared" si="20"/>
        <v>100.89075630252101</v>
      </c>
      <c r="P77" s="54">
        <f t="shared" si="21"/>
        <v>63.87341772151899</v>
      </c>
      <c r="Q77" s="54">
        <f t="shared" si="22"/>
        <v>110.126582278481</v>
      </c>
      <c r="R77" s="54">
        <f t="shared" si="23"/>
        <v>73.109243697478988</v>
      </c>
      <c r="S77" s="55">
        <f t="shared" si="24"/>
        <v>-9.2358259759599832</v>
      </c>
      <c r="T77" s="55">
        <f t="shared" si="25"/>
        <v>-9.2358259759599974</v>
      </c>
      <c r="U77" s="42" t="s">
        <v>309</v>
      </c>
      <c r="V77" s="42" t="s">
        <v>313</v>
      </c>
      <c r="W77" s="42" t="s">
        <v>445</v>
      </c>
      <c r="X77" s="42" t="s">
        <v>476</v>
      </c>
      <c r="Y77" s="66" t="s">
        <v>481</v>
      </c>
    </row>
    <row r="78" spans="1:25" ht="15" x14ac:dyDescent="0.25">
      <c r="A78" s="42">
        <v>1.81</v>
      </c>
      <c r="B78" s="42">
        <v>2.0299999999999998</v>
      </c>
      <c r="C78" s="43">
        <f t="shared" si="17"/>
        <v>4.5097025283727721E-2</v>
      </c>
      <c r="D78" s="44">
        <f>IF(OR($A78="",$B78=""),"",A78*'MPTO_working_2-way'!$G77)</f>
        <v>1.8916256157635472</v>
      </c>
      <c r="E78" s="46">
        <f>IF(OR($A78="",$B78=""),"",B78*'MPTO_working_2-way'!$G77)</f>
        <v>2.1215469613259672</v>
      </c>
      <c r="F78" s="44">
        <f>IF(OR($A78="",$B78=""),"",'MPTO_working_2-way'!D77)</f>
        <v>1.8870143543127138</v>
      </c>
      <c r="G78" s="46">
        <f>IF(OR($A78="",$B78=""),"",'MPTO_working_2-way'!E77)</f>
        <v>2.1273774715571898</v>
      </c>
      <c r="H78" s="44">
        <f>IF(OR($A78="",$B78=""),"",'OddsRatio_working_2-way'!M77)</f>
        <v>1.8867963503478642</v>
      </c>
      <c r="I78" s="44">
        <f>IF(OR($A78="",$B78=""),"",'OddsRatio_working_2-way'!N77)</f>
        <v>2.1276546183435801</v>
      </c>
      <c r="J78" s="44">
        <f>IF('Log_working_2-way'!$D77="","",A78^('Log_working_2-way'!$D77))</f>
        <v>1.8846829983767455</v>
      </c>
      <c r="K78" s="46">
        <f>IF('Log_working_2-way'!$D77="","",B78^('Log_working_2-way'!$D77))</f>
        <v>2.1303483867491475</v>
      </c>
      <c r="L78" s="53">
        <f t="shared" si="18"/>
        <v>0.52864583333333326</v>
      </c>
      <c r="M78" s="53">
        <f t="shared" si="19"/>
        <v>0.47135416666666657</v>
      </c>
      <c r="N78" s="54">
        <v>175</v>
      </c>
      <c r="O78" s="54">
        <f t="shared" si="20"/>
        <v>78.314917127071823</v>
      </c>
      <c r="P78" s="54">
        <f t="shared" si="21"/>
        <v>88.793103448275843</v>
      </c>
      <c r="Q78" s="54">
        <f t="shared" si="22"/>
        <v>86.206896551724142</v>
      </c>
      <c r="R78" s="54">
        <f t="shared" si="23"/>
        <v>96.685082872928177</v>
      </c>
      <c r="S78" s="55">
        <f t="shared" si="24"/>
        <v>-7.8919794246523196</v>
      </c>
      <c r="T78" s="55">
        <f t="shared" si="25"/>
        <v>-7.8919794246523338</v>
      </c>
      <c r="U78" s="42" t="s">
        <v>318</v>
      </c>
      <c r="V78" s="42" t="s">
        <v>452</v>
      </c>
      <c r="W78" s="42" t="s">
        <v>445</v>
      </c>
      <c r="X78" s="42" t="s">
        <v>476</v>
      </c>
      <c r="Y78" s="66" t="s">
        <v>494</v>
      </c>
    </row>
    <row r="79" spans="1:25" ht="15" x14ac:dyDescent="0.25">
      <c r="A79" s="42">
        <v>1.92</v>
      </c>
      <c r="B79" s="42">
        <v>1.87</v>
      </c>
      <c r="C79" s="43">
        <f t="shared" si="17"/>
        <v>5.5592691622103452E-2</v>
      </c>
      <c r="D79" s="44">
        <f>IF(OR($A79="",$B79=""),"",A79*'MPTO_working_2-way'!$G78)</f>
        <v>2.0267379679144386</v>
      </c>
      <c r="E79" s="46">
        <f>IF(OR($A79="",$B79=""),"",B79*'MPTO_working_2-way'!$G78)</f>
        <v>1.9739583333333335</v>
      </c>
      <c r="F79" s="44">
        <f>IF(OR($A79="",$B79=""),"",'MPTO_working_2-way'!D78)</f>
        <v>2.0282453960004521</v>
      </c>
      <c r="G79" s="46">
        <f>IF(OR($A79="",$B79=""),"",'MPTO_working_2-way'!E78)</f>
        <v>1.9725304911548183</v>
      </c>
      <c r="H79" s="44">
        <f>IF(OR($A79="",$B79=""),"",'OddsRatio_working_2-way'!M78)</f>
        <v>2.0283342182227599</v>
      </c>
      <c r="I79" s="44">
        <f>IF(OR($A79="",$B79=""),"",'OddsRatio_working_2-way'!N78)</f>
        <v>1.9724464889715241</v>
      </c>
      <c r="J79" s="44">
        <f>IF('Log_working_2-way'!$D78="","",A79^('Log_working_2-way'!$D78))</f>
        <v>2.0290345410339614</v>
      </c>
      <c r="K79" s="46">
        <f>IF('Log_working_2-way'!$D78="","",B79^('Log_working_2-way'!$D78))</f>
        <v>1.9717846778914458</v>
      </c>
      <c r="L79" s="53">
        <f t="shared" si="18"/>
        <v>0.49340369393139838</v>
      </c>
      <c r="M79" s="53">
        <f t="shared" si="19"/>
        <v>0.50659630606860151</v>
      </c>
      <c r="N79" s="54">
        <v>176</v>
      </c>
      <c r="O79" s="54">
        <f t="shared" si="20"/>
        <v>84.333333333333314</v>
      </c>
      <c r="P79" s="54">
        <f t="shared" si="21"/>
        <v>81.882352941176464</v>
      </c>
      <c r="Q79" s="54">
        <f t="shared" si="22"/>
        <v>94.117647058823508</v>
      </c>
      <c r="R79" s="54">
        <f t="shared" si="23"/>
        <v>91.666666666666671</v>
      </c>
      <c r="S79" s="55">
        <f t="shared" si="24"/>
        <v>-9.7843137254901933</v>
      </c>
      <c r="T79" s="55">
        <f t="shared" si="25"/>
        <v>-9.7843137254902075</v>
      </c>
      <c r="U79" s="42" t="s">
        <v>465</v>
      </c>
      <c r="V79" s="42" t="s">
        <v>315</v>
      </c>
      <c r="W79" s="42" t="s">
        <v>445</v>
      </c>
      <c r="X79" s="42" t="s">
        <v>476</v>
      </c>
      <c r="Y79" s="66" t="s">
        <v>481</v>
      </c>
    </row>
    <row r="80" spans="1:25" ht="15" x14ac:dyDescent="0.25">
      <c r="A80" s="42">
        <v>1.7</v>
      </c>
      <c r="B80" s="42">
        <v>2.14</v>
      </c>
      <c r="C80" s="43">
        <f t="shared" si="17"/>
        <v>5.5525013743815244E-2</v>
      </c>
      <c r="D80" s="44">
        <f>IF(OR($A80="",$B80=""),"",A80*'MPTO_working_2-way'!$G79)</f>
        <v>1.794392523364486</v>
      </c>
      <c r="E80" s="46">
        <f>IF(OR($A80="",$B80=""),"",B80*'MPTO_working_2-way'!$G79)</f>
        <v>2.2588235294117647</v>
      </c>
      <c r="F80" s="44">
        <f>IF(OR($A80="",$B80=""),"",'MPTO_working_2-way'!D79)</f>
        <v>1.7842079450711132</v>
      </c>
      <c r="G80" s="46">
        <f>IF(OR($A80="",$B80=""),"",'MPTO_working_2-way'!E79)</f>
        <v>2.2751719824890557</v>
      </c>
      <c r="H80" s="44">
        <f>IF(OR($A80="",$B80=""),"",'OddsRatio_working_2-way'!M79)</f>
        <v>1.783603909969379</v>
      </c>
      <c r="I80" s="44">
        <f>IF(OR($A80="",$B80=""),"",'OddsRatio_working_2-way'!N79)</f>
        <v>2.2761549390929883</v>
      </c>
      <c r="J80" s="44">
        <f>IF('Log_working_2-way'!$D79="","",A80^('Log_working_2-way'!$D79))</f>
        <v>1.7789102233960266</v>
      </c>
      <c r="K80" s="46">
        <f>IF('Log_working_2-way'!$D79="","",B80^('Log_working_2-way'!$D79))</f>
        <v>2.2838450054453689</v>
      </c>
      <c r="L80" s="53">
        <f t="shared" si="18"/>
        <v>0.55729166666666663</v>
      </c>
      <c r="M80" s="53">
        <f t="shared" si="19"/>
        <v>0.44270833333333331</v>
      </c>
      <c r="N80" s="54">
        <v>177</v>
      </c>
      <c r="O80" s="54">
        <f t="shared" si="20"/>
        <v>72.882352941176464</v>
      </c>
      <c r="P80" s="54">
        <f t="shared" si="21"/>
        <v>94.289719626168235</v>
      </c>
      <c r="Q80" s="54">
        <f t="shared" si="22"/>
        <v>82.710280373831779</v>
      </c>
      <c r="R80" s="54">
        <f t="shared" si="23"/>
        <v>104.11764705882354</v>
      </c>
      <c r="S80" s="55">
        <f t="shared" si="24"/>
        <v>-9.827927432655315</v>
      </c>
      <c r="T80" s="55">
        <f t="shared" si="25"/>
        <v>-9.8279274326553008</v>
      </c>
      <c r="U80" s="42" t="s">
        <v>316</v>
      </c>
      <c r="V80" s="42" t="s">
        <v>470</v>
      </c>
      <c r="W80" s="42" t="s">
        <v>445</v>
      </c>
      <c r="X80" s="42" t="s">
        <v>476</v>
      </c>
      <c r="Y80" s="66" t="s">
        <v>478</v>
      </c>
    </row>
    <row r="81" spans="1:25" ht="15" x14ac:dyDescent="0.25">
      <c r="A81" s="42">
        <v>1.86</v>
      </c>
      <c r="B81" s="42">
        <v>1.96</v>
      </c>
      <c r="C81" s="43">
        <f t="shared" si="17"/>
        <v>4.7838490234803466E-2</v>
      </c>
      <c r="D81" s="44">
        <f>IF(OR($A81="",$B81=""),"",A81*'MPTO_working_2-way'!$G80)</f>
        <v>1.9489795918367345</v>
      </c>
      <c r="E81" s="46">
        <f>IF(OR($A81="",$B81=""),"",B81*'MPTO_working_2-way'!$G80)</f>
        <v>2.0537634408602146</v>
      </c>
      <c r="F81" s="44">
        <f>IF(OR($A81="",$B81=""),"",'MPTO_working_2-way'!D80)</f>
        <v>1.9466040153780435</v>
      </c>
      <c r="G81" s="46">
        <f>IF(OR($A81="",$B81=""),"",'MPTO_working_2-way'!E80)</f>
        <v>2.0564079422382671</v>
      </c>
      <c r="H81" s="44">
        <f>IF(OR($A81="",$B81=""),"",'OddsRatio_working_2-way'!M80)</f>
        <v>1.9464847243000454</v>
      </c>
      <c r="I81" s="44">
        <f>IF(OR($A81="",$B81=""),"",'OddsRatio_working_2-way'!N80)</f>
        <v>2.0565410875907482</v>
      </c>
      <c r="J81" s="44">
        <f>IF('Log_working_2-way'!$D80="","",A81^('Log_working_2-way'!$D80))</f>
        <v>1.9453918188381349</v>
      </c>
      <c r="K81" s="46">
        <f>IF('Log_working_2-way'!$D80="","",B81^('Log_working_2-way'!$D80))</f>
        <v>2.0577624854299059</v>
      </c>
      <c r="L81" s="53">
        <f t="shared" si="18"/>
        <v>0.51308900523560219</v>
      </c>
      <c r="M81" s="53">
        <f t="shared" si="19"/>
        <v>0.48691099476439803</v>
      </c>
      <c r="N81" s="54">
        <v>178</v>
      </c>
      <c r="O81" s="54">
        <f t="shared" si="20"/>
        <v>82.301075268817215</v>
      </c>
      <c r="P81" s="54">
        <f t="shared" si="21"/>
        <v>87.183673469387756</v>
      </c>
      <c r="Q81" s="54">
        <f t="shared" si="22"/>
        <v>90.816326530612244</v>
      </c>
      <c r="R81" s="54">
        <f t="shared" si="23"/>
        <v>95.698924731182785</v>
      </c>
      <c r="S81" s="55">
        <f t="shared" si="24"/>
        <v>-8.5152512617950293</v>
      </c>
      <c r="T81" s="55">
        <f t="shared" si="25"/>
        <v>-8.5152512617950293</v>
      </c>
      <c r="U81" s="42" t="s">
        <v>312</v>
      </c>
      <c r="V81" s="42" t="s">
        <v>314</v>
      </c>
      <c r="W81" s="42" t="s">
        <v>445</v>
      </c>
      <c r="X81" s="42" t="s">
        <v>476</v>
      </c>
      <c r="Y81" s="66" t="s">
        <v>486</v>
      </c>
    </row>
    <row r="82" spans="1:25" ht="15" x14ac:dyDescent="0.25">
      <c r="A82" s="42">
        <v>1.93</v>
      </c>
      <c r="B82" s="42">
        <v>1.89</v>
      </c>
      <c r="C82" s="43">
        <f t="shared" si="17"/>
        <v>4.7235244126436093E-2</v>
      </c>
      <c r="D82" s="44">
        <f>IF(OR($A82="",$B82=""),"",A82*'MPTO_working_2-way'!$G81)</f>
        <v>2.0211640211640214</v>
      </c>
      <c r="E82" s="46">
        <f>IF(OR($A82="",$B82=""),"",B82*'MPTO_working_2-way'!$G81)</f>
        <v>1.9792746113989641</v>
      </c>
      <c r="F82" s="44">
        <f>IF(OR($A82="",$B82=""),"",'MPTO_working_2-way'!D81)</f>
        <v>2.0221747928042801</v>
      </c>
      <c r="G82" s="46">
        <f>IF(OR($A82="",$B82=""),"",'MPTO_working_2-way'!E81)</f>
        <v>1.9783062613553166</v>
      </c>
      <c r="H82" s="44">
        <f>IF(OR($A82="",$B82=""),"",'OddsRatio_working_2-way'!M81)</f>
        <v>2.0222249362174249</v>
      </c>
      <c r="I82" s="44">
        <f>IF(OR($A82="",$B82=""),"",'OddsRatio_working_2-way'!N81)</f>
        <v>1.9782582722940953</v>
      </c>
      <c r="J82" s="44">
        <f>IF('Log_working_2-way'!$D81="","",A82^('Log_working_2-way'!$D81))</f>
        <v>2.0226909100425914</v>
      </c>
      <c r="K82" s="46">
        <f>IF('Log_working_2-way'!$D81="","",B82^('Log_working_2-way'!$D81))</f>
        <v>1.9778125435355127</v>
      </c>
      <c r="L82" s="53">
        <f t="shared" si="18"/>
        <v>0.4947643979057591</v>
      </c>
      <c r="M82" s="53">
        <f t="shared" si="19"/>
        <v>0.50523560209424079</v>
      </c>
      <c r="N82" s="54">
        <v>179</v>
      </c>
      <c r="O82" s="54">
        <f t="shared" si="20"/>
        <v>86.253886010362692</v>
      </c>
      <c r="P82" s="54">
        <f t="shared" si="21"/>
        <v>84.291005291005305</v>
      </c>
      <c r="Q82" s="54">
        <f t="shared" si="22"/>
        <v>94.708994708994723</v>
      </c>
      <c r="R82" s="54">
        <f t="shared" si="23"/>
        <v>92.746113989637323</v>
      </c>
      <c r="S82" s="55">
        <f t="shared" si="24"/>
        <v>-8.4551086986320314</v>
      </c>
      <c r="T82" s="55">
        <f t="shared" si="25"/>
        <v>-8.4551086986320172</v>
      </c>
      <c r="U82" s="42" t="s">
        <v>317</v>
      </c>
      <c r="V82" s="42" t="s">
        <v>310</v>
      </c>
      <c r="W82" s="42" t="s">
        <v>445</v>
      </c>
      <c r="X82" s="42" t="s">
        <v>476</v>
      </c>
      <c r="Y82" s="66" t="s">
        <v>479</v>
      </c>
    </row>
    <row r="83" spans="1:25" ht="15" x14ac:dyDescent="0.25">
      <c r="A83" s="42">
        <v>1.75</v>
      </c>
      <c r="B83" s="42">
        <v>2.09</v>
      </c>
      <c r="C83" s="43">
        <f t="shared" si="17"/>
        <v>4.9897470950102552E-2</v>
      </c>
      <c r="D83" s="44">
        <f>IF(OR($A83="",$B83=""),"",A83*'MPTO_working_2-way'!$G82)</f>
        <v>1.8373205741626795</v>
      </c>
      <c r="E83" s="46">
        <f>IF(OR($A83="",$B83=""),"",B83*'MPTO_working_2-way'!$G82)</f>
        <v>2.1942857142857144</v>
      </c>
      <c r="F83" s="44">
        <f>IF(OR($A83="",$B83=""),"",'MPTO_working_2-way'!D82)</f>
        <v>1.8298936835522202</v>
      </c>
      <c r="G83" s="46">
        <f>IF(OR($A83="",$B83=""),"",'MPTO_working_2-way'!E82)</f>
        <v>2.2049736247174074</v>
      </c>
      <c r="H83" s="44">
        <f>IF(OR($A83="",$B83=""),"",'OddsRatio_working_2-way'!M82)</f>
        <v>1.8295018954139968</v>
      </c>
      <c r="I83" s="44">
        <f>IF(OR($A83="",$B83=""),"",'OddsRatio_working_2-way'!N82)</f>
        <v>2.2055427546683419</v>
      </c>
      <c r="J83" s="44">
        <f>IF('Log_working_2-way'!$D82="","",A83^('Log_working_2-way'!$D82))</f>
        <v>1.8260899528059844</v>
      </c>
      <c r="K83" s="46">
        <f>IF('Log_working_2-way'!$D82="","",B83^('Log_working_2-way'!$D82))</f>
        <v>2.2105219251271992</v>
      </c>
      <c r="L83" s="53">
        <f t="shared" si="18"/>
        <v>0.54427083333333337</v>
      </c>
      <c r="M83" s="53">
        <f t="shared" si="19"/>
        <v>0.45572916666666663</v>
      </c>
      <c r="N83" s="54">
        <v>180</v>
      </c>
      <c r="O83" s="54">
        <f t="shared" si="20"/>
        <v>77.142857142857139</v>
      </c>
      <c r="P83" s="54">
        <f t="shared" si="21"/>
        <v>93.875598086124413</v>
      </c>
      <c r="Q83" s="54">
        <f t="shared" si="22"/>
        <v>86.124401913875602</v>
      </c>
      <c r="R83" s="54">
        <f t="shared" si="23"/>
        <v>102.85714285714285</v>
      </c>
      <c r="S83" s="55">
        <f t="shared" si="24"/>
        <v>-8.9815447710184628</v>
      </c>
      <c r="T83" s="55">
        <f t="shared" si="25"/>
        <v>-8.9815447710184344</v>
      </c>
      <c r="U83" s="42" t="s">
        <v>311</v>
      </c>
      <c r="V83" s="42" t="s">
        <v>308</v>
      </c>
      <c r="W83" s="42" t="s">
        <v>445</v>
      </c>
      <c r="X83" s="42" t="s">
        <v>476</v>
      </c>
      <c r="Y83" s="66" t="s">
        <v>479</v>
      </c>
    </row>
    <row r="84" spans="1:25" ht="15" x14ac:dyDescent="0.25">
      <c r="A84" s="42">
        <v>2.54</v>
      </c>
      <c r="B84" s="42">
        <v>1.57</v>
      </c>
      <c r="C84" s="43">
        <f t="shared" si="17"/>
        <v>3.0643462560810519E-2</v>
      </c>
      <c r="D84" s="44">
        <f>IF(OR($A84="",$B84=""),"",A84*'MPTO_working_2-way'!$G83)</f>
        <v>2.6178343949044587</v>
      </c>
      <c r="E84" s="46">
        <f>IF(OR($A84="",$B84=""),"",B84*'MPTO_working_2-way'!$G83)</f>
        <v>1.6181102362204727</v>
      </c>
      <c r="F84" s="44">
        <f>IF(OR($A84="",$B84=""),"",'MPTO_working_2-way'!D83)</f>
        <v>2.6428524090396981</v>
      </c>
      <c r="G84" s="46">
        <f>IF(OR($A84="",$B84=""),"",'MPTO_working_2-way'!E83)</f>
        <v>1.6086974061075479</v>
      </c>
      <c r="H84" s="44">
        <f>IF(OR($A84="",$B84=""),"",'OddsRatio_working_2-way'!M83)</f>
        <v>2.6437014284732223</v>
      </c>
      <c r="I84" s="44">
        <f>IF(OR($A84="",$B84=""),"",'OddsRatio_working_2-way'!N83)</f>
        <v>1.608382996253076</v>
      </c>
      <c r="J84" s="44">
        <f>IF('Log_working_2-way'!$D83="","",A84^('Log_working_2-way'!$D83))</f>
        <v>2.6553430749478024</v>
      </c>
      <c r="K84" s="46">
        <f>IF('Log_working_2-way'!$D83="","",B84^('Log_working_2-way'!$D83))</f>
        <v>1.6041043788046649</v>
      </c>
      <c r="L84" s="53">
        <f t="shared" si="18"/>
        <v>0.38199513381995132</v>
      </c>
      <c r="M84" s="53">
        <f t="shared" si="19"/>
        <v>0.61800486618004857</v>
      </c>
      <c r="N84" s="54">
        <v>181</v>
      </c>
      <c r="O84" s="54">
        <f t="shared" si="20"/>
        <v>109.74015748031495</v>
      </c>
      <c r="P84" s="54">
        <f t="shared" si="21"/>
        <v>65.713375796178354</v>
      </c>
      <c r="Q84" s="54">
        <f t="shared" si="22"/>
        <v>115.28662420382165</v>
      </c>
      <c r="R84" s="54">
        <f t="shared" si="23"/>
        <v>71.259842519685037</v>
      </c>
      <c r="S84" s="55">
        <f t="shared" si="24"/>
        <v>-5.5464667235066969</v>
      </c>
      <c r="T84" s="55">
        <f t="shared" si="25"/>
        <v>-5.5464667235066827</v>
      </c>
      <c r="U84" s="42" t="s">
        <v>248</v>
      </c>
      <c r="V84" s="42" t="s">
        <v>400</v>
      </c>
      <c r="W84" s="42" t="s">
        <v>440</v>
      </c>
      <c r="X84" s="42" t="s">
        <v>476</v>
      </c>
      <c r="Y84" s="66" t="s">
        <v>480</v>
      </c>
    </row>
    <row r="85" spans="1:25" ht="15" x14ac:dyDescent="0.25">
      <c r="A85" s="42">
        <v>1.42</v>
      </c>
      <c r="B85" s="42">
        <v>2.9</v>
      </c>
      <c r="C85" s="43">
        <f t="shared" si="17"/>
        <v>4.9052938319572803E-2</v>
      </c>
      <c r="D85" s="44">
        <f>IF(OR($A85="",$B85=""),"",A85*'MPTO_working_2-way'!$G84)</f>
        <v>1.4896551724137934</v>
      </c>
      <c r="E85" s="46">
        <f>IF(OR($A85="",$B85=""),"",B85*'MPTO_working_2-way'!$G84)</f>
        <v>3.042253521126761</v>
      </c>
      <c r="F85" s="44">
        <f>IF(OR($A85="",$B85=""),"",'MPTO_working_2-way'!D84)</f>
        <v>1.4712397284744554</v>
      </c>
      <c r="G85" s="46">
        <f>IF(OR($A85="",$B85=""),"",'MPTO_working_2-way'!E84)</f>
        <v>3.1220621683093261</v>
      </c>
      <c r="H85" s="44">
        <f>IF(OR($A85="",$B85=""),"",'OddsRatio_working_2-way'!M84)</f>
        <v>1.4701623459816275</v>
      </c>
      <c r="I85" s="44">
        <f>IF(OR($A85="",$B85=""),"",'OddsRatio_working_2-way'!N84)</f>
        <v>3.1269248984883151</v>
      </c>
      <c r="J85" s="44">
        <f>IF('Log_working_2-way'!$D84="","",A85^('Log_working_2-way'!$D84))</f>
        <v>1.4616572853423526</v>
      </c>
      <c r="K85" s="46">
        <f>IF('Log_working_2-way'!$D84="","",B85^('Log_working_2-way'!$D84))</f>
        <v>3.1661089984787969</v>
      </c>
      <c r="L85" s="53">
        <f t="shared" si="18"/>
        <v>0.67129629629629617</v>
      </c>
      <c r="M85" s="53">
        <f t="shared" si="19"/>
        <v>0.32870370370370366</v>
      </c>
      <c r="N85" s="54">
        <v>182</v>
      </c>
      <c r="O85" s="54">
        <f t="shared" si="20"/>
        <v>53.83098591549296</v>
      </c>
      <c r="P85" s="54">
        <f t="shared" si="21"/>
        <v>119.24137931034483</v>
      </c>
      <c r="Q85" s="54">
        <f t="shared" si="22"/>
        <v>62.758620689655174</v>
      </c>
      <c r="R85" s="54">
        <f t="shared" si="23"/>
        <v>128.16901408450704</v>
      </c>
      <c r="S85" s="55">
        <f t="shared" si="24"/>
        <v>-8.9276347741622146</v>
      </c>
      <c r="T85" s="55">
        <f t="shared" si="25"/>
        <v>-8.9276347741622146</v>
      </c>
      <c r="U85" s="42" t="s">
        <v>406</v>
      </c>
      <c r="V85" s="42" t="s">
        <v>402</v>
      </c>
      <c r="W85" s="42" t="s">
        <v>440</v>
      </c>
      <c r="X85" s="42" t="s">
        <v>476</v>
      </c>
      <c r="Y85" s="66" t="s">
        <v>495</v>
      </c>
    </row>
    <row r="86" spans="1:25" ht="15" x14ac:dyDescent="0.25">
      <c r="A86" s="42">
        <v>2.17</v>
      </c>
      <c r="B86" s="42">
        <v>1.71</v>
      </c>
      <c r="C86" s="43">
        <f t="shared" si="17"/>
        <v>4.5624814724984475E-2</v>
      </c>
      <c r="D86" s="44">
        <f>IF(OR($A86="",$B86=""),"",A86*'MPTO_working_2-way'!$G85)</f>
        <v>2.269005847953216</v>
      </c>
      <c r="E86" s="46">
        <f>IF(OR($A86="",$B86=""),"",B86*'MPTO_working_2-way'!$G85)</f>
        <v>1.7880184331797233</v>
      </c>
      <c r="F86" s="44">
        <f>IF(OR($A86="",$B86=""),"",'MPTO_working_2-way'!D85)</f>
        <v>2.2830159657919831</v>
      </c>
      <c r="G86" s="46">
        <f>IF(OR($A86="",$B86=""),"",'MPTO_working_2-way'!E85)</f>
        <v>1.7794135277051812</v>
      </c>
      <c r="H86" s="44">
        <f>IF(OR($A86="",$B86=""),"",'OddsRatio_working_2-way'!M85)</f>
        <v>2.283700636419435</v>
      </c>
      <c r="I86" s="44">
        <f>IF(OR($A86="",$B86=""),"",'OddsRatio_working_2-way'!N85)</f>
        <v>1.7789978221006826</v>
      </c>
      <c r="J86" s="44">
        <f>IF('Log_working_2-way'!$D85="","",A86^('Log_working_2-way'!$D85))</f>
        <v>2.2902231709951497</v>
      </c>
      <c r="K86" s="46">
        <f>IF('Log_working_2-way'!$D85="","",B86^('Log_working_2-way'!$D85))</f>
        <v>1.7750597125209804</v>
      </c>
      <c r="L86" s="53">
        <f t="shared" si="18"/>
        <v>0.44072164948453613</v>
      </c>
      <c r="M86" s="53">
        <f t="shared" si="19"/>
        <v>0.55927835051546393</v>
      </c>
      <c r="N86" s="54">
        <v>183</v>
      </c>
      <c r="O86" s="54">
        <f t="shared" si="20"/>
        <v>98.668202764976968</v>
      </c>
      <c r="P86" s="54">
        <f t="shared" si="21"/>
        <v>75.982456140350877</v>
      </c>
      <c r="Q86" s="54">
        <f t="shared" si="22"/>
        <v>107.01754385964912</v>
      </c>
      <c r="R86" s="54">
        <f t="shared" si="23"/>
        <v>84.331797235023046</v>
      </c>
      <c r="S86" s="55">
        <f t="shared" si="24"/>
        <v>-8.3493410946721554</v>
      </c>
      <c r="T86" s="55">
        <f t="shared" si="25"/>
        <v>-8.3493410946721696</v>
      </c>
      <c r="U86" s="42" t="s">
        <v>323</v>
      </c>
      <c r="V86" s="42" t="s">
        <v>329</v>
      </c>
      <c r="W86" s="42" t="s">
        <v>446</v>
      </c>
      <c r="X86" s="42" t="s">
        <v>476</v>
      </c>
      <c r="Y86" s="66" t="s">
        <v>487</v>
      </c>
    </row>
    <row r="87" spans="1:25" ht="15" x14ac:dyDescent="0.25">
      <c r="A87" s="42">
        <v>2.08</v>
      </c>
      <c r="B87" s="42">
        <v>1.78</v>
      </c>
      <c r="C87" s="43">
        <f t="shared" si="17"/>
        <v>4.2566983578219642E-2</v>
      </c>
      <c r="D87" s="44">
        <f>IF(OR($A87="",$B87=""),"",A87*'MPTO_working_2-way'!$G86)</f>
        <v>2.1685393258426968</v>
      </c>
      <c r="E87" s="46">
        <f>IF(OR($A87="",$B87=""),"",B87*'MPTO_working_2-way'!$G86)</f>
        <v>1.8557692307692311</v>
      </c>
      <c r="F87" s="44">
        <f>IF(OR($A87="",$B87=""),"",'MPTO_working_2-way'!D86)</f>
        <v>2.1763461086292031</v>
      </c>
      <c r="G87" s="46">
        <f>IF(OR($A87="",$B87=""),"",'MPTO_working_2-way'!E86)</f>
        <v>1.8500899460323807</v>
      </c>
      <c r="H87" s="44">
        <f>IF(OR($A87="",$B87=""),"",'OddsRatio_working_2-way'!M86)</f>
        <v>2.1766968108291049</v>
      </c>
      <c r="I87" s="44">
        <f>IF(OR($A87="",$B87=""),"",'OddsRatio_working_2-way'!N86)</f>
        <v>1.8498365855987975</v>
      </c>
      <c r="J87" s="44">
        <f>IF('Log_working_2-way'!$D86="","",A87^('Log_working_2-way'!$D86))</f>
        <v>2.180302148833781</v>
      </c>
      <c r="K87" s="46">
        <f>IF('Log_working_2-way'!$D86="","",B87^('Log_working_2-way'!$D86))</f>
        <v>1.8472406840805713</v>
      </c>
      <c r="L87" s="53">
        <f t="shared" si="18"/>
        <v>0.46113989637305697</v>
      </c>
      <c r="M87" s="53">
        <f t="shared" si="19"/>
        <v>0.53886010362694292</v>
      </c>
      <c r="N87" s="54">
        <v>184</v>
      </c>
      <c r="O87" s="54">
        <f t="shared" si="20"/>
        <v>95.538461538461547</v>
      </c>
      <c r="P87" s="54">
        <f t="shared" si="21"/>
        <v>80.62921348314606</v>
      </c>
      <c r="Q87" s="54">
        <f t="shared" si="22"/>
        <v>103.37078651685394</v>
      </c>
      <c r="R87" s="54">
        <f t="shared" si="23"/>
        <v>88.461538461538453</v>
      </c>
      <c r="S87" s="55">
        <f t="shared" si="24"/>
        <v>-7.8323249783923927</v>
      </c>
      <c r="T87" s="55">
        <f t="shared" si="25"/>
        <v>-7.8323249783923927</v>
      </c>
      <c r="U87" s="42" t="s">
        <v>325</v>
      </c>
      <c r="V87" s="42" t="s">
        <v>327</v>
      </c>
      <c r="W87" s="42" t="s">
        <v>446</v>
      </c>
      <c r="X87" s="42" t="s">
        <v>476</v>
      </c>
      <c r="Y87" s="66" t="s">
        <v>479</v>
      </c>
    </row>
    <row r="88" spans="1:25" ht="15" x14ac:dyDescent="0.25">
      <c r="A88" s="42">
        <v>2.34</v>
      </c>
      <c r="B88" s="42">
        <v>1.63</v>
      </c>
      <c r="C88" s="43">
        <f t="shared" si="17"/>
        <v>4.0847359865764821E-2</v>
      </c>
      <c r="D88" s="44">
        <f>IF(OR($A88="",$B88=""),"",A88*'MPTO_working_2-way'!$G87)</f>
        <v>2.4355828220858897</v>
      </c>
      <c r="E88" s="46">
        <f>IF(OR($A88="",$B88=""),"",B88*'MPTO_working_2-way'!$G87)</f>
        <v>1.6965811965811965</v>
      </c>
      <c r="F88" s="44">
        <f>IF(OR($A88="",$B88=""),"",'MPTO_working_2-way'!D87)</f>
        <v>2.4574447522711167</v>
      </c>
      <c r="G88" s="46">
        <f>IF(OR($A88="",$B88=""),"",'MPTO_working_2-way'!E87)</f>
        <v>1.6861323548914724</v>
      </c>
      <c r="H88" s="44">
        <f>IF(OR($A88="",$B88=""),"",'OddsRatio_working_2-way'!M87)</f>
        <v>2.4584183648679576</v>
      </c>
      <c r="I88" s="44">
        <f>IF(OR($A88="",$B88=""),"",'OddsRatio_working_2-way'!N87)</f>
        <v>1.6856743058707564</v>
      </c>
      <c r="J88" s="44">
        <f>IF('Log_working_2-way'!$D87="","",A88^('Log_working_2-way'!$D87))</f>
        <v>2.4686297213280377</v>
      </c>
      <c r="K88" s="46">
        <f>IF('Log_working_2-way'!$D87="","",B88^('Log_working_2-way'!$D87))</f>
        <v>1.6809068245571044</v>
      </c>
      <c r="L88" s="53">
        <f t="shared" si="18"/>
        <v>0.41057934508816119</v>
      </c>
      <c r="M88" s="53">
        <f t="shared" si="19"/>
        <v>0.58942065491183881</v>
      </c>
      <c r="N88" s="54">
        <v>185</v>
      </c>
      <c r="O88" s="54">
        <f t="shared" si="20"/>
        <v>105.94017094017094</v>
      </c>
      <c r="P88" s="54">
        <f t="shared" si="21"/>
        <v>71.503067484662552</v>
      </c>
      <c r="Q88" s="54">
        <f t="shared" si="22"/>
        <v>113.49693251533742</v>
      </c>
      <c r="R88" s="54">
        <f t="shared" si="23"/>
        <v>79.05982905982907</v>
      </c>
      <c r="S88" s="55">
        <f t="shared" si="24"/>
        <v>-7.5567615751664761</v>
      </c>
      <c r="T88" s="55">
        <f t="shared" si="25"/>
        <v>-7.5567615751665187</v>
      </c>
      <c r="U88" s="42" t="s">
        <v>326</v>
      </c>
      <c r="V88" s="42" t="s">
        <v>339</v>
      </c>
      <c r="W88" s="42" t="s">
        <v>446</v>
      </c>
      <c r="X88" s="42" t="s">
        <v>476</v>
      </c>
      <c r="Y88" s="66" t="s">
        <v>484</v>
      </c>
    </row>
    <row r="89" spans="1:25" ht="15" x14ac:dyDescent="0.25">
      <c r="A89" s="42">
        <v>2.2999999999999998</v>
      </c>
      <c r="B89" s="42">
        <v>1.64</v>
      </c>
      <c r="C89" s="43">
        <f t="shared" si="17"/>
        <v>4.4538706256627814E-2</v>
      </c>
      <c r="D89" s="44">
        <f>IF(OR($A89="",$B89=""),"",A89*'MPTO_working_2-way'!$G88)</f>
        <v>2.4024390243902438</v>
      </c>
      <c r="E89" s="46">
        <f>IF(OR($A89="",$B89=""),"",B89*'MPTO_working_2-way'!$G88)</f>
        <v>1.7130434782608694</v>
      </c>
      <c r="F89" s="44">
        <f>IF(OR($A89="",$B89=""),"",'MPTO_working_2-way'!D88)</f>
        <v>2.4241645244215939</v>
      </c>
      <c r="G89" s="46">
        <f>IF(OR($A89="",$B89=""),"",'MPTO_working_2-way'!E88)</f>
        <v>1.7021660649819494</v>
      </c>
      <c r="H89" s="44">
        <f>IF(OR($A89="",$B89=""),"",'OddsRatio_working_2-way'!M88)</f>
        <v>2.4252192813739226</v>
      </c>
      <c r="I89" s="44">
        <f>IF(OR($A89="",$B89=""),"",'OddsRatio_working_2-way'!N88)</f>
        <v>1.7016464154456235</v>
      </c>
      <c r="J89" s="44">
        <f>IF('Log_working_2-way'!$D88="","",A89^('Log_working_2-way'!$D88))</f>
        <v>2.4353940536578338</v>
      </c>
      <c r="K89" s="46">
        <f>IF('Log_working_2-way'!$D88="","",B89^('Log_working_2-way'!$D88))</f>
        <v>1.6966728038555408</v>
      </c>
      <c r="L89" s="53">
        <f t="shared" si="18"/>
        <v>0.41624365482233505</v>
      </c>
      <c r="M89" s="53">
        <f t="shared" si="19"/>
        <v>0.58375634517766506</v>
      </c>
      <c r="N89" s="54">
        <v>186</v>
      </c>
      <c r="O89" s="54">
        <f t="shared" si="20"/>
        <v>105.13043478260869</v>
      </c>
      <c r="P89" s="54">
        <f t="shared" si="21"/>
        <v>72.585365853658516</v>
      </c>
      <c r="Q89" s="54">
        <f t="shared" si="22"/>
        <v>113.41463414634146</v>
      </c>
      <c r="R89" s="54">
        <f t="shared" si="23"/>
        <v>80.869565217391312</v>
      </c>
      <c r="S89" s="55">
        <f t="shared" si="24"/>
        <v>-8.2841993637327676</v>
      </c>
      <c r="T89" s="55">
        <f t="shared" si="25"/>
        <v>-8.284199363732796</v>
      </c>
      <c r="U89" s="42" t="s">
        <v>332</v>
      </c>
      <c r="V89" s="42" t="s">
        <v>336</v>
      </c>
      <c r="W89" s="42" t="s">
        <v>446</v>
      </c>
      <c r="X89" s="42" t="s">
        <v>476</v>
      </c>
      <c r="Y89" s="66" t="s">
        <v>493</v>
      </c>
    </row>
    <row r="90" spans="1:25" ht="15" x14ac:dyDescent="0.25">
      <c r="A90" s="42">
        <v>2.4500000000000002</v>
      </c>
      <c r="B90" s="42">
        <v>1.57</v>
      </c>
      <c r="C90" s="43">
        <f t="shared" si="17"/>
        <v>4.5105940465357985E-2</v>
      </c>
      <c r="D90" s="44">
        <f>IF(OR($A90="",$B90=""),"",A90*'MPTO_working_2-way'!$G89)</f>
        <v>2.5605095541401273</v>
      </c>
      <c r="E90" s="46">
        <f>IF(OR($A90="",$B90=""),"",B90*'MPTO_working_2-way'!$G89)</f>
        <v>1.6408163265306122</v>
      </c>
      <c r="F90" s="44">
        <f>IF(OR($A90="",$B90=""),"",'MPTO_working_2-way'!D89)</f>
        <v>2.5932917579639305</v>
      </c>
      <c r="G90" s="46">
        <f>IF(OR($A90="",$B90=""),"",'MPTO_working_2-way'!E89)</f>
        <v>1.6276314397545752</v>
      </c>
      <c r="H90" s="44">
        <f>IF(OR($A90="",$B90=""),"",'OddsRatio_working_2-way'!M89)</f>
        <v>2.594948165026941</v>
      </c>
      <c r="I90" s="44">
        <f>IF(OR($A90="",$B90=""),"",'OddsRatio_working_2-way'!N89)</f>
        <v>1.6269796234933487</v>
      </c>
      <c r="J90" s="44">
        <f>IF('Log_working_2-way'!$D89="","",A90^('Log_working_2-way'!$D89))</f>
        <v>2.6104533683676099</v>
      </c>
      <c r="K90" s="46">
        <f>IF('Log_working_2-way'!$D89="","",B90^('Log_working_2-way'!$D89))</f>
        <v>1.6209431577721747</v>
      </c>
      <c r="L90" s="53">
        <f t="shared" si="18"/>
        <v>0.39054726368159204</v>
      </c>
      <c r="M90" s="53">
        <f t="shared" si="19"/>
        <v>0.60945273631840802</v>
      </c>
      <c r="N90" s="54">
        <v>187</v>
      </c>
      <c r="O90" s="54">
        <f t="shared" si="20"/>
        <v>110.67346938775511</v>
      </c>
      <c r="P90" s="54">
        <f t="shared" si="21"/>
        <v>67.891719745222943</v>
      </c>
      <c r="Q90" s="54">
        <f t="shared" si="22"/>
        <v>119.10828025477707</v>
      </c>
      <c r="R90" s="54">
        <f t="shared" si="23"/>
        <v>76.326530612244895</v>
      </c>
      <c r="S90" s="55">
        <f t="shared" si="24"/>
        <v>-8.4348108670219659</v>
      </c>
      <c r="T90" s="55">
        <f t="shared" si="25"/>
        <v>-8.4348108670219517</v>
      </c>
      <c r="U90" s="42" t="s">
        <v>330</v>
      </c>
      <c r="V90" s="42" t="s">
        <v>335</v>
      </c>
      <c r="W90" s="42" t="s">
        <v>446</v>
      </c>
      <c r="X90" s="42" t="s">
        <v>476</v>
      </c>
      <c r="Y90" s="66" t="s">
        <v>496</v>
      </c>
    </row>
    <row r="91" spans="1:25" ht="15" x14ac:dyDescent="0.25">
      <c r="A91" s="42">
        <v>1.79</v>
      </c>
      <c r="B91" s="42">
        <v>2.06</v>
      </c>
      <c r="C91" s="43">
        <f t="shared" si="17"/>
        <v>4.4096111080978329E-2</v>
      </c>
      <c r="D91" s="44">
        <f>IF(OR($A91="",$B91=""),"",A91*'MPTO_working_2-way'!$G90)</f>
        <v>1.8689320388349513</v>
      </c>
      <c r="E91" s="46">
        <f>IF(OR($A91="",$B91=""),"",B91*'MPTO_working_2-way'!$G90)</f>
        <v>2.1508379888268152</v>
      </c>
      <c r="F91" s="44">
        <f>IF(OR($A91="",$B91=""),"",'MPTO_working_2-way'!D90)</f>
        <v>1.8635467731338755</v>
      </c>
      <c r="G91" s="46">
        <f>IF(OR($A91="",$B91=""),"",'MPTO_working_2-way'!E90)</f>
        <v>2.1580148651021243</v>
      </c>
      <c r="H91" s="44">
        <f>IF(OR($A91="",$B91=""),"",'OddsRatio_working_2-way'!M90)</f>
        <v>1.863297757942139</v>
      </c>
      <c r="I91" s="44">
        <f>IF(OR($A91="",$B91=""),"",'OddsRatio_working_2-way'!N90)</f>
        <v>2.1583488904033761</v>
      </c>
      <c r="J91" s="44">
        <f>IF('Log_working_2-way'!$D90="","",A91^('Log_working_2-way'!$D90))</f>
        <v>1.8608328110900716</v>
      </c>
      <c r="K91" s="46">
        <f>IF('Log_working_2-way'!$D90="","",B91^('Log_working_2-way'!$D90))</f>
        <v>2.1616657579923269</v>
      </c>
      <c r="L91" s="53">
        <f t="shared" si="18"/>
        <v>0.53506493506493513</v>
      </c>
      <c r="M91" s="53">
        <f t="shared" si="19"/>
        <v>0.46493506493506503</v>
      </c>
      <c r="N91" s="54">
        <v>188</v>
      </c>
      <c r="O91" s="54">
        <f t="shared" si="20"/>
        <v>82.972067039106136</v>
      </c>
      <c r="P91" s="54">
        <f t="shared" si="21"/>
        <v>96.737864077669911</v>
      </c>
      <c r="Q91" s="54">
        <f t="shared" si="22"/>
        <v>91.262135922330103</v>
      </c>
      <c r="R91" s="54">
        <f t="shared" si="23"/>
        <v>105.02793296089385</v>
      </c>
      <c r="S91" s="55">
        <f t="shared" si="24"/>
        <v>-8.2900688832239666</v>
      </c>
      <c r="T91" s="55">
        <f t="shared" si="25"/>
        <v>-8.2900688832239382</v>
      </c>
      <c r="U91" s="42" t="s">
        <v>324</v>
      </c>
      <c r="V91" s="42" t="s">
        <v>341</v>
      </c>
      <c r="W91" s="42" t="s">
        <v>446</v>
      </c>
      <c r="X91" s="42" t="s">
        <v>476</v>
      </c>
      <c r="Y91" s="66" t="s">
        <v>497</v>
      </c>
    </row>
    <row r="92" spans="1:25" ht="15" x14ac:dyDescent="0.25">
      <c r="A92" s="42">
        <v>2.31</v>
      </c>
      <c r="B92" s="42">
        <v>1.64</v>
      </c>
      <c r="C92" s="43">
        <f t="shared" si="17"/>
        <v>4.2656530461408604E-2</v>
      </c>
      <c r="D92" s="44">
        <f>IF(OR($A92="",$B92=""),"",A92*'MPTO_working_2-way'!$G91)</f>
        <v>2.4085365853658538</v>
      </c>
      <c r="E92" s="46">
        <f>IF(OR($A92="",$B92=""),"",B92*'MPTO_working_2-way'!$G91)</f>
        <v>1.7099567099567101</v>
      </c>
      <c r="F92" s="44">
        <f>IF(OR($A92="",$B92=""),"",'MPTO_working_2-way'!D91)</f>
        <v>2.4297075423294001</v>
      </c>
      <c r="G92" s="46">
        <f>IF(OR($A92="",$B92=""),"",'MPTO_working_2-way'!E91)</f>
        <v>1.6994437466355645</v>
      </c>
      <c r="H92" s="44">
        <f>IF(OR($A92="",$B92=""),"",'OddsRatio_working_2-way'!M91)</f>
        <v>2.4306903927824499</v>
      </c>
      <c r="I92" s="44">
        <f>IF(OR($A92="",$B92=""),"",'OddsRatio_working_2-way'!N91)</f>
        <v>1.6989632453288304</v>
      </c>
      <c r="J92" s="44">
        <f>IF('Log_working_2-way'!$D91="","",A92^('Log_working_2-way'!$D91))</f>
        <v>2.4405863243940802</v>
      </c>
      <c r="K92" s="46">
        <f>IF('Log_working_2-way'!$D91="","",B92^('Log_working_2-way'!$D91))</f>
        <v>1.694161802778569</v>
      </c>
      <c r="L92" s="53">
        <f t="shared" si="18"/>
        <v>0.41518987341772151</v>
      </c>
      <c r="M92" s="53">
        <f t="shared" si="19"/>
        <v>0.58481012658227838</v>
      </c>
      <c r="N92" s="54">
        <v>189</v>
      </c>
      <c r="O92" s="54">
        <f t="shared" si="20"/>
        <v>107.1818181818182</v>
      </c>
      <c r="P92" s="54">
        <f t="shared" si="21"/>
        <v>73.75609756097559</v>
      </c>
      <c r="Q92" s="54">
        <f t="shared" si="22"/>
        <v>115.24390243902438</v>
      </c>
      <c r="R92" s="54">
        <f t="shared" si="23"/>
        <v>81.818181818181813</v>
      </c>
      <c r="S92" s="55">
        <f t="shared" si="24"/>
        <v>-8.0620842572061804</v>
      </c>
      <c r="T92" s="55">
        <f t="shared" si="25"/>
        <v>-8.062084257206223</v>
      </c>
      <c r="U92" s="42" t="s">
        <v>342</v>
      </c>
      <c r="V92" s="42" t="s">
        <v>331</v>
      </c>
      <c r="W92" s="42" t="s">
        <v>446</v>
      </c>
      <c r="X92" s="42" t="s">
        <v>476</v>
      </c>
      <c r="Y92" s="66" t="s">
        <v>482</v>
      </c>
    </row>
    <row r="93" spans="1:25" ht="15" x14ac:dyDescent="0.25">
      <c r="A93" s="42">
        <v>2.0299999999999998</v>
      </c>
      <c r="B93" s="42">
        <v>1.83</v>
      </c>
      <c r="C93" s="43">
        <f t="shared" si="17"/>
        <v>3.9058924870117639E-2</v>
      </c>
      <c r="D93" s="44">
        <f>IF(OR($A93="",$B93=""),"",A93*'MPTO_working_2-way'!$G92)</f>
        <v>2.1092896174863385</v>
      </c>
      <c r="E93" s="46">
        <f>IF(OR($A93="",$B93=""),"",B93*'MPTO_working_2-way'!$G92)</f>
        <v>1.9014778325123154</v>
      </c>
      <c r="F93" s="44">
        <f>IF(OR($A93="",$B93=""),"",'MPTO_working_2-way'!D92)</f>
        <v>2.1138012461236451</v>
      </c>
      <c r="G93" s="46">
        <f>IF(OR($A93="",$B93=""),"",'MPTO_working_2-way'!E92)</f>
        <v>1.8978262535441519</v>
      </c>
      <c r="H93" s="44">
        <f>IF(OR($A93="",$B93=""),"",'OddsRatio_working_2-way'!M92)</f>
        <v>2.113985572357957</v>
      </c>
      <c r="I93" s="44">
        <f>IF(OR($A93="",$B93=""),"",'OddsRatio_working_2-way'!N92)</f>
        <v>1.8976776942301987</v>
      </c>
      <c r="J93" s="44">
        <f>IF('Log_working_2-way'!$D92="","",A93^('Log_working_2-way'!$D92))</f>
        <v>2.1160569234955591</v>
      </c>
      <c r="K93" s="46">
        <f>IF('Log_working_2-way'!$D92="","",B93^('Log_working_2-way'!$D92))</f>
        <v>1.8960116450582052</v>
      </c>
      <c r="L93" s="53">
        <f t="shared" si="18"/>
        <v>0.47409326424870474</v>
      </c>
      <c r="M93" s="53">
        <f t="shared" si="19"/>
        <v>0.52590673575129532</v>
      </c>
      <c r="N93" s="54">
        <v>190</v>
      </c>
      <c r="O93" s="54">
        <f t="shared" si="20"/>
        <v>96.403940886699516</v>
      </c>
      <c r="P93" s="54">
        <f t="shared" si="21"/>
        <v>86.174863387978121</v>
      </c>
      <c r="Q93" s="54">
        <f t="shared" si="22"/>
        <v>103.82513661202185</v>
      </c>
      <c r="R93" s="54">
        <f t="shared" si="23"/>
        <v>93.596059113300498</v>
      </c>
      <c r="S93" s="55">
        <f t="shared" si="24"/>
        <v>-7.4211957253223346</v>
      </c>
      <c r="T93" s="55">
        <f t="shared" si="25"/>
        <v>-7.4211957253223773</v>
      </c>
      <c r="U93" s="42" t="s">
        <v>328</v>
      </c>
      <c r="V93" s="42" t="s">
        <v>337</v>
      </c>
      <c r="W93" s="42" t="s">
        <v>446</v>
      </c>
      <c r="X93" s="42" t="s">
        <v>476</v>
      </c>
      <c r="Y93" s="66" t="s">
        <v>482</v>
      </c>
    </row>
    <row r="94" spans="1:25" ht="15" x14ac:dyDescent="0.25">
      <c r="A94" s="42">
        <v>2.75</v>
      </c>
      <c r="B94" s="42">
        <v>1.47</v>
      </c>
      <c r="C94" s="43">
        <f t="shared" si="17"/>
        <v>4.390847247990104E-2</v>
      </c>
      <c r="D94" s="44">
        <f>IF(OR($A94="",$B94=""),"",A94*'MPTO_working_2-way'!$G93)</f>
        <v>2.870748299319728</v>
      </c>
      <c r="E94" s="46">
        <f>IF(OR($A94="",$B94=""),"",B94*'MPTO_working_2-way'!$G93)</f>
        <v>1.5345454545454544</v>
      </c>
      <c r="F94" s="44">
        <f>IF(OR($A94="",$B94=""),"",'MPTO_working_2-way'!D93)</f>
        <v>2.9266968325791858</v>
      </c>
      <c r="G94" s="46">
        <f>IF(OR($A94="",$B94=""),"",'MPTO_working_2-way'!E93)</f>
        <v>1.5190230155002347</v>
      </c>
      <c r="H94" s="44">
        <f>IF(OR($A94="",$B94=""),"",'OddsRatio_working_2-way'!M93)</f>
        <v>2.9296124624698994</v>
      </c>
      <c r="I94" s="44">
        <f>IF(OR($A94="",$B94=""),"",'OddsRatio_working_2-way'!N93)</f>
        <v>1.5182387756347728</v>
      </c>
      <c r="J94" s="44">
        <f>IF('Log_working_2-way'!$D93="","",A94^('Log_working_2-way'!$D93))</f>
        <v>2.9565379812868176</v>
      </c>
      <c r="K94" s="46">
        <f>IF('Log_working_2-way'!$D93="","",B94^('Log_working_2-way'!$D93))</f>
        <v>1.5111068681327435</v>
      </c>
      <c r="L94" s="53">
        <f t="shared" si="18"/>
        <v>0.34834123222748814</v>
      </c>
      <c r="M94" s="53">
        <f t="shared" si="19"/>
        <v>0.65165876777251186</v>
      </c>
      <c r="N94" s="54">
        <v>191</v>
      </c>
      <c r="O94" s="54">
        <f t="shared" si="20"/>
        <v>121.54545454545455</v>
      </c>
      <c r="P94" s="54">
        <f t="shared" si="21"/>
        <v>61.068027210884338</v>
      </c>
      <c r="Q94" s="54">
        <f t="shared" si="22"/>
        <v>129.93197278911563</v>
      </c>
      <c r="R94" s="54">
        <f t="shared" si="23"/>
        <v>69.454545454545453</v>
      </c>
      <c r="S94" s="55">
        <f t="shared" si="24"/>
        <v>-8.3865182436610866</v>
      </c>
      <c r="T94" s="55">
        <f t="shared" si="25"/>
        <v>-8.386518243661115</v>
      </c>
      <c r="U94" s="42" t="s">
        <v>334</v>
      </c>
      <c r="V94" s="42" t="s">
        <v>338</v>
      </c>
      <c r="W94" s="42" t="s">
        <v>446</v>
      </c>
      <c r="X94" s="42" t="s">
        <v>476</v>
      </c>
      <c r="Y94" s="66" t="s">
        <v>478</v>
      </c>
    </row>
    <row r="95" spans="1:25" ht="15" x14ac:dyDescent="0.25">
      <c r="A95" s="42">
        <v>2.34</v>
      </c>
      <c r="B95" s="42">
        <v>1.62</v>
      </c>
      <c r="C95" s="43">
        <f t="shared" si="17"/>
        <v>4.4634377967711192E-2</v>
      </c>
      <c r="D95" s="44">
        <f>IF(OR($A95="",$B95=""),"",A95*'MPTO_working_2-way'!$G94)</f>
        <v>2.4444444444444442</v>
      </c>
      <c r="E95" s="46">
        <f>IF(OR($A95="",$B95=""),"",B95*'MPTO_working_2-way'!$G94)</f>
        <v>1.6923076923076923</v>
      </c>
      <c r="F95" s="44">
        <f>IF(OR($A95="",$B95=""),"",'MPTO_working_2-way'!D94)</f>
        <v>2.4689331770222736</v>
      </c>
      <c r="G95" s="46">
        <f>IF(OR($A95="",$B95=""),"",'MPTO_working_2-way'!E94)</f>
        <v>1.6807661612130886</v>
      </c>
      <c r="H95" s="44">
        <f>IF(OR($A95="",$B95=""),"",'OddsRatio_working_2-way'!M94)</f>
        <v>2.4701327567878497</v>
      </c>
      <c r="I95" s="44">
        <f>IF(OR($A95="",$B95=""),"",'OddsRatio_working_2-way'!N94)</f>
        <v>1.6802106785137814</v>
      </c>
      <c r="J95" s="44">
        <f>IF('Log_working_2-way'!$D94="","",A95^('Log_working_2-way'!$D94))</f>
        <v>2.4816301059671568</v>
      </c>
      <c r="K95" s="46">
        <f>IF('Log_working_2-way'!$D94="","",B95^('Log_working_2-way'!$D94))</f>
        <v>1.6749322897610397</v>
      </c>
      <c r="L95" s="53">
        <f t="shared" si="18"/>
        <v>0.40909090909090912</v>
      </c>
      <c r="M95" s="53">
        <f t="shared" si="19"/>
        <v>0.59090909090909094</v>
      </c>
      <c r="N95" s="54">
        <v>192</v>
      </c>
      <c r="O95" s="54">
        <f t="shared" si="20"/>
        <v>109.94871794871794</v>
      </c>
      <c r="P95" s="54">
        <f t="shared" si="21"/>
        <v>73.481481481481495</v>
      </c>
      <c r="Q95" s="54">
        <f t="shared" si="22"/>
        <v>118.5185185185185</v>
      </c>
      <c r="R95" s="54">
        <f t="shared" si="23"/>
        <v>82.051282051282058</v>
      </c>
      <c r="S95" s="55">
        <f t="shared" si="24"/>
        <v>-8.569800569800563</v>
      </c>
      <c r="T95" s="55">
        <f t="shared" si="25"/>
        <v>-8.569800569800563</v>
      </c>
      <c r="U95" s="42" t="s">
        <v>340</v>
      </c>
      <c r="V95" s="42" t="s">
        <v>333</v>
      </c>
      <c r="W95" s="42" t="s">
        <v>446</v>
      </c>
      <c r="X95" s="42" t="s">
        <v>476</v>
      </c>
      <c r="Y95" s="66" t="s">
        <v>485</v>
      </c>
    </row>
    <row r="96" spans="1:25" ht="15" x14ac:dyDescent="0.25">
      <c r="A96" s="42">
        <v>2.27</v>
      </c>
      <c r="B96" s="42">
        <v>1.63</v>
      </c>
      <c r="C96" s="43">
        <f t="shared" si="17"/>
        <v>5.4025566876570785E-2</v>
      </c>
      <c r="D96" s="44">
        <f>IF(OR($A96="",$B96=""),"",A96*'MPTO_working_2-way'!$G95)</f>
        <v>2.3926380368098159</v>
      </c>
      <c r="E96" s="46">
        <f>IF(OR($A96="",$B96=""),"",B96*'MPTO_working_2-way'!$G95)</f>
        <v>1.7180616740088102</v>
      </c>
      <c r="F96" s="44">
        <f>IF(OR($A96="",$B96=""),"",'MPTO_working_2-way'!D95)</f>
        <v>2.418286984085487</v>
      </c>
      <c r="G96" s="46">
        <f>IF(OR($A96="",$B96=""),"",'MPTO_working_2-way'!E95)</f>
        <v>1.7050759199096792</v>
      </c>
      <c r="H96" s="44">
        <f>IF(OR($A96="",$B96=""),"",'OddsRatio_working_2-way'!M95)</f>
        <v>2.4198144300833877</v>
      </c>
      <c r="I96" s="44">
        <f>IF(OR($A96="",$B96=""),"",'OddsRatio_working_2-way'!N95)</f>
        <v>1.7043173944508145</v>
      </c>
      <c r="J96" s="44">
        <f>IF('Log_working_2-way'!$D95="","",A96^('Log_working_2-way'!$D95))</f>
        <v>2.4319584275419412</v>
      </c>
      <c r="K96" s="46">
        <f>IF('Log_working_2-way'!$D95="","",B96^('Log_working_2-way'!$D95))</f>
        <v>1.6983442960099051</v>
      </c>
      <c r="L96" s="53">
        <f t="shared" si="18"/>
        <v>0.41794871794871796</v>
      </c>
      <c r="M96" s="53">
        <f t="shared" si="19"/>
        <v>0.5820512820512822</v>
      </c>
      <c r="N96" s="54">
        <v>193</v>
      </c>
      <c r="O96" s="54">
        <f t="shared" si="20"/>
        <v>107.97797356828194</v>
      </c>
      <c r="P96" s="54">
        <f t="shared" si="21"/>
        <v>74.595092024539866</v>
      </c>
      <c r="Q96" s="54">
        <f t="shared" si="22"/>
        <v>118.40490797546012</v>
      </c>
      <c r="R96" s="54">
        <f t="shared" si="23"/>
        <v>85.022026431718061</v>
      </c>
      <c r="S96" s="55">
        <f t="shared" si="24"/>
        <v>-10.42693440717818</v>
      </c>
      <c r="T96" s="55">
        <f t="shared" si="25"/>
        <v>-10.426934407178194</v>
      </c>
      <c r="U96" s="42" t="s">
        <v>412</v>
      </c>
      <c r="V96" s="42" t="s">
        <v>93</v>
      </c>
      <c r="W96" s="42" t="s">
        <v>447</v>
      </c>
      <c r="X96" s="42" t="s">
        <v>476</v>
      </c>
      <c r="Y96" s="66" t="s">
        <v>483</v>
      </c>
    </row>
    <row r="97" spans="1:25" ht="15" x14ac:dyDescent="0.25">
      <c r="A97" s="42">
        <v>2.0099999999999998</v>
      </c>
      <c r="B97" s="42">
        <v>1.81</v>
      </c>
      <c r="C97" s="43">
        <f t="shared" si="17"/>
        <v>4.999862565624924E-2</v>
      </c>
      <c r="D97" s="44">
        <f>IF(OR($A97="",$B97=""),"",A97*'MPTO_working_2-way'!$G96)</f>
        <v>2.1104972375690609</v>
      </c>
      <c r="E97" s="46">
        <f>IF(OR($A97="",$B97=""),"",B97*'MPTO_working_2-way'!$G96)</f>
        <v>1.9004975124378112</v>
      </c>
      <c r="F97" s="44">
        <f>IF(OR($A97="",$B97=""),"",'MPTO_working_2-way'!D96)</f>
        <v>2.1163433291643639</v>
      </c>
      <c r="G97" s="46">
        <f>IF(OR($A97="",$B97=""),"",'MPTO_working_2-way'!E96)</f>
        <v>1.8957817670201405</v>
      </c>
      <c r="H97" s="44">
        <f>IF(OR($A97="",$B97=""),"",'OddsRatio_working_2-way'!M96)</f>
        <v>2.1166528467912094</v>
      </c>
      <c r="I97" s="44">
        <f>IF(OR($A97="",$B97=""),"",'OddsRatio_working_2-way'!N96)</f>
        <v>1.89553347118899</v>
      </c>
      <c r="J97" s="44">
        <f>IF('Log_working_2-way'!$D96="","",A97^('Log_working_2-way'!$D96))</f>
        <v>2.1193652902976643</v>
      </c>
      <c r="K97" s="46">
        <f>IF('Log_working_2-way'!$D96="","",B97^('Log_working_2-way'!$D96))</f>
        <v>1.893363416452811</v>
      </c>
      <c r="L97" s="53">
        <f t="shared" si="18"/>
        <v>0.47382198952879578</v>
      </c>
      <c r="M97" s="53">
        <f t="shared" si="19"/>
        <v>0.52617801047120416</v>
      </c>
      <c r="N97" s="54">
        <v>194</v>
      </c>
      <c r="O97" s="54">
        <f t="shared" si="20"/>
        <v>97.482587064676594</v>
      </c>
      <c r="P97" s="54">
        <f t="shared" si="21"/>
        <v>86.817679558011051</v>
      </c>
      <c r="Q97" s="54">
        <f t="shared" si="22"/>
        <v>107.18232044198896</v>
      </c>
      <c r="R97" s="54">
        <f t="shared" si="23"/>
        <v>96.517412935323392</v>
      </c>
      <c r="S97" s="55">
        <f t="shared" si="24"/>
        <v>-9.69973337731237</v>
      </c>
      <c r="T97" s="55">
        <f t="shared" si="25"/>
        <v>-9.6997333773123415</v>
      </c>
      <c r="U97" s="42" t="s">
        <v>345</v>
      </c>
      <c r="V97" s="42" t="s">
        <v>90</v>
      </c>
      <c r="W97" s="42" t="s">
        <v>447</v>
      </c>
      <c r="X97" s="42" t="s">
        <v>476</v>
      </c>
      <c r="Y97" s="66" t="s">
        <v>483</v>
      </c>
    </row>
    <row r="98" spans="1:25" ht="15" x14ac:dyDescent="0.25">
      <c r="A98" s="42">
        <v>2.0299999999999998</v>
      </c>
      <c r="B98" s="42">
        <v>1.82</v>
      </c>
      <c r="C98" s="43">
        <f t="shared" si="17"/>
        <v>4.2061386888973207E-2</v>
      </c>
      <c r="D98" s="44">
        <f>IF(OR($A98="",$B98=""),"",A98*'MPTO_working_2-way'!$G97)</f>
        <v>2.1153846153846154</v>
      </c>
      <c r="E98" s="46">
        <f>IF(OR($A98="",$B98=""),"",B98*'MPTO_working_2-way'!$G97)</f>
        <v>1.8965517241379313</v>
      </c>
      <c r="F98" s="44">
        <f>IF(OR($A98="",$B98=""),"",'MPTO_working_2-way'!D97)</f>
        <v>2.1205303334672561</v>
      </c>
      <c r="G98" s="46">
        <f>IF(OR($A98="",$B98=""),"",'MPTO_working_2-way'!E97)</f>
        <v>1.8924345643599858</v>
      </c>
      <c r="H98" s="44">
        <f>IF(OR($A98="",$B98=""),"",'OddsRatio_working_2-way'!M97)</f>
        <v>2.1207575835012715</v>
      </c>
      <c r="I98" s="44">
        <f>IF(OR($A98="",$B98=""),"",'OddsRatio_working_2-way'!N97)</f>
        <v>1.892253610166061</v>
      </c>
      <c r="J98" s="44">
        <f>IF('Log_working_2-way'!$D97="","",A98^('Log_working_2-way'!$D97))</f>
        <v>2.1231274030900367</v>
      </c>
      <c r="K98" s="46">
        <f>IF('Log_working_2-way'!$D97="","",B98^('Log_working_2-way'!$D97))</f>
        <v>1.8903709385493244</v>
      </c>
      <c r="L98" s="53">
        <f t="shared" si="18"/>
        <v>0.47272727272727272</v>
      </c>
      <c r="M98" s="53">
        <f t="shared" si="19"/>
        <v>0.52727272727272723</v>
      </c>
      <c r="N98" s="54">
        <v>195</v>
      </c>
      <c r="O98" s="54">
        <f t="shared" si="20"/>
        <v>98.940886699507388</v>
      </c>
      <c r="P98" s="54">
        <f t="shared" si="21"/>
        <v>87.857142857142861</v>
      </c>
      <c r="Q98" s="54">
        <f t="shared" si="22"/>
        <v>107.14285714285712</v>
      </c>
      <c r="R98" s="54">
        <f t="shared" si="23"/>
        <v>96.059113300492626</v>
      </c>
      <c r="S98" s="55">
        <f t="shared" si="24"/>
        <v>-8.2019704433497367</v>
      </c>
      <c r="T98" s="55">
        <f t="shared" si="25"/>
        <v>-8.2019704433497651</v>
      </c>
      <c r="U98" s="42" t="s">
        <v>413</v>
      </c>
      <c r="V98" s="42" t="s">
        <v>103</v>
      </c>
      <c r="W98" s="42" t="s">
        <v>441</v>
      </c>
      <c r="X98" s="42" t="s">
        <v>476</v>
      </c>
      <c r="Y98" s="66" t="s">
        <v>481</v>
      </c>
    </row>
    <row r="99" spans="1:25" ht="15" x14ac:dyDescent="0.25">
      <c r="A99" s="42">
        <v>1.81</v>
      </c>
      <c r="B99" s="42">
        <v>2.1</v>
      </c>
      <c r="C99" s="43">
        <f t="shared" si="17"/>
        <v>2.8676664035780064E-2</v>
      </c>
      <c r="D99" s="44">
        <f>IF(OR($A99="",$B99=""),"",A99*'MPTO_working_2-way'!$G98)</f>
        <v>1.861904761904762</v>
      </c>
      <c r="E99" s="46">
        <f>IF(OR($A99="",$B99=""),"",B99*'MPTO_working_2-way'!$G98)</f>
        <v>2.160220994475138</v>
      </c>
      <c r="F99" s="44">
        <f>IF(OR($A99="",$B99=""),"",'MPTO_working_2-way'!D98)</f>
        <v>1.858225372769494</v>
      </c>
      <c r="G99" s="46">
        <f>IF(OR($A99="",$B99=""),"",'MPTO_working_2-way'!E98)</f>
        <v>2.1651951011107946</v>
      </c>
      <c r="H99" s="44">
        <f>IF(OR($A99="",$B99=""),"",'OddsRatio_working_2-way'!M98)</f>
        <v>1.8581163303210331</v>
      </c>
      <c r="I99" s="44">
        <f>IF(OR($A99="",$B99=""),"",'OddsRatio_working_2-way'!N98)</f>
        <v>2.1653431646335015</v>
      </c>
      <c r="J99" s="44">
        <f>IF('Log_working_2-way'!$D98="","",A99^('Log_working_2-way'!$D98))</f>
        <v>1.8564516354578522</v>
      </c>
      <c r="K99" s="46">
        <f>IF('Log_working_2-way'!$D98="","",B99^('Log_working_2-way'!$D98))</f>
        <v>2.1676082555034109</v>
      </c>
      <c r="L99" s="53">
        <f t="shared" si="18"/>
        <v>0.53708439897698212</v>
      </c>
      <c r="M99" s="53">
        <f t="shared" si="19"/>
        <v>0.46291560102301793</v>
      </c>
      <c r="N99" s="54">
        <v>196</v>
      </c>
      <c r="O99" s="54">
        <f t="shared" si="20"/>
        <v>87.712707182320443</v>
      </c>
      <c r="P99" s="54">
        <f t="shared" si="21"/>
        <v>102.66666666666667</v>
      </c>
      <c r="Q99" s="54">
        <f t="shared" si="22"/>
        <v>93.333333333333329</v>
      </c>
      <c r="R99" s="54">
        <f t="shared" si="23"/>
        <v>108.28729281767957</v>
      </c>
      <c r="S99" s="55">
        <f t="shared" si="24"/>
        <v>-5.6206261510128854</v>
      </c>
      <c r="T99" s="55">
        <f t="shared" si="25"/>
        <v>-5.6206261510128996</v>
      </c>
      <c r="U99" s="42" t="s">
        <v>100</v>
      </c>
      <c r="V99" s="42" t="s">
        <v>51</v>
      </c>
      <c r="W99" s="42" t="s">
        <v>441</v>
      </c>
      <c r="X99" s="42" t="s">
        <v>476</v>
      </c>
      <c r="Y99" s="66" t="s">
        <v>478</v>
      </c>
    </row>
    <row r="100" spans="1:25" ht="15" x14ac:dyDescent="0.25">
      <c r="A100" s="42">
        <v>1.79</v>
      </c>
      <c r="B100" s="42">
        <v>2.12</v>
      </c>
      <c r="C100" s="43">
        <f t="shared" si="17"/>
        <v>3.0357331084642114E-2</v>
      </c>
      <c r="D100" s="44">
        <f>IF(OR($A100="",$B100=""),"",A100*'MPTO_working_2-way'!$G99)</f>
        <v>1.8443396226415094</v>
      </c>
      <c r="E100" s="46">
        <f>IF(OR($A100="",$B100=""),"",B100*'MPTO_working_2-way'!$G99)</f>
        <v>2.1843575418994412</v>
      </c>
      <c r="F100" s="44">
        <f>IF(OR($A100="",$B100=""),"",'MPTO_working_2-way'!D99)</f>
        <v>1.8399922420480992</v>
      </c>
      <c r="G100" s="46">
        <f>IF(OR($A100="",$B100=""),"",'MPTO_working_2-way'!E99)</f>
        <v>2.1904871854075272</v>
      </c>
      <c r="H100" s="44">
        <f>IF(OR($A100="",$B100=""),"",'OddsRatio_working_2-way'!M99)</f>
        <v>1.8398554297360612</v>
      </c>
      <c r="I100" s="44">
        <f>IF(OR($A100="",$B100=""),"",'OddsRatio_working_2-way'!N99)</f>
        <v>2.1906811155751749</v>
      </c>
      <c r="J100" s="44">
        <f>IF('Log_working_2-way'!$D99="","",A100^('Log_working_2-way'!$D99))</f>
        <v>1.8378863083703576</v>
      </c>
      <c r="K100" s="46">
        <f>IF('Log_working_2-way'!$D99="","",B100^('Log_working_2-way'!$D99))</f>
        <v>2.1934793420182777</v>
      </c>
      <c r="L100" s="53">
        <f t="shared" si="18"/>
        <v>0.5421994884910486</v>
      </c>
      <c r="M100" s="53">
        <f t="shared" si="19"/>
        <v>0.45780051150895146</v>
      </c>
      <c r="N100" s="54">
        <v>197</v>
      </c>
      <c r="O100" s="54">
        <f t="shared" si="20"/>
        <v>86.944134078212286</v>
      </c>
      <c r="P100" s="54">
        <f t="shared" si="21"/>
        <v>104.07547169811322</v>
      </c>
      <c r="Q100" s="54">
        <f t="shared" si="22"/>
        <v>92.924528301886781</v>
      </c>
      <c r="R100" s="54">
        <f t="shared" si="23"/>
        <v>110.0558659217877</v>
      </c>
      <c r="S100" s="55">
        <f t="shared" si="24"/>
        <v>-5.9803942236744945</v>
      </c>
      <c r="T100" s="55">
        <f t="shared" si="25"/>
        <v>-5.9803942236744803</v>
      </c>
      <c r="U100" s="42" t="s">
        <v>142</v>
      </c>
      <c r="V100" s="42" t="s">
        <v>53</v>
      </c>
      <c r="W100" s="42" t="s">
        <v>441</v>
      </c>
      <c r="X100" s="42" t="s">
        <v>476</v>
      </c>
      <c r="Y100" s="66" t="s">
        <v>482</v>
      </c>
    </row>
    <row r="101" spans="1:25" s="50" customFormat="1" ht="15" x14ac:dyDescent="0.25">
      <c r="A101" s="42">
        <v>2.36</v>
      </c>
      <c r="B101" s="42">
        <v>1.64</v>
      </c>
      <c r="C101" s="43">
        <f t="shared" si="17"/>
        <v>3.3484911120297722E-2</v>
      </c>
      <c r="D101" s="44">
        <f>IF(OR($A101="",$B101=""),"",A101*'MPTO_working_2-way'!$G100)</f>
        <v>2.4390243902439024</v>
      </c>
      <c r="E101" s="46">
        <f>IF(OR($A101="",$B101=""),"",B101*'MPTO_working_2-way'!$G100)</f>
        <v>1.6949152542372881</v>
      </c>
      <c r="F101" s="44">
        <f>IF(OR($A101="",$B101=""),"",'MPTO_working_2-way'!D100)</f>
        <v>2.4570848146267141</v>
      </c>
      <c r="G101" s="46">
        <f>IF(OR($A101="",$B101=""),"",'MPTO_working_2-way'!E100)</f>
        <v>1.6863018473335656</v>
      </c>
      <c r="H101" s="44">
        <f>IF(OR($A101="",$B101=""),"",'OddsRatio_working_2-way'!M100)</f>
        <v>2.4577379737113252</v>
      </c>
      <c r="I101" s="44">
        <f>IF(OR($A101="",$B101=""),"",'OddsRatio_working_2-way'!N100)</f>
        <v>1.6859943405700353</v>
      </c>
      <c r="J101" s="44">
        <f>IF('Log_working_2-way'!$D100="","",A101^('Log_working_2-way'!$D100))</f>
        <v>2.4661000827478752</v>
      </c>
      <c r="K101" s="46">
        <f>IF('Log_working_2-way'!$D100="","",B101^('Log_working_2-way'!$D100))</f>
        <v>1.6820816748919711</v>
      </c>
      <c r="L101" s="53">
        <f t="shared" si="18"/>
        <v>0.41000000000000003</v>
      </c>
      <c r="M101" s="53">
        <f t="shared" si="19"/>
        <v>0.59000000000000008</v>
      </c>
      <c r="N101" s="54">
        <v>198</v>
      </c>
      <c r="O101" s="54">
        <f t="shared" si="20"/>
        <v>114.10169491525424</v>
      </c>
      <c r="P101" s="54">
        <f t="shared" si="21"/>
        <v>77.268292682926813</v>
      </c>
      <c r="Q101" s="54">
        <f t="shared" si="22"/>
        <v>120.73170731707317</v>
      </c>
      <c r="R101" s="54">
        <f t="shared" si="23"/>
        <v>83.898305084745772</v>
      </c>
      <c r="S101" s="55">
        <f t="shared" si="24"/>
        <v>-6.6300124018189308</v>
      </c>
      <c r="T101" s="55">
        <f t="shared" si="25"/>
        <v>-6.6300124018189592</v>
      </c>
      <c r="U101" s="42" t="s">
        <v>353</v>
      </c>
      <c r="V101" s="42" t="s">
        <v>415</v>
      </c>
      <c r="W101" s="42" t="s">
        <v>434</v>
      </c>
      <c r="X101" s="42" t="s">
        <v>476</v>
      </c>
      <c r="Y101" s="66" t="s">
        <v>479</v>
      </c>
    </row>
    <row r="102" spans="1:25" ht="15" x14ac:dyDescent="0.25">
      <c r="A102" s="42">
        <v>2.39</v>
      </c>
      <c r="B102" s="42">
        <v>1.63</v>
      </c>
      <c r="C102" s="43">
        <f t="shared" si="17"/>
        <v>3.19069743563416E-2</v>
      </c>
      <c r="D102" s="44">
        <f>IF(OR($A102="",$B102=""),"",A102*'MPTO_working_2-way'!$G101)</f>
        <v>2.4662576687116564</v>
      </c>
      <c r="E102" s="46">
        <f>IF(OR($A102="",$B102=""),"",B102*'MPTO_working_2-way'!$G101)</f>
        <v>1.6820083682008367</v>
      </c>
      <c r="F102" s="44">
        <f>IF(OR($A102="",$B102=""),"",'MPTO_working_2-way'!D101)</f>
        <v>2.4847402493861024</v>
      </c>
      <c r="G102" s="46">
        <f>IF(OR($A102="",$B102=""),"",'MPTO_working_2-way'!E101)</f>
        <v>1.6735184827201064</v>
      </c>
      <c r="H102" s="44">
        <f>IF(OR($A102="",$B102=""),"",'OddsRatio_working_2-way'!M101)</f>
        <v>2.4853784724268779</v>
      </c>
      <c r="I102" s="44">
        <f>IF(OR($A102="",$B102=""),"",'OddsRatio_working_2-way'!N101)</f>
        <v>1.6732290918193764</v>
      </c>
      <c r="J102" s="44">
        <f>IF('Log_working_2-way'!$D101="","",A102^('Log_working_2-way'!$D101))</f>
        <v>2.4939306210789667</v>
      </c>
      <c r="K102" s="46">
        <f>IF('Log_working_2-way'!$D101="","",B102^('Log_working_2-way'!$D101))</f>
        <v>1.6693751275261461</v>
      </c>
      <c r="L102" s="53">
        <f t="shared" si="18"/>
        <v>0.40547263681592038</v>
      </c>
      <c r="M102" s="53">
        <f t="shared" si="19"/>
        <v>0.59452736318407962</v>
      </c>
      <c r="N102" s="54">
        <v>199</v>
      </c>
      <c r="O102" s="54">
        <f t="shared" si="20"/>
        <v>115.73640167364017</v>
      </c>
      <c r="P102" s="54">
        <f t="shared" si="21"/>
        <v>76.914110429447859</v>
      </c>
      <c r="Q102" s="54">
        <f t="shared" si="22"/>
        <v>122.08588957055215</v>
      </c>
      <c r="R102" s="54">
        <f t="shared" si="23"/>
        <v>83.263598326359826</v>
      </c>
      <c r="S102" s="55">
        <f t="shared" si="24"/>
        <v>-6.349487896911981</v>
      </c>
      <c r="T102" s="55">
        <f t="shared" si="25"/>
        <v>-6.3494878969119668</v>
      </c>
      <c r="U102" s="42" t="s">
        <v>419</v>
      </c>
      <c r="V102" s="42" t="s">
        <v>350</v>
      </c>
      <c r="W102" s="42" t="s">
        <v>434</v>
      </c>
      <c r="X102" s="42" t="s">
        <v>476</v>
      </c>
      <c r="Y102" s="66" t="s">
        <v>497</v>
      </c>
    </row>
    <row r="103" spans="1:25" ht="15" x14ac:dyDescent="0.25">
      <c r="A103" s="42">
        <v>2.06</v>
      </c>
      <c r="B103" s="42">
        <v>1.84</v>
      </c>
      <c r="C103" s="43">
        <f t="shared" si="17"/>
        <v>2.891515407344869E-2</v>
      </c>
      <c r="D103" s="44">
        <f>IF(OR($A103="",$B103=""),"",A103*'MPTO_working_2-way'!$G102)</f>
        <v>2.1195652173913042</v>
      </c>
      <c r="E103" s="46">
        <f>IF(OR($A103="",$B103=""),"",B103*'MPTO_working_2-way'!$G102)</f>
        <v>1.8932038834951457</v>
      </c>
      <c r="F103" s="44">
        <f>IF(OR($A103="",$B103=""),"",'MPTO_working_2-way'!D102)</f>
        <v>2.1232354918216445</v>
      </c>
      <c r="G103" s="46">
        <f>IF(OR($A103="",$B103=""),"",'MPTO_working_2-way'!E102)</f>
        <v>1.8902852583283463</v>
      </c>
      <c r="H103" s="44">
        <f>IF(OR($A103="",$B103=""),"",'OddsRatio_working_2-way'!M102)</f>
        <v>2.123345344008138</v>
      </c>
      <c r="I103" s="44">
        <f>IF(OR($A103="",$B103=""),"",'OddsRatio_working_2-way'!N102)</f>
        <v>1.8901981971385247</v>
      </c>
      <c r="J103" s="44">
        <f>IF('Log_working_2-way'!$D102="","",A103^('Log_working_2-way'!$D102))</f>
        <v>2.1250149218724146</v>
      </c>
      <c r="K103" s="46">
        <f>IF('Log_working_2-way'!$D102="","",B103^('Log_working_2-way'!$D102))</f>
        <v>1.8888770989238437</v>
      </c>
      <c r="L103" s="53">
        <f t="shared" si="18"/>
        <v>0.47179487179487184</v>
      </c>
      <c r="M103" s="53">
        <f t="shared" si="19"/>
        <v>0.52820512820512822</v>
      </c>
      <c r="N103" s="54">
        <v>200</v>
      </c>
      <c r="O103" s="54">
        <f t="shared" si="20"/>
        <v>102.91262135922331</v>
      </c>
      <c r="P103" s="54">
        <f t="shared" si="21"/>
        <v>91.304347826086953</v>
      </c>
      <c r="Q103" s="54">
        <f t="shared" si="22"/>
        <v>108.69565217391303</v>
      </c>
      <c r="R103" s="54">
        <f t="shared" si="23"/>
        <v>97.087378640776706</v>
      </c>
      <c r="S103" s="55">
        <f t="shared" si="24"/>
        <v>-5.7830308146897238</v>
      </c>
      <c r="T103" s="55">
        <f t="shared" si="25"/>
        <v>-5.7830308146897522</v>
      </c>
      <c r="U103" s="42" t="s">
        <v>416</v>
      </c>
      <c r="V103" s="42" t="s">
        <v>50</v>
      </c>
      <c r="W103" s="42" t="s">
        <v>434</v>
      </c>
      <c r="X103" s="42" t="s">
        <v>476</v>
      </c>
      <c r="Y103" s="66" t="s">
        <v>482</v>
      </c>
    </row>
    <row r="104" spans="1:25" ht="15" x14ac:dyDescent="0.25">
      <c r="A104" s="42">
        <v>2.19</v>
      </c>
      <c r="B104" s="42">
        <v>1.73</v>
      </c>
      <c r="C104" s="43">
        <f t="shared" si="17"/>
        <v>3.4655686647135031E-2</v>
      </c>
      <c r="D104" s="44">
        <f>IF(OR($A104="",$B104=""),"",A104*'MPTO_working_2-way'!$G103)</f>
        <v>2.2658959537572256</v>
      </c>
      <c r="E104" s="46">
        <f>IF(OR($A104="",$B104=""),"",B104*'MPTO_working_2-way'!$G103)</f>
        <v>1.7899543378995435</v>
      </c>
      <c r="F104" s="44">
        <f>IF(OR($A104="",$B104=""),"",'MPTO_working_2-way'!D103)</f>
        <v>2.2763841740018629</v>
      </c>
      <c r="G104" s="46">
        <f>IF(OR($A104="",$B104=""),"",'MPTO_working_2-way'!E103)</f>
        <v>1.7834631769717797</v>
      </c>
      <c r="H104" s="44">
        <f>IF(OR($A104="",$B104=""),"",'OddsRatio_working_2-way'!M103)</f>
        <v>2.2767681803292916</v>
      </c>
      <c r="I104" s="44">
        <f>IF(OR($A104="",$B104=""),"",'OddsRatio_working_2-way'!N103)</f>
        <v>1.7832275391935992</v>
      </c>
      <c r="J104" s="44">
        <f>IF('Log_working_2-way'!$D103="","",A104^('Log_working_2-way'!$D103))</f>
        <v>2.2815927958159761</v>
      </c>
      <c r="K104" s="46">
        <f>IF('Log_working_2-way'!$D103="","",B104^('Log_working_2-way'!$D103))</f>
        <v>1.7802790428165938</v>
      </c>
      <c r="L104" s="53">
        <f t="shared" si="18"/>
        <v>0.44132653061224486</v>
      </c>
      <c r="M104" s="53">
        <f t="shared" si="19"/>
        <v>0.55867346938775508</v>
      </c>
      <c r="N104" s="54">
        <v>201</v>
      </c>
      <c r="O104" s="54">
        <f t="shared" si="20"/>
        <v>109.21917808219179</v>
      </c>
      <c r="P104" s="54">
        <f t="shared" si="21"/>
        <v>84.815028901734124</v>
      </c>
      <c r="Q104" s="54">
        <f t="shared" si="22"/>
        <v>116.1849710982659</v>
      </c>
      <c r="R104" s="54">
        <f t="shared" si="23"/>
        <v>91.780821917808225</v>
      </c>
      <c r="S104" s="55">
        <f t="shared" si="24"/>
        <v>-6.9657930160741159</v>
      </c>
      <c r="T104" s="55">
        <f t="shared" si="25"/>
        <v>-6.9657930160741017</v>
      </c>
      <c r="U104" s="42" t="s">
        <v>354</v>
      </c>
      <c r="V104" s="42" t="s">
        <v>249</v>
      </c>
      <c r="W104" s="42" t="s">
        <v>434</v>
      </c>
      <c r="X104" s="42" t="s">
        <v>476</v>
      </c>
      <c r="Y104" s="66" t="s">
        <v>481</v>
      </c>
    </row>
    <row r="105" spans="1:25" ht="15" x14ac:dyDescent="0.25">
      <c r="A105" s="42">
        <v>2.2999999999999998</v>
      </c>
      <c r="B105" s="42">
        <v>1.67</v>
      </c>
      <c r="C105" s="43">
        <f t="shared" si="17"/>
        <v>3.3585003905233002E-2</v>
      </c>
      <c r="D105" s="44">
        <f>IF(OR($A105="",$B105=""),"",A105*'MPTO_working_2-way'!$G104)</f>
        <v>2.3772455089820359</v>
      </c>
      <c r="E105" s="46">
        <f>IF(OR($A105="",$B105=""),"",B105*'MPTO_working_2-way'!$G104)</f>
        <v>1.7260869565217389</v>
      </c>
      <c r="F105" s="44">
        <f>IF(OR($A105="",$B105=""),"",'MPTO_working_2-way'!D104)</f>
        <v>2.3924011211460603</v>
      </c>
      <c r="G105" s="46">
        <f>IF(OR($A105="",$B105=""),"",'MPTO_working_2-way'!E104)</f>
        <v>1.7181838514873629</v>
      </c>
      <c r="H105" s="44">
        <f>IF(OR($A105="",$B105=""),"",'OddsRatio_working_2-way'!M104)</f>
        <v>2.3929459815307572</v>
      </c>
      <c r="I105" s="44">
        <f>IF(OR($A105="",$B105=""),"",'OddsRatio_working_2-way'!N104)</f>
        <v>1.7179029289427752</v>
      </c>
      <c r="J105" s="44">
        <f>IF('Log_working_2-way'!$D104="","",A105^('Log_working_2-way'!$D104))</f>
        <v>2.399943779582375</v>
      </c>
      <c r="K105" s="46">
        <f>IF('Log_working_2-way'!$D104="","",B105^('Log_working_2-way'!$D104))</f>
        <v>1.7143143993241288</v>
      </c>
      <c r="L105" s="53">
        <f t="shared" si="18"/>
        <v>0.42065491183879095</v>
      </c>
      <c r="M105" s="53">
        <f t="shared" si="19"/>
        <v>0.57934508816120911</v>
      </c>
      <c r="N105" s="54">
        <v>202</v>
      </c>
      <c r="O105" s="54">
        <f t="shared" si="20"/>
        <v>114.17391304347825</v>
      </c>
      <c r="P105" s="54">
        <f t="shared" si="21"/>
        <v>81.041916167664667</v>
      </c>
      <c r="Q105" s="54">
        <f t="shared" si="22"/>
        <v>120.95808383233535</v>
      </c>
      <c r="R105" s="54">
        <f t="shared" si="23"/>
        <v>87.826086956521749</v>
      </c>
      <c r="S105" s="55">
        <f t="shared" si="24"/>
        <v>-6.7841707888570966</v>
      </c>
      <c r="T105" s="55">
        <f t="shared" si="25"/>
        <v>-6.7841707888570824</v>
      </c>
      <c r="U105" s="42" t="s">
        <v>351</v>
      </c>
      <c r="V105" s="42" t="s">
        <v>348</v>
      </c>
      <c r="W105" s="42" t="s">
        <v>434</v>
      </c>
      <c r="X105" s="42" t="s">
        <v>476</v>
      </c>
      <c r="Y105" s="66" t="s">
        <v>482</v>
      </c>
    </row>
    <row r="106" spans="1:25" ht="15" x14ac:dyDescent="0.25">
      <c r="A106" s="42">
        <v>2.31</v>
      </c>
      <c r="B106" s="42">
        <v>1.66</v>
      </c>
      <c r="C106" s="43">
        <f t="shared" si="17"/>
        <v>3.5310071454649705E-2</v>
      </c>
      <c r="D106" s="44">
        <f>IF(OR($A106="",$B106=""),"",A106*'MPTO_working_2-way'!$G105)</f>
        <v>2.3915662650602409</v>
      </c>
      <c r="E106" s="46">
        <f>IF(OR($A106="",$B106=""),"",B106*'MPTO_working_2-way'!$G105)</f>
        <v>1.7186147186147185</v>
      </c>
      <c r="F106" s="44">
        <f>IF(OR($A106="",$B106=""),"",'MPTO_working_2-way'!D105)</f>
        <v>2.4082145324373547</v>
      </c>
      <c r="G106" s="46">
        <f>IF(OR($A106="",$B106=""),"",'MPTO_working_2-way'!E105)</f>
        <v>1.7101190741649199</v>
      </c>
      <c r="H106" s="44">
        <f>IF(OR($A106="",$B106=""),"",'OddsRatio_working_2-way'!M105)</f>
        <v>2.4088465086191913</v>
      </c>
      <c r="I106" s="44">
        <f>IF(OR($A106="",$B106=""),"",'OddsRatio_working_2-way'!N105)</f>
        <v>1.7098005310600506</v>
      </c>
      <c r="J106" s="44">
        <f>IF('Log_working_2-way'!$D105="","",A106^('Log_working_2-way'!$D105))</f>
        <v>2.4165541184191208</v>
      </c>
      <c r="K106" s="46">
        <f>IF('Log_working_2-way'!$D105="","",B106^('Log_working_2-way'!$D105))</f>
        <v>1.7059384368003565</v>
      </c>
      <c r="L106" s="53">
        <f t="shared" si="18"/>
        <v>0.41813602015113349</v>
      </c>
      <c r="M106" s="53">
        <f t="shared" si="19"/>
        <v>0.58186397984886651</v>
      </c>
      <c r="N106" s="54">
        <v>203</v>
      </c>
      <c r="O106" s="54">
        <f t="shared" si="20"/>
        <v>115.12121212121212</v>
      </c>
      <c r="P106" s="54">
        <f t="shared" si="21"/>
        <v>80.710843373493958</v>
      </c>
      <c r="Q106" s="54">
        <f t="shared" si="22"/>
        <v>122.28915662650603</v>
      </c>
      <c r="R106" s="54">
        <f t="shared" si="23"/>
        <v>87.878787878787875</v>
      </c>
      <c r="S106" s="55">
        <f t="shared" si="24"/>
        <v>-7.167944505293903</v>
      </c>
      <c r="T106" s="55">
        <f t="shared" si="25"/>
        <v>-7.1679445052939172</v>
      </c>
      <c r="U106" s="42" t="s">
        <v>140</v>
      </c>
      <c r="V106" s="42" t="s">
        <v>234</v>
      </c>
      <c r="W106" s="42" t="s">
        <v>434</v>
      </c>
      <c r="X106" s="42" t="s">
        <v>476</v>
      </c>
      <c r="Y106" s="66" t="s">
        <v>496</v>
      </c>
    </row>
    <row r="107" spans="1:25" ht="15" x14ac:dyDescent="0.25">
      <c r="A107" s="42">
        <v>2.27</v>
      </c>
      <c r="B107" s="42">
        <v>1.68</v>
      </c>
      <c r="C107" s="43">
        <f t="shared" si="17"/>
        <v>3.5766729599328695E-2</v>
      </c>
      <c r="D107" s="44">
        <f>IF(OR($A107="",$B107=""),"",A107*'MPTO_working_2-way'!$G106)</f>
        <v>2.3511904761904763</v>
      </c>
      <c r="E107" s="46">
        <f>IF(OR($A107="",$B107=""),"",B107*'MPTO_working_2-way'!$G106)</f>
        <v>1.7400881057268722</v>
      </c>
      <c r="F107" s="44">
        <f>IF(OR($A107="",$B107=""),"",'MPTO_working_2-way'!D106)</f>
        <v>2.3660503784588656</v>
      </c>
      <c r="G107" s="46">
        <f>IF(OR($A107="",$B107=""),"",'MPTO_working_2-way'!E106)</f>
        <v>1.7320374239258789</v>
      </c>
      <c r="H107" s="44">
        <f>IF(OR($A107="",$B107=""),"",'OddsRatio_working_2-way'!M106)</f>
        <v>2.3666188418222287</v>
      </c>
      <c r="I107" s="44">
        <f>IF(OR($A107="",$B107=""),"",'OddsRatio_working_2-way'!N106)</f>
        <v>1.7317329231804059</v>
      </c>
      <c r="J107" s="44">
        <f>IF('Log_working_2-way'!$D106="","",A107^('Log_working_2-way'!$D106))</f>
        <v>2.37348902776783</v>
      </c>
      <c r="K107" s="46">
        <f>IF('Log_working_2-way'!$D106="","",B107^('Log_working_2-way'!$D106))</f>
        <v>1.72807279838637</v>
      </c>
      <c r="L107" s="53">
        <f t="shared" si="18"/>
        <v>0.42531645569620252</v>
      </c>
      <c r="M107" s="53">
        <f t="shared" si="19"/>
        <v>0.57468354430379742</v>
      </c>
      <c r="N107" s="54">
        <v>204</v>
      </c>
      <c r="O107" s="54">
        <f t="shared" si="20"/>
        <v>114.13215859030836</v>
      </c>
      <c r="P107" s="54">
        <f t="shared" si="21"/>
        <v>82.571428571428555</v>
      </c>
      <c r="Q107" s="54">
        <f t="shared" si="22"/>
        <v>121.42857142857143</v>
      </c>
      <c r="R107" s="54">
        <f t="shared" si="23"/>
        <v>89.867841409691621</v>
      </c>
      <c r="S107" s="55">
        <f t="shared" si="24"/>
        <v>-7.2964128382630662</v>
      </c>
      <c r="T107" s="55">
        <f t="shared" si="25"/>
        <v>-7.2964128382630662</v>
      </c>
      <c r="U107" s="42" t="s">
        <v>417</v>
      </c>
      <c r="V107" s="42" t="s">
        <v>418</v>
      </c>
      <c r="W107" s="42" t="s">
        <v>434</v>
      </c>
      <c r="X107" s="42" t="s">
        <v>476</v>
      </c>
      <c r="Y107" s="66" t="s">
        <v>485</v>
      </c>
    </row>
    <row r="108" spans="1:25" ht="15" x14ac:dyDescent="0.25">
      <c r="A108" s="42">
        <v>1.99</v>
      </c>
      <c r="B108" s="42">
        <v>1.9</v>
      </c>
      <c r="C108" s="43">
        <f t="shared" si="17"/>
        <v>2.8828352287754377E-2</v>
      </c>
      <c r="D108" s="44">
        <f>IF(OR($A108="",$B108=""),"",A108*'MPTO_working_2-way'!$G107)</f>
        <v>2.0473684210526311</v>
      </c>
      <c r="E108" s="46">
        <f>IF(OR($A108="",$B108=""),"",B108*'MPTO_working_2-way'!$G107)</f>
        <v>1.9547738693467331</v>
      </c>
      <c r="F108" s="44">
        <f>IF(OR($A108="",$B108=""),"",'MPTO_working_2-way'!D107)</f>
        <v>2.0487672717420748</v>
      </c>
      <c r="G108" s="46">
        <f>IF(OR($A108="",$B108=""),"",'MPTO_working_2-way'!E107)</f>
        <v>1.9535003874967702</v>
      </c>
      <c r="H108" s="44">
        <f>IF(OR($A108="",$B108=""),"",'OddsRatio_working_2-way'!M107)</f>
        <v>2.0488088481701512</v>
      </c>
      <c r="I108" s="44">
        <f>IF(OR($A108="",$B108=""),"",'OddsRatio_working_2-way'!N107)</f>
        <v>1.9534625892455926</v>
      </c>
      <c r="J108" s="44">
        <f>IF('Log_working_2-way'!$D107="","",A108^('Log_working_2-way'!$D107))</f>
        <v>2.0494438264048878</v>
      </c>
      <c r="K108" s="46">
        <f>IF('Log_working_2-way'!$D107="","",B108^('Log_working_2-way'!$D107))</f>
        <v>1.9528856855785393</v>
      </c>
      <c r="L108" s="53">
        <f t="shared" si="18"/>
        <v>0.48843187660668391</v>
      </c>
      <c r="M108" s="53">
        <f t="shared" si="19"/>
        <v>0.51156812339331637</v>
      </c>
      <c r="N108" s="54">
        <v>205</v>
      </c>
      <c r="O108" s="54">
        <f t="shared" si="20"/>
        <v>101.98492462311556</v>
      </c>
      <c r="P108" s="54">
        <f t="shared" si="21"/>
        <v>97.105263157894726</v>
      </c>
      <c r="Q108" s="54">
        <f t="shared" si="22"/>
        <v>107.89473684210526</v>
      </c>
      <c r="R108" s="54">
        <f t="shared" si="23"/>
        <v>103.01507537688441</v>
      </c>
      <c r="S108" s="55">
        <f t="shared" si="24"/>
        <v>-5.9098122189896998</v>
      </c>
      <c r="T108" s="55">
        <f t="shared" si="25"/>
        <v>-5.9098122189896856</v>
      </c>
      <c r="U108" s="42" t="s">
        <v>352</v>
      </c>
      <c r="V108" s="42" t="s">
        <v>105</v>
      </c>
      <c r="W108" s="42" t="s">
        <v>434</v>
      </c>
      <c r="X108" s="42" t="s">
        <v>476</v>
      </c>
      <c r="Y108" s="66" t="s">
        <v>482</v>
      </c>
    </row>
    <row r="109" spans="1:25" ht="15" x14ac:dyDescent="0.25">
      <c r="A109" s="42">
        <v>1.47</v>
      </c>
      <c r="B109" s="42">
        <v>2.74</v>
      </c>
      <c r="C109" s="43">
        <f t="shared" si="17"/>
        <v>4.5235612493172539E-2</v>
      </c>
      <c r="D109" s="44">
        <f>IF(OR($A109="",$B109=""),"",A109*'MPTO_working_2-way'!$G108)</f>
        <v>1.5364963503649636</v>
      </c>
      <c r="E109" s="46">
        <f>IF(OR($A109="",$B109=""),"",B109*'MPTO_working_2-way'!$G108)</f>
        <v>2.8639455782312928</v>
      </c>
      <c r="F109" s="44">
        <f>IF(OR($A109="",$B109=""),"",'MPTO_working_2-way'!D108)</f>
        <v>1.5205557023670204</v>
      </c>
      <c r="G109" s="46">
        <f>IF(OR($A109="",$B109=""),"",'MPTO_working_2-way'!E108)</f>
        <v>2.9210240046413816</v>
      </c>
      <c r="H109" s="44">
        <f>IF(OR($A109="",$B109=""),"",'OddsRatio_working_2-way'!M108)</f>
        <v>1.5197258340016742</v>
      </c>
      <c r="I109" s="44">
        <f>IF(OR($A109="",$B109=""),"",'OddsRatio_working_2-way'!N108)</f>
        <v>2.9240913854530066</v>
      </c>
      <c r="J109" s="44">
        <f>IF('Log_working_2-way'!$D108="","",A109^('Log_working_2-way'!$D108))</f>
        <v>1.5123981350795042</v>
      </c>
      <c r="K109" s="46">
        <f>IF('Log_working_2-way'!$D108="","",B109^('Log_working_2-way'!$D108))</f>
        <v>2.9516074152820275</v>
      </c>
      <c r="L109" s="53">
        <f t="shared" si="18"/>
        <v>0.65083135391923985</v>
      </c>
      <c r="M109" s="53">
        <f t="shared" si="19"/>
        <v>0.34916864608076004</v>
      </c>
      <c r="N109" s="54">
        <v>206</v>
      </c>
      <c r="O109" s="54">
        <f t="shared" si="20"/>
        <v>65.863945578231281</v>
      </c>
      <c r="P109" s="54">
        <f t="shared" si="21"/>
        <v>130.81751824817519</v>
      </c>
      <c r="Q109" s="54">
        <f t="shared" si="22"/>
        <v>75.182481751824824</v>
      </c>
      <c r="R109" s="54">
        <f t="shared" si="23"/>
        <v>140.1360544217687</v>
      </c>
      <c r="S109" s="55">
        <f t="shared" si="24"/>
        <v>-9.318536173593543</v>
      </c>
      <c r="T109" s="55">
        <f t="shared" si="25"/>
        <v>-9.3185361735935146</v>
      </c>
      <c r="U109" s="42" t="s">
        <v>358</v>
      </c>
      <c r="V109" s="42" t="s">
        <v>425</v>
      </c>
      <c r="W109" s="42" t="s">
        <v>448</v>
      </c>
      <c r="X109" s="42" t="s">
        <v>476</v>
      </c>
      <c r="Y109" s="66" t="s">
        <v>484</v>
      </c>
    </row>
    <row r="110" spans="1:25" ht="15" x14ac:dyDescent="0.25">
      <c r="A110" s="42">
        <v>2.0299999999999998</v>
      </c>
      <c r="B110" s="42">
        <v>1.87</v>
      </c>
      <c r="C110" s="43">
        <f t="shared" si="17"/>
        <v>2.737019572719368E-2</v>
      </c>
      <c r="D110" s="44">
        <f>IF(OR($A110="",$B110=""),"",A110*'MPTO_working_2-way'!$G109)</f>
        <v>2.0855614973262031</v>
      </c>
      <c r="E110" s="46">
        <f>IF(OR($A110="",$B110=""),"",B110*'MPTO_working_2-way'!$G109)</f>
        <v>1.9211822660098523</v>
      </c>
      <c r="F110" s="44">
        <f>IF(OR($A110="",$B110=""),"",'MPTO_working_2-way'!D109)</f>
        <v>2.0880063804625832</v>
      </c>
      <c r="G110" s="46">
        <f>IF(OR($A110="",$B110=""),"",'MPTO_working_2-way'!E109)</f>
        <v>1.9191122570208035</v>
      </c>
      <c r="H110" s="44">
        <f>IF(OR($A110="",$B110=""),"",'OddsRatio_working_2-way'!M109)</f>
        <v>2.0880753861644932</v>
      </c>
      <c r="I110" s="44">
        <f>IF(OR($A110="",$B110=""),"",'OddsRatio_working_2-way'!N109)</f>
        <v>1.9190539669544755</v>
      </c>
      <c r="J110" s="44">
        <f>IF('Log_working_2-way'!$D109="","",A110^('Log_working_2-way'!$D109))</f>
        <v>2.0891848566626599</v>
      </c>
      <c r="K110" s="46">
        <f>IF('Log_working_2-way'!$D109="","",B110^('Log_working_2-way'!$D109))</f>
        <v>1.9181177959672178</v>
      </c>
      <c r="L110" s="53">
        <f t="shared" si="18"/>
        <v>0.4794871794871795</v>
      </c>
      <c r="M110" s="53">
        <f t="shared" si="19"/>
        <v>0.52051282051282044</v>
      </c>
      <c r="N110" s="54">
        <v>207</v>
      </c>
      <c r="O110" s="54">
        <f t="shared" si="20"/>
        <v>105.02955665024631</v>
      </c>
      <c r="P110" s="54">
        <f t="shared" si="21"/>
        <v>96.304812834224606</v>
      </c>
      <c r="Q110" s="54">
        <f t="shared" si="22"/>
        <v>110.69518716577538</v>
      </c>
      <c r="R110" s="54">
        <f t="shared" si="23"/>
        <v>101.97044334975371</v>
      </c>
      <c r="S110" s="55">
        <f t="shared" si="24"/>
        <v>-5.6656305155290738</v>
      </c>
      <c r="T110" s="55">
        <f t="shared" si="25"/>
        <v>-5.6656305155291022</v>
      </c>
      <c r="U110" s="42" t="s">
        <v>428</v>
      </c>
      <c r="V110" s="42" t="s">
        <v>363</v>
      </c>
      <c r="W110" s="42" t="s">
        <v>448</v>
      </c>
      <c r="X110" s="42" t="s">
        <v>476</v>
      </c>
      <c r="Y110" s="66" t="s">
        <v>485</v>
      </c>
    </row>
    <row r="111" spans="1:25" ht="15" x14ac:dyDescent="0.25">
      <c r="A111" s="42">
        <v>1.58</v>
      </c>
      <c r="B111" s="42">
        <v>2.4900000000000002</v>
      </c>
      <c r="C111" s="43">
        <f t="shared" si="17"/>
        <v>3.4517818107874465E-2</v>
      </c>
      <c r="D111" s="44">
        <f>IF(OR($A111="",$B111=""),"",A111*'MPTO_working_2-way'!$G110)</f>
        <v>1.6345381526104417</v>
      </c>
      <c r="E111" s="46">
        <f>IF(OR($A111="",$B111=""),"",B111*'MPTO_working_2-way'!$G110)</f>
        <v>2.5759493670886076</v>
      </c>
      <c r="F111" s="44">
        <f>IF(OR($A111="",$B111=""),"",'MPTO_working_2-way'!D110)</f>
        <v>1.6242929689112753</v>
      </c>
      <c r="G111" s="46">
        <f>IF(OR($A111="",$B111=""),"",'MPTO_working_2-way'!E110)</f>
        <v>2.6018120494676276</v>
      </c>
      <c r="H111" s="44">
        <f>IF(OR($A111="",$B111=""),"",'OddsRatio_working_2-way'!M110)</f>
        <v>1.6239084427754149</v>
      </c>
      <c r="I111" s="44">
        <f>IF(OR($A111="",$B111=""),"",'OddsRatio_working_2-way'!N110)</f>
        <v>2.6027992754058067</v>
      </c>
      <c r="J111" s="44">
        <f>IF('Log_working_2-way'!$D110="","",A111^('Log_working_2-way'!$D110))</f>
        <v>1.6192445352091833</v>
      </c>
      <c r="K111" s="46">
        <f>IF('Log_working_2-way'!$D110="","",B111^('Log_working_2-way'!$D110))</f>
        <v>2.6148709324694677</v>
      </c>
      <c r="L111" s="53">
        <f t="shared" si="18"/>
        <v>0.6117936117936118</v>
      </c>
      <c r="M111" s="53">
        <f t="shared" si="19"/>
        <v>0.3882063882063882</v>
      </c>
      <c r="N111" s="54">
        <v>208</v>
      </c>
      <c r="O111" s="54">
        <f t="shared" si="20"/>
        <v>76.354430379746816</v>
      </c>
      <c r="P111" s="54">
        <f t="shared" si="21"/>
        <v>124.46586345381527</v>
      </c>
      <c r="Q111" s="54">
        <f t="shared" si="22"/>
        <v>83.534136546184726</v>
      </c>
      <c r="R111" s="54">
        <f t="shared" si="23"/>
        <v>131.64556962025316</v>
      </c>
      <c r="S111" s="55">
        <f t="shared" si="24"/>
        <v>-7.17970616643791</v>
      </c>
      <c r="T111" s="55">
        <f t="shared" si="25"/>
        <v>-7.1797061664378816</v>
      </c>
      <c r="U111" s="42" t="s">
        <v>362</v>
      </c>
      <c r="V111" s="42" t="s">
        <v>361</v>
      </c>
      <c r="W111" s="42" t="s">
        <v>448</v>
      </c>
      <c r="X111" s="42" t="s">
        <v>476</v>
      </c>
      <c r="Y111" s="66" t="s">
        <v>486</v>
      </c>
    </row>
    <row r="112" spans="1:25" ht="15" x14ac:dyDescent="0.25">
      <c r="A112" s="42">
        <v>1.93</v>
      </c>
      <c r="B112" s="42">
        <v>1.96</v>
      </c>
      <c r="C112" s="43">
        <f t="shared" si="17"/>
        <v>2.8338796658559762E-2</v>
      </c>
      <c r="D112" s="44">
        <f>IF(OR($A112="",$B112=""),"",A112*'MPTO_working_2-way'!$G111)</f>
        <v>1.9846938775510203</v>
      </c>
      <c r="E112" s="46">
        <f>IF(OR($A112="",$B112=""),"",B112*'MPTO_working_2-way'!$G111)</f>
        <v>2.0155440414507773</v>
      </c>
      <c r="F112" s="44">
        <f>IF(OR($A112="",$B112=""),"",'MPTO_working_2-way'!D111)</f>
        <v>1.9842635333613092</v>
      </c>
      <c r="G112" s="46">
        <f>IF(OR($A112="",$B112=""),"",'MPTO_working_2-way'!E111)</f>
        <v>2.0159880622468553</v>
      </c>
      <c r="H112" s="44">
        <f>IF(OR($A112="",$B112=""),"",'OddsRatio_working_2-way'!M111)</f>
        <v>1.9842509842514759</v>
      </c>
      <c r="I112" s="44">
        <f>IF(OR($A112="",$B112=""),"",'OddsRatio_working_2-way'!N111)</f>
        <v>2.0160010160015238</v>
      </c>
      <c r="J112" s="44">
        <f>IF('Log_working_2-way'!$D111="","",A112^('Log_working_2-way'!$D111))</f>
        <v>1.9840560014719333</v>
      </c>
      <c r="K112" s="46">
        <f>IF('Log_working_2-way'!$D111="","",B112^('Log_working_2-way'!$D111))</f>
        <v>2.0162023284286739</v>
      </c>
      <c r="L112" s="53">
        <f t="shared" si="18"/>
        <v>0.50385604113110538</v>
      </c>
      <c r="M112" s="53">
        <f t="shared" si="19"/>
        <v>0.49614395886889456</v>
      </c>
      <c r="N112" s="54">
        <v>209</v>
      </c>
      <c r="O112" s="54">
        <f t="shared" si="20"/>
        <v>100.70984455958551</v>
      </c>
      <c r="P112" s="54">
        <f t="shared" si="21"/>
        <v>102.36734693877551</v>
      </c>
      <c r="Q112" s="54">
        <f t="shared" si="22"/>
        <v>106.63265306122449</v>
      </c>
      <c r="R112" s="54">
        <f t="shared" si="23"/>
        <v>108.29015544041452</v>
      </c>
      <c r="S112" s="55">
        <f t="shared" si="24"/>
        <v>-5.9228085016389826</v>
      </c>
      <c r="T112" s="55">
        <f t="shared" si="25"/>
        <v>-5.9228085016390111</v>
      </c>
      <c r="U112" s="42" t="s">
        <v>356</v>
      </c>
      <c r="V112" s="42" t="s">
        <v>420</v>
      </c>
      <c r="W112" s="42" t="s">
        <v>448</v>
      </c>
      <c r="X112" s="42" t="s">
        <v>476</v>
      </c>
      <c r="Y112" s="66" t="s">
        <v>481</v>
      </c>
    </row>
    <row r="113" spans="1:25" ht="15" x14ac:dyDescent="0.25">
      <c r="A113" s="42">
        <v>2.2000000000000002</v>
      </c>
      <c r="B113" s="42">
        <v>1.72</v>
      </c>
      <c r="C113" s="43">
        <f t="shared" si="17"/>
        <v>3.5940803382663811E-2</v>
      </c>
      <c r="D113" s="44">
        <f>IF(OR($A113="",$B113=""),"",A113*'MPTO_working_2-way'!$G112)</f>
        <v>2.2790697674418605</v>
      </c>
      <c r="E113" s="46">
        <f>IF(OR($A113="",$B113=""),"",B113*'MPTO_working_2-way'!$G112)</f>
        <v>1.7818181818181817</v>
      </c>
      <c r="F113" s="44">
        <f>IF(OR($A113="",$B113=""),"",'MPTO_working_2-way'!D112)</f>
        <v>2.2905569007263922</v>
      </c>
      <c r="G113" s="46">
        <f>IF(OR($A113="",$B113=""),"",'MPTO_working_2-way'!E112)</f>
        <v>1.7748592870544089</v>
      </c>
      <c r="H113" s="44">
        <f>IF(OR($A113="",$B113=""),"",'OddsRatio_working_2-way'!M112)</f>
        <v>2.2909944487358058</v>
      </c>
      <c r="I113" s="44">
        <f>IF(OR($A113="",$B113=""),"",'OddsRatio_working_2-way'!N112)</f>
        <v>1.7745966692414832</v>
      </c>
      <c r="J113" s="44">
        <f>IF('Log_working_2-way'!$D112="","",A113^('Log_working_2-way'!$D112))</f>
        <v>2.2962889076273294</v>
      </c>
      <c r="K113" s="46">
        <f>IF('Log_working_2-way'!$D112="","",B113^('Log_working_2-way'!$D112))</f>
        <v>1.7714329684655428</v>
      </c>
      <c r="L113" s="53">
        <f t="shared" si="18"/>
        <v>0.43877551020408162</v>
      </c>
      <c r="M113" s="53">
        <f t="shared" si="19"/>
        <v>0.56122448979591844</v>
      </c>
      <c r="N113" s="54">
        <v>210</v>
      </c>
      <c r="O113" s="54">
        <f t="shared" si="20"/>
        <v>114.54545454545456</v>
      </c>
      <c r="P113" s="54">
        <f t="shared" si="21"/>
        <v>87.906976744186039</v>
      </c>
      <c r="Q113" s="54">
        <f t="shared" si="22"/>
        <v>122.09302325581396</v>
      </c>
      <c r="R113" s="54">
        <f t="shared" si="23"/>
        <v>95.454545454545453</v>
      </c>
      <c r="S113" s="55">
        <f t="shared" si="24"/>
        <v>-7.5475687103593998</v>
      </c>
      <c r="T113" s="55">
        <f t="shared" si="25"/>
        <v>-7.547568710359414</v>
      </c>
      <c r="U113" s="42" t="s">
        <v>148</v>
      </c>
      <c r="V113" s="42" t="s">
        <v>365</v>
      </c>
      <c r="W113" s="42" t="s">
        <v>435</v>
      </c>
      <c r="X113" s="42" t="s">
        <v>476</v>
      </c>
      <c r="Y113" s="66" t="s">
        <v>485</v>
      </c>
    </row>
    <row r="114" spans="1:25" ht="15" x14ac:dyDescent="0.25">
      <c r="A114" s="42">
        <v>2.6</v>
      </c>
      <c r="B114" s="42">
        <v>1.54</v>
      </c>
      <c r="C114" s="43">
        <f t="shared" si="17"/>
        <v>3.3966033966033926E-2</v>
      </c>
      <c r="D114" s="44">
        <f>IF(OR($A114="",$B114=""),"",A114*'MPTO_working_2-way'!$G113)</f>
        <v>2.6883116883116882</v>
      </c>
      <c r="E114" s="46">
        <f>IF(OR($A114="",$B114=""),"",B114*'MPTO_working_2-way'!$G113)</f>
        <v>1.5923076923076922</v>
      </c>
      <c r="F114" s="44">
        <f>IF(OR($A114="",$B114=""),"",'MPTO_working_2-way'!D113)</f>
        <v>2.7201086956521738</v>
      </c>
      <c r="G114" s="46">
        <f>IF(OR($A114="",$B114=""),"",'MPTO_working_2-way'!E113)</f>
        <v>1.5813586097946286</v>
      </c>
      <c r="H114" s="44">
        <f>IF(OR($A114="",$B114=""),"",'OddsRatio_working_2-way'!M113)</f>
        <v>2.7213259316477414</v>
      </c>
      <c r="I114" s="44">
        <f>IF(OR($A114="",$B114=""),"",'OddsRatio_working_2-way'!N113)</f>
        <v>1.5809475019311128</v>
      </c>
      <c r="J114" s="44">
        <f>IF('Log_working_2-way'!$D113="","",A114^('Log_working_2-way'!$D113))</f>
        <v>2.7362430303283927</v>
      </c>
      <c r="K114" s="46">
        <f>IF('Log_working_2-way'!$D113="","",B114^('Log_working_2-way'!$D113))</f>
        <v>1.5759562356951364</v>
      </c>
      <c r="L114" s="53">
        <f t="shared" si="18"/>
        <v>0.37198067632850246</v>
      </c>
      <c r="M114" s="53">
        <f t="shared" si="19"/>
        <v>0.6280193236714976</v>
      </c>
      <c r="N114" s="54">
        <v>211</v>
      </c>
      <c r="O114" s="54">
        <f t="shared" si="20"/>
        <v>129.84615384615384</v>
      </c>
      <c r="P114" s="54">
        <f t="shared" si="21"/>
        <v>73.987012987012989</v>
      </c>
      <c r="Q114" s="54">
        <f t="shared" si="22"/>
        <v>137.01298701298703</v>
      </c>
      <c r="R114" s="54">
        <f t="shared" si="23"/>
        <v>81.153846153846146</v>
      </c>
      <c r="S114" s="55">
        <f t="shared" si="24"/>
        <v>-7.1668331668331859</v>
      </c>
      <c r="T114" s="55">
        <f t="shared" si="25"/>
        <v>-7.1668331668331575</v>
      </c>
      <c r="U114" s="42" t="s">
        <v>173</v>
      </c>
      <c r="V114" s="42" t="s">
        <v>174</v>
      </c>
      <c r="W114" s="42" t="s">
        <v>435</v>
      </c>
      <c r="X114" s="42" t="s">
        <v>476</v>
      </c>
      <c r="Y114" s="66" t="s">
        <v>487</v>
      </c>
    </row>
    <row r="115" spans="1:25" ht="15" x14ac:dyDescent="0.25">
      <c r="A115" s="42">
        <v>2.3199999999999998</v>
      </c>
      <c r="B115" s="42">
        <v>1.66</v>
      </c>
      <c r="C115" s="43">
        <f t="shared" si="17"/>
        <v>3.3444121312837582E-2</v>
      </c>
      <c r="D115" s="44">
        <f>IF(OR($A115="",$B115=""),"",A115*'MPTO_working_2-way'!$G114)</f>
        <v>2.3975903614457832</v>
      </c>
      <c r="E115" s="46">
        <f>IF(OR($A115="",$B115=""),"",B115*'MPTO_working_2-way'!$G114)</f>
        <v>1.7155172413793103</v>
      </c>
      <c r="F115" s="44">
        <f>IF(OR($A115="",$B115=""),"",'MPTO_working_2-way'!D114)</f>
        <v>2.4136375031336175</v>
      </c>
      <c r="G115" s="46">
        <f>IF(OR($A115="",$B115=""),"",'MPTO_working_2-way'!E114)</f>
        <v>1.707394928178755</v>
      </c>
      <c r="H115" s="44">
        <f>IF(OR($A115="",$B115=""),"",'OddsRatio_working_2-way'!M114)</f>
        <v>2.4142135623730954</v>
      </c>
      <c r="I115" s="44">
        <f>IF(OR($A115="",$B115=""),"",'OddsRatio_working_2-way'!N114)</f>
        <v>1.7071067811865479</v>
      </c>
      <c r="J115" s="44">
        <f>IF('Log_working_2-way'!$D114="","",A115^('Log_working_2-way'!$D114))</f>
        <v>2.4216287324780335</v>
      </c>
      <c r="K115" s="46">
        <f>IF('Log_working_2-way'!$D114="","",B115^('Log_working_2-way'!$D114))</f>
        <v>1.7034185347793582</v>
      </c>
      <c r="L115" s="53">
        <f t="shared" si="18"/>
        <v>0.41708542713567837</v>
      </c>
      <c r="M115" s="53">
        <f t="shared" si="19"/>
        <v>0.58291457286432158</v>
      </c>
      <c r="N115" s="54">
        <v>212</v>
      </c>
      <c r="O115" s="54">
        <f t="shared" si="20"/>
        <v>120.62068965517241</v>
      </c>
      <c r="P115" s="54">
        <f t="shared" si="21"/>
        <v>84.289156626506013</v>
      </c>
      <c r="Q115" s="54">
        <f t="shared" si="22"/>
        <v>127.71084337349399</v>
      </c>
      <c r="R115" s="54">
        <f t="shared" si="23"/>
        <v>91.379310344827587</v>
      </c>
      <c r="S115" s="55">
        <f t="shared" si="24"/>
        <v>-7.0901537183215737</v>
      </c>
      <c r="T115" s="55">
        <f t="shared" si="25"/>
        <v>-7.0901537183215737</v>
      </c>
      <c r="U115" s="42" t="s">
        <v>147</v>
      </c>
      <c r="V115" s="42" t="s">
        <v>172</v>
      </c>
      <c r="W115" s="42" t="s">
        <v>435</v>
      </c>
      <c r="X115" s="42" t="s">
        <v>476</v>
      </c>
      <c r="Y115" s="66" t="s">
        <v>485</v>
      </c>
    </row>
    <row r="116" spans="1:25" ht="15" x14ac:dyDescent="0.25">
      <c r="A116" s="42">
        <v>2.0299999999999998</v>
      </c>
      <c r="B116" s="42">
        <v>1.86</v>
      </c>
      <c r="C116" s="43">
        <f t="shared" si="17"/>
        <v>3.0245246040574214E-2</v>
      </c>
      <c r="D116" s="44">
        <f>IF(OR($A116="",$B116=""),"",A116*'MPTO_working_2-way'!$G115)</f>
        <v>2.0913978494623655</v>
      </c>
      <c r="E116" s="46">
        <f>IF(OR($A116="",$B116=""),"",B116*'MPTO_working_2-way'!$G115)</f>
        <v>1.9162561576354682</v>
      </c>
      <c r="F116" s="44">
        <f>IF(OR($A116="",$B116=""),"",'MPTO_working_2-way'!D115)</f>
        <v>2.0942925287037548</v>
      </c>
      <c r="G116" s="46">
        <f>IF(OR($A116="",$B116=""),"",'MPTO_working_2-way'!E115)</f>
        <v>1.9138324294186226</v>
      </c>
      <c r="H116" s="44">
        <f>IF(OR($A116="",$B116=""),"",'OddsRatio_working_2-way'!M115)</f>
        <v>2.0943831224048783</v>
      </c>
      <c r="I116" s="44">
        <f>IF(OR($A116="",$B116=""),"",'OddsRatio_working_2-way'!N115)</f>
        <v>1.9137567818137824</v>
      </c>
      <c r="J116" s="44">
        <f>IF('Log_working_2-way'!$D115="","",A116^('Log_working_2-way'!$D115))</f>
        <v>2.0957003958101184</v>
      </c>
      <c r="K116" s="46">
        <f>IF('Log_working_2-way'!$D115="","",B116^('Log_working_2-way'!$D115))</f>
        <v>1.9126582447390832</v>
      </c>
      <c r="L116" s="53">
        <f t="shared" si="18"/>
        <v>0.47814910025706941</v>
      </c>
      <c r="M116" s="53">
        <f t="shared" si="19"/>
        <v>0.52185089974293053</v>
      </c>
      <c r="N116" s="54">
        <v>213</v>
      </c>
      <c r="O116" s="54">
        <f t="shared" si="20"/>
        <v>108.07389162561577</v>
      </c>
      <c r="P116" s="54">
        <f t="shared" si="21"/>
        <v>98.483870967741936</v>
      </c>
      <c r="Q116" s="54">
        <f t="shared" si="22"/>
        <v>114.51612903225806</v>
      </c>
      <c r="R116" s="54">
        <f t="shared" si="23"/>
        <v>104.92610837438426</v>
      </c>
      <c r="S116" s="55">
        <f t="shared" si="24"/>
        <v>-6.4422374066422918</v>
      </c>
      <c r="T116" s="55">
        <f t="shared" si="25"/>
        <v>-6.4422374066423203</v>
      </c>
      <c r="U116" s="42" t="s">
        <v>366</v>
      </c>
      <c r="V116" s="42" t="s">
        <v>371</v>
      </c>
      <c r="W116" s="42" t="s">
        <v>449</v>
      </c>
      <c r="X116" s="42" t="s">
        <v>476</v>
      </c>
      <c r="Y116" s="66" t="s">
        <v>479</v>
      </c>
    </row>
    <row r="117" spans="1:25" ht="15" x14ac:dyDescent="0.25">
      <c r="A117" s="42">
        <v>2.09</v>
      </c>
      <c r="B117" s="42">
        <v>1.81</v>
      </c>
      <c r="C117" s="43">
        <f t="shared" si="17"/>
        <v>3.0955087366835166E-2</v>
      </c>
      <c r="D117" s="44">
        <f>IF(OR($A117="",$B117=""),"",A117*'MPTO_working_2-way'!$G116)</f>
        <v>2.1546961325966851</v>
      </c>
      <c r="E117" s="46">
        <f>IF(OR($A117="",$B117=""),"",B117*'MPTO_working_2-way'!$G116)</f>
        <v>1.8660287081339717</v>
      </c>
      <c r="F117" s="44">
        <f>IF(OR($A117="",$B117=""),"",'MPTO_working_2-way'!D116)</f>
        <v>2.159867538325388</v>
      </c>
      <c r="G117" s="46">
        <f>IF(OR($A117="",$B117=""),"",'MPTO_working_2-way'!E116)</f>
        <v>1.8621674173619833</v>
      </c>
      <c r="H117" s="44">
        <f>IF(OR($A117="",$B117=""),"",'OddsRatio_working_2-way'!M116)</f>
        <v>2.1600340565456171</v>
      </c>
      <c r="I117" s="44">
        <f>IF(OR($A117="",$B117=""),"",'OddsRatio_working_2-way'!N116)</f>
        <v>1.8620436566990362</v>
      </c>
      <c r="J117" s="44">
        <f>IF('Log_working_2-way'!$D116="","",A117^('Log_working_2-way'!$D116))</f>
        <v>2.1623937828196005</v>
      </c>
      <c r="K117" s="46">
        <f>IF('Log_working_2-way'!$D116="","",B117^('Log_working_2-way'!$D116))</f>
        <v>1.8602936584659731</v>
      </c>
      <c r="L117" s="53">
        <f t="shared" si="18"/>
        <v>0.46410256410256412</v>
      </c>
      <c r="M117" s="53">
        <f t="shared" si="19"/>
        <v>0.53589743589743577</v>
      </c>
      <c r="N117" s="54">
        <v>214</v>
      </c>
      <c r="O117" s="54">
        <f t="shared" si="20"/>
        <v>111.60765550239235</v>
      </c>
      <c r="P117" s="54">
        <f t="shared" si="21"/>
        <v>95.767955801104989</v>
      </c>
      <c r="Q117" s="54">
        <f t="shared" si="22"/>
        <v>118.23204419889504</v>
      </c>
      <c r="R117" s="54">
        <f t="shared" si="23"/>
        <v>102.39234449760767</v>
      </c>
      <c r="S117" s="55">
        <f t="shared" si="24"/>
        <v>-6.6243886965026917</v>
      </c>
      <c r="T117" s="55">
        <f t="shared" si="25"/>
        <v>-6.6243886965026775</v>
      </c>
      <c r="U117" s="42" t="s">
        <v>369</v>
      </c>
      <c r="V117" s="42" t="s">
        <v>454</v>
      </c>
      <c r="W117" s="42" t="s">
        <v>449</v>
      </c>
      <c r="X117" s="42" t="s">
        <v>476</v>
      </c>
      <c r="Y117" s="66" t="s">
        <v>493</v>
      </c>
    </row>
    <row r="118" spans="1:25" ht="15" x14ac:dyDescent="0.25">
      <c r="A118" s="42">
        <v>2.2599999999999998</v>
      </c>
      <c r="B118" s="42">
        <v>1.69</v>
      </c>
      <c r="C118" s="43">
        <f t="shared" si="17"/>
        <v>3.4193852437555794E-2</v>
      </c>
      <c r="D118" s="44">
        <f>IF(OR($A118="",$B118=""),"",A118*'MPTO_working_2-way'!$G117)</f>
        <v>2.3372781065088759</v>
      </c>
      <c r="E118" s="46">
        <f>IF(OR($A118="",$B118=""),"",B118*'MPTO_working_2-way'!$G117)</f>
        <v>1.7477876106194692</v>
      </c>
      <c r="F118" s="44">
        <f>IF(OR($A118="",$B118=""),"",'MPTO_working_2-way'!D117)</f>
        <v>2.3508340001231001</v>
      </c>
      <c r="G118" s="46">
        <f>IF(OR($A118="",$B118=""),"",'MPTO_working_2-way'!E117)</f>
        <v>1.740283410033262</v>
      </c>
      <c r="H118" s="44">
        <f>IF(OR($A118="",$B118=""),"",'OddsRatio_working_2-way'!M117)</f>
        <v>2.351327849384353</v>
      </c>
      <c r="I118" s="44">
        <f>IF(OR($A118="",$B118=""),"",'OddsRatio_working_2-way'!N117)</f>
        <v>1.7400128699009547</v>
      </c>
      <c r="J118" s="44">
        <f>IF('Log_working_2-way'!$D117="","",A118^('Log_working_2-way'!$D117))</f>
        <v>2.3575800032398484</v>
      </c>
      <c r="K118" s="46">
        <f>IF('Log_working_2-way'!$D117="","",B118^('Log_working_2-way'!$D117))</f>
        <v>1.7366048392090647</v>
      </c>
      <c r="L118" s="53">
        <f t="shared" si="18"/>
        <v>0.42784810126582273</v>
      </c>
      <c r="M118" s="53">
        <f t="shared" si="19"/>
        <v>0.57215189873417716</v>
      </c>
      <c r="N118" s="54">
        <v>215</v>
      </c>
      <c r="O118" s="54">
        <f t="shared" si="20"/>
        <v>119.86725663716814</v>
      </c>
      <c r="P118" s="54">
        <f t="shared" si="21"/>
        <v>87.781065088757373</v>
      </c>
      <c r="Q118" s="54">
        <f t="shared" si="22"/>
        <v>127.21893491124261</v>
      </c>
      <c r="R118" s="54">
        <f t="shared" si="23"/>
        <v>95.13274336283186</v>
      </c>
      <c r="S118" s="55">
        <f t="shared" si="24"/>
        <v>-7.3516782740744731</v>
      </c>
      <c r="T118" s="55">
        <f t="shared" si="25"/>
        <v>-7.3516782740744873</v>
      </c>
      <c r="U118" s="42" t="s">
        <v>370</v>
      </c>
      <c r="V118" s="42" t="s">
        <v>368</v>
      </c>
      <c r="W118" s="42" t="s">
        <v>449</v>
      </c>
      <c r="X118" s="42" t="s">
        <v>476</v>
      </c>
      <c r="Y118" s="66" t="s">
        <v>482</v>
      </c>
    </row>
    <row r="119" spans="1:25" ht="15" x14ac:dyDescent="0.25">
      <c r="A119" s="42">
        <v>2.39</v>
      </c>
      <c r="B119" s="42">
        <v>1.63</v>
      </c>
      <c r="C119" s="43">
        <f t="shared" si="17"/>
        <v>3.19069743563416E-2</v>
      </c>
      <c r="D119" s="44">
        <f>IF(OR($A119="",$B119=""),"",A119*'MPTO_working_2-way'!$G118)</f>
        <v>2.4662576687116564</v>
      </c>
      <c r="E119" s="46">
        <f>IF(OR($A119="",$B119=""),"",B119*'MPTO_working_2-way'!$G118)</f>
        <v>1.6820083682008367</v>
      </c>
      <c r="F119" s="44">
        <f>IF(OR($A119="",$B119=""),"",'MPTO_working_2-way'!D118)</f>
        <v>2.4847402493861024</v>
      </c>
      <c r="G119" s="46">
        <f>IF(OR($A119="",$B119=""),"",'MPTO_working_2-way'!E118)</f>
        <v>1.6735184827201064</v>
      </c>
      <c r="H119" s="44">
        <f>IF(OR($A119="",$B119=""),"",'OddsRatio_working_2-way'!M118)</f>
        <v>2.4853784724268779</v>
      </c>
      <c r="I119" s="44">
        <f>IF(OR($A119="",$B119=""),"",'OddsRatio_working_2-way'!N118)</f>
        <v>1.6732290918193764</v>
      </c>
      <c r="J119" s="44">
        <f>IF('Log_working_2-way'!$D118="","",A119^('Log_working_2-way'!$D118))</f>
        <v>2.4939306210789667</v>
      </c>
      <c r="K119" s="46">
        <f>IF('Log_working_2-way'!$D118="","",B119^('Log_working_2-way'!$D118))</f>
        <v>1.6693751275261461</v>
      </c>
      <c r="L119" s="53">
        <f t="shared" si="18"/>
        <v>0.40547263681592038</v>
      </c>
      <c r="M119" s="53">
        <f t="shared" si="19"/>
        <v>0.59452736318407962</v>
      </c>
      <c r="N119" s="54">
        <v>216</v>
      </c>
      <c r="O119" s="54">
        <f t="shared" si="20"/>
        <v>125.62343096234309</v>
      </c>
      <c r="P119" s="54">
        <f t="shared" si="21"/>
        <v>83.484662576687114</v>
      </c>
      <c r="Q119" s="54">
        <f t="shared" si="22"/>
        <v>132.51533742331287</v>
      </c>
      <c r="R119" s="54">
        <f t="shared" si="23"/>
        <v>90.376569037656907</v>
      </c>
      <c r="S119" s="55">
        <f t="shared" si="24"/>
        <v>-6.8919064609697784</v>
      </c>
      <c r="T119" s="55">
        <f t="shared" si="25"/>
        <v>-6.8919064609697926</v>
      </c>
      <c r="U119" s="42" t="s">
        <v>367</v>
      </c>
      <c r="V119" s="42" t="s">
        <v>453</v>
      </c>
      <c r="W119" s="42" t="s">
        <v>449</v>
      </c>
      <c r="X119" s="42" t="s">
        <v>476</v>
      </c>
      <c r="Y119" s="66" t="s">
        <v>479</v>
      </c>
    </row>
    <row r="120" spans="1:25" ht="15" x14ac:dyDescent="0.25">
      <c r="A120" s="42">
        <v>2.09</v>
      </c>
      <c r="B120" s="42">
        <v>1.77</v>
      </c>
      <c r="C120" s="43">
        <f t="shared" si="17"/>
        <v>4.3440650933960434E-2</v>
      </c>
      <c r="D120" s="44">
        <f>IF(OR($A120="",$B120=""),"",A120*'MPTO_working_2-way'!$G119)</f>
        <v>2.1807909604519771</v>
      </c>
      <c r="E120" s="46">
        <f>IF(OR($A120="",$B120=""),"",B120*'MPTO_working_2-way'!$G119)</f>
        <v>1.8468899521531099</v>
      </c>
      <c r="F120" s="44">
        <f>IF(OR($A120="",$B120=""),"",'MPTO_working_2-way'!D119)</f>
        <v>2.1893883348622492</v>
      </c>
      <c r="G120" s="46">
        <f>IF(OR($A120="",$B120=""),"",'MPTO_working_2-way'!E119)</f>
        <v>1.8407682929863407</v>
      </c>
      <c r="H120" s="44">
        <f>IF(OR($A120="",$B120=""),"",'OddsRatio_working_2-way'!M119)</f>
        <v>2.189783348170756</v>
      </c>
      <c r="I120" s="44">
        <f>IF(OR($A120="",$B120=""),"",'OddsRatio_working_2-way'!N119)</f>
        <v>1.8404891542123691</v>
      </c>
      <c r="J120" s="44">
        <f>IF('Log_working_2-way'!$D119="","",A120^('Log_working_2-way'!$D119))</f>
        <v>2.1937595056671091</v>
      </c>
      <c r="K120" s="46">
        <f>IF('Log_working_2-way'!$D119="","",B120^('Log_working_2-way'!$D119))</f>
        <v>1.8376896646706193</v>
      </c>
      <c r="L120" s="53">
        <f t="shared" si="18"/>
        <v>0.45854922279792754</v>
      </c>
      <c r="M120" s="53">
        <f t="shared" si="19"/>
        <v>0.54145077720207258</v>
      </c>
      <c r="N120" s="54">
        <v>217</v>
      </c>
      <c r="O120" s="54">
        <f t="shared" si="20"/>
        <v>113.17224880382776</v>
      </c>
      <c r="P120" s="54">
        <f t="shared" si="21"/>
        <v>94.401129943502852</v>
      </c>
      <c r="Q120" s="54">
        <f t="shared" si="22"/>
        <v>122.59887005649718</v>
      </c>
      <c r="R120" s="54">
        <f t="shared" si="23"/>
        <v>103.82775119617226</v>
      </c>
      <c r="S120" s="55">
        <f t="shared" si="24"/>
        <v>-9.4266212526694204</v>
      </c>
      <c r="T120" s="55">
        <f t="shared" si="25"/>
        <v>-9.4266212526694062</v>
      </c>
      <c r="U120" s="42" t="s">
        <v>472</v>
      </c>
      <c r="V120" s="42" t="s">
        <v>377</v>
      </c>
      <c r="W120" s="42" t="s">
        <v>450</v>
      </c>
      <c r="X120" s="42" t="s">
        <v>476</v>
      </c>
      <c r="Y120" s="66" t="s">
        <v>484</v>
      </c>
    </row>
    <row r="121" spans="1:25" ht="15" x14ac:dyDescent="0.25">
      <c r="A121" s="42">
        <v>1.88</v>
      </c>
      <c r="B121" s="42">
        <v>1.97</v>
      </c>
      <c r="C121" s="43">
        <f t="shared" si="17"/>
        <v>3.9529106814990778E-2</v>
      </c>
      <c r="D121" s="44">
        <f>IF(OR($A121="",$B121=""),"",A121*'MPTO_working_2-way'!$G120)</f>
        <v>1.9543147208121825</v>
      </c>
      <c r="E121" s="46">
        <f>IF(OR($A121="",$B121=""),"",B121*'MPTO_working_2-way'!$G120)</f>
        <v>2.0478723404255317</v>
      </c>
      <c r="F121" s="44">
        <f>IF(OR($A121="",$B121=""),"",'MPTO_working_2-way'!D120)</f>
        <v>1.9525516659637281</v>
      </c>
      <c r="G121" s="46">
        <f>IF(OR($A121="",$B121=""),"",'MPTO_working_2-way'!E120)</f>
        <v>2.049811822005756</v>
      </c>
      <c r="H121" s="44">
        <f>IF(OR($A121="",$B121=""),"",'OddsRatio_working_2-way'!M120)</f>
        <v>1.9524791309238021</v>
      </c>
      <c r="I121" s="44">
        <f>IF(OR($A121="",$B121=""),"",'OddsRatio_working_2-way'!N120)</f>
        <v>2.049891769313736</v>
      </c>
      <c r="J121" s="44">
        <f>IF('Log_working_2-way'!$D120="","",A121^('Log_working_2-way'!$D120))</f>
        <v>1.9516734382679068</v>
      </c>
      <c r="K121" s="46">
        <f>IF('Log_working_2-way'!$D120="","",B121^('Log_working_2-way'!$D120))</f>
        <v>2.0507806142198279</v>
      </c>
      <c r="L121" s="53">
        <f t="shared" si="18"/>
        <v>0.51168831168831175</v>
      </c>
      <c r="M121" s="53">
        <f t="shared" si="19"/>
        <v>0.48831168831168836</v>
      </c>
      <c r="N121" s="54">
        <v>218</v>
      </c>
      <c r="O121" s="54">
        <f t="shared" si="20"/>
        <v>102.04255319148935</v>
      </c>
      <c r="P121" s="54">
        <f t="shared" si="21"/>
        <v>107.34010152284262</v>
      </c>
      <c r="Q121" s="54">
        <f t="shared" si="22"/>
        <v>110.65989847715736</v>
      </c>
      <c r="R121" s="54">
        <f t="shared" si="23"/>
        <v>115.95744680851064</v>
      </c>
      <c r="S121" s="55">
        <f t="shared" si="24"/>
        <v>-8.6173452856680086</v>
      </c>
      <c r="T121" s="55">
        <f t="shared" si="25"/>
        <v>-8.6173452856680228</v>
      </c>
      <c r="U121" s="42" t="s">
        <v>376</v>
      </c>
      <c r="V121" s="42" t="s">
        <v>473</v>
      </c>
      <c r="W121" s="42" t="s">
        <v>450</v>
      </c>
      <c r="X121" s="42" t="s">
        <v>476</v>
      </c>
      <c r="Y121" s="66" t="s">
        <v>481</v>
      </c>
    </row>
    <row r="122" spans="1:25" ht="15" x14ac:dyDescent="0.25">
      <c r="A122" s="42">
        <v>1.99</v>
      </c>
      <c r="B122" s="42">
        <v>1.86</v>
      </c>
      <c r="C122" s="43">
        <f t="shared" si="17"/>
        <v>4.0146971416220811E-2</v>
      </c>
      <c r="D122" s="44">
        <f>IF(OR($A122="",$B122=""),"",A122*'MPTO_working_2-way'!$G121)</f>
        <v>2.0698924731182795</v>
      </c>
      <c r="E122" s="46">
        <f>IF(OR($A122="",$B122=""),"",B122*'MPTO_working_2-way'!$G121)</f>
        <v>1.9346733668341709</v>
      </c>
      <c r="F122" s="44">
        <f>IF(OR($A122="",$B122=""),"",'MPTO_working_2-way'!D121)</f>
        <v>2.0728005824046591</v>
      </c>
      <c r="G122" s="46">
        <f>IF(OR($A122="",$B122=""),"",'MPTO_working_2-way'!E121)</f>
        <v>1.9321396878425641</v>
      </c>
      <c r="H122" s="44">
        <f>IF(OR($A122="",$B122=""),"",'OddsRatio_working_2-way'!M121)</f>
        <v>2.0729225464578858</v>
      </c>
      <c r="I122" s="44">
        <f>IF(OR($A122="",$B122=""),"",'OddsRatio_working_2-way'!N121)</f>
        <v>1.9320337272260424</v>
      </c>
      <c r="J122" s="44">
        <f>IF('Log_working_2-way'!$D121="","",A122^('Log_working_2-way'!$D121))</f>
        <v>2.0742570920821759</v>
      </c>
      <c r="K122" s="46">
        <f>IF('Log_working_2-way'!$D121="","",B122^('Log_working_2-way'!$D121))</f>
        <v>1.9308758651633173</v>
      </c>
      <c r="L122" s="53">
        <f t="shared" si="18"/>
        <v>0.48311688311688311</v>
      </c>
      <c r="M122" s="53">
        <f t="shared" si="19"/>
        <v>0.51688311688311683</v>
      </c>
      <c r="N122" s="54">
        <v>219</v>
      </c>
      <c r="O122" s="54">
        <f t="shared" si="20"/>
        <v>108.94974874371859</v>
      </c>
      <c r="P122" s="54">
        <f t="shared" si="21"/>
        <v>101.25806451612904</v>
      </c>
      <c r="Q122" s="54">
        <f t="shared" si="22"/>
        <v>117.74193548387096</v>
      </c>
      <c r="R122" s="54">
        <f t="shared" si="23"/>
        <v>110.0502512562814</v>
      </c>
      <c r="S122" s="55">
        <f t="shared" si="24"/>
        <v>-8.7921867401523741</v>
      </c>
      <c r="T122" s="55">
        <f t="shared" si="25"/>
        <v>-8.7921867401523599</v>
      </c>
      <c r="U122" s="42" t="s">
        <v>375</v>
      </c>
      <c r="V122" s="42" t="s">
        <v>474</v>
      </c>
      <c r="W122" s="42" t="s">
        <v>450</v>
      </c>
      <c r="X122" s="42" t="s">
        <v>476</v>
      </c>
      <c r="Y122" s="66" t="s">
        <v>479</v>
      </c>
    </row>
    <row r="123" spans="1:25" ht="15" x14ac:dyDescent="0.25">
      <c r="A123" s="42">
        <v>1.76</v>
      </c>
      <c r="B123" s="42">
        <v>2.11</v>
      </c>
      <c r="C123" s="43">
        <f t="shared" si="17"/>
        <v>4.2115467470917878E-2</v>
      </c>
      <c r="D123" s="44">
        <f>IF(OR($A123="",$B123=""),"",A123*'MPTO_working_2-way'!$G122)</f>
        <v>1.8341232227488156</v>
      </c>
      <c r="E123" s="46">
        <f>IF(OR($A123="",$B123=""),"",B123*'MPTO_working_2-way'!$G122)</f>
        <v>2.1988636363636367</v>
      </c>
      <c r="F123" s="44">
        <f>IF(OR($A123="",$B123=""),"",'MPTO_working_2-way'!D122)</f>
        <v>1.8277389506841228</v>
      </c>
      <c r="G123" s="46">
        <f>IF(OR($A123="",$B123=""),"",'MPTO_working_2-way'!E122)</f>
        <v>2.208110357949816</v>
      </c>
      <c r="H123" s="44">
        <f>IF(OR($A123="",$B123=""),"",'OddsRatio_working_2-way'!M122)</f>
        <v>1.82745675698775</v>
      </c>
      <c r="I123" s="44">
        <f>IF(OR($A123="",$B123=""),"",'OddsRatio_working_2-way'!N122)</f>
        <v>2.208522368758425</v>
      </c>
      <c r="J123" s="44">
        <f>IF('Log_working_2-way'!$D122="","",A123^('Log_working_2-way'!$D122))</f>
        <v>1.8245405741311078</v>
      </c>
      <c r="K123" s="46">
        <f>IF('Log_working_2-way'!$D122="","",B123^('Log_working_2-way'!$D122))</f>
        <v>2.2127965940954506</v>
      </c>
      <c r="L123" s="53">
        <f t="shared" si="18"/>
        <v>0.54521963824289399</v>
      </c>
      <c r="M123" s="53">
        <f t="shared" si="19"/>
        <v>0.4547803617571059</v>
      </c>
      <c r="N123" s="54">
        <v>220</v>
      </c>
      <c r="O123" s="54">
        <f t="shared" si="20"/>
        <v>95</v>
      </c>
      <c r="P123" s="54">
        <f t="shared" si="21"/>
        <v>115.7345971563981</v>
      </c>
      <c r="Q123" s="54">
        <f t="shared" si="22"/>
        <v>104.26540284360189</v>
      </c>
      <c r="R123" s="54">
        <f t="shared" si="23"/>
        <v>125.00000000000001</v>
      </c>
      <c r="S123" s="55">
        <f t="shared" si="24"/>
        <v>-9.2654028436018905</v>
      </c>
      <c r="T123" s="55">
        <f t="shared" si="25"/>
        <v>-9.2654028436019189</v>
      </c>
      <c r="U123" s="42" t="s">
        <v>471</v>
      </c>
      <c r="V123" s="42" t="s">
        <v>372</v>
      </c>
      <c r="W123" s="42" t="s">
        <v>450</v>
      </c>
      <c r="X123" s="42" t="s">
        <v>476</v>
      </c>
      <c r="Y123" s="66" t="s">
        <v>494</v>
      </c>
    </row>
    <row r="124" spans="1:25" ht="15" x14ac:dyDescent="0.25">
      <c r="A124" s="42">
        <v>2.44</v>
      </c>
      <c r="B124" s="42">
        <v>1.61</v>
      </c>
      <c r="C124" s="43">
        <f t="shared" si="17"/>
        <v>3.0954077996130813E-2</v>
      </c>
      <c r="D124" s="44">
        <f>IF(OR($A124="",$B124=""),"",A124*'MPTO_working_2-way'!$G123)</f>
        <v>2.5155279503105592</v>
      </c>
      <c r="E124" s="46">
        <f>IF(OR($A124="",$B124=""),"",B124*'MPTO_working_2-way'!$G123)</f>
        <v>1.6598360655737707</v>
      </c>
      <c r="F124" s="44">
        <f>IF(OR($A124="",$B124=""),"",'MPTO_working_2-way'!D123)</f>
        <v>2.5357603924606251</v>
      </c>
      <c r="G124" s="46">
        <f>IF(OR($A124="",$B124=""),"",'MPTO_working_2-way'!E123)</f>
        <v>1.6511432414256895</v>
      </c>
      <c r="H124" s="44">
        <f>IF(OR($A124="",$B124=""),"",'OddsRatio_working_2-way'!M123)</f>
        <v>2.5364425591947519</v>
      </c>
      <c r="I124" s="44">
        <f>IF(OR($A124="",$B124=""),"",'OddsRatio_working_2-way'!N123)</f>
        <v>1.6508541396588881</v>
      </c>
      <c r="J124" s="44">
        <f>IF('Log_working_2-way'!$D123="","",A124^('Log_working_2-way'!$D123))</f>
        <v>2.5458149976190665</v>
      </c>
      <c r="K124" s="46">
        <f>IF('Log_working_2-way'!$D123="","",B124^('Log_working_2-way'!$D123))</f>
        <v>1.6469079427617141</v>
      </c>
      <c r="L124" s="53">
        <f t="shared" si="18"/>
        <v>0.39753086419753081</v>
      </c>
      <c r="M124" s="53">
        <f t="shared" si="19"/>
        <v>0.60246913580246908</v>
      </c>
      <c r="N124" s="54">
        <v>221</v>
      </c>
      <c r="O124" s="54">
        <f t="shared" si="20"/>
        <v>130.42622950819674</v>
      </c>
      <c r="P124" s="54">
        <f t="shared" si="21"/>
        <v>83.732919254658384</v>
      </c>
      <c r="Q124" s="54">
        <f t="shared" si="22"/>
        <v>137.26708074534162</v>
      </c>
      <c r="R124" s="54">
        <f t="shared" si="23"/>
        <v>90.573770491803288</v>
      </c>
      <c r="S124" s="55">
        <f t="shared" si="24"/>
        <v>-6.8408512371448751</v>
      </c>
      <c r="T124" s="55">
        <f t="shared" si="25"/>
        <v>-6.8408512371449035</v>
      </c>
      <c r="U124" s="42" t="s">
        <v>150</v>
      </c>
      <c r="V124" s="42" t="s">
        <v>120</v>
      </c>
      <c r="W124" s="42" t="s">
        <v>436</v>
      </c>
      <c r="X124" s="42" t="s">
        <v>476</v>
      </c>
      <c r="Y124" s="66" t="s">
        <v>482</v>
      </c>
    </row>
    <row r="125" spans="1:25" ht="15" x14ac:dyDescent="0.25">
      <c r="A125" s="42">
        <v>1.66</v>
      </c>
      <c r="B125" s="42">
        <v>2.33</v>
      </c>
      <c r="C125" s="43">
        <f t="shared" si="17"/>
        <v>3.1594187910440219E-2</v>
      </c>
      <c r="D125" s="44">
        <f>IF(OR($A125="",$B125=""),"",A125*'MPTO_working_2-way'!$G124)</f>
        <v>1.7124463519313307</v>
      </c>
      <c r="E125" s="46">
        <f>IF(OR($A125="",$B125=""),"",B125*'MPTO_working_2-way'!$G124)</f>
        <v>2.4036144578313259</v>
      </c>
      <c r="F125" s="44">
        <f>IF(OR($A125="",$B125=""),"",'MPTO_working_2-way'!D124)</f>
        <v>1.7047027193794351</v>
      </c>
      <c r="G125" s="46">
        <f>IF(OR($A125="",$B125=""),"",'MPTO_working_2-way'!E124)</f>
        <v>2.4190380886859724</v>
      </c>
      <c r="H125" s="44">
        <f>IF(OR($A125="",$B125=""),"",'OddsRatio_working_2-way'!M124)</f>
        <v>1.7044434693456672</v>
      </c>
      <c r="I125" s="44">
        <f>IF(OR($A125="",$B125=""),"",'OddsRatio_working_2-way'!N124)</f>
        <v>2.4195603245905111</v>
      </c>
      <c r="J125" s="44">
        <f>IF('Log_working_2-way'!$D124="","",A125^('Log_working_2-way'!$D124))</f>
        <v>1.7009310320714472</v>
      </c>
      <c r="K125" s="46">
        <f>IF('Log_working_2-way'!$D124="","",B125^('Log_working_2-way'!$D124))</f>
        <v>2.4266738869367481</v>
      </c>
      <c r="L125" s="53">
        <f t="shared" si="18"/>
        <v>0.58395989974937335</v>
      </c>
      <c r="M125" s="53">
        <f t="shared" si="19"/>
        <v>0.41604010025062649</v>
      </c>
      <c r="N125" s="54">
        <v>222</v>
      </c>
      <c r="O125" s="54">
        <f t="shared" si="20"/>
        <v>88.265060240963848</v>
      </c>
      <c r="P125" s="54">
        <f t="shared" si="21"/>
        <v>126.72103004291846</v>
      </c>
      <c r="Q125" s="54">
        <f t="shared" si="22"/>
        <v>95.278969957081543</v>
      </c>
      <c r="R125" s="54">
        <f t="shared" si="23"/>
        <v>133.73493975903617</v>
      </c>
      <c r="S125" s="55">
        <f t="shared" si="24"/>
        <v>-7.0139097161176949</v>
      </c>
      <c r="T125" s="55">
        <f t="shared" si="25"/>
        <v>-7.0139097161177091</v>
      </c>
      <c r="U125" s="42" t="s">
        <v>155</v>
      </c>
      <c r="V125" s="42" t="s">
        <v>114</v>
      </c>
      <c r="W125" s="42" t="s">
        <v>436</v>
      </c>
      <c r="X125" s="42" t="s">
        <v>476</v>
      </c>
      <c r="Y125" s="66" t="s">
        <v>493</v>
      </c>
    </row>
    <row r="126" spans="1:25" ht="15" x14ac:dyDescent="0.25">
      <c r="A126" s="42">
        <v>2.65</v>
      </c>
      <c r="B126" s="42">
        <v>1.53</v>
      </c>
      <c r="C126" s="43">
        <f t="shared" si="17"/>
        <v>3.0953261807867838E-2</v>
      </c>
      <c r="D126" s="44">
        <f>IF(OR($A126="",$B126=""),"",A126*'MPTO_working_2-way'!$G125)</f>
        <v>2.7320261437908497</v>
      </c>
      <c r="E126" s="46">
        <f>IF(OR($A126="",$B126=""),"",B126*'MPTO_working_2-way'!$G125)</f>
        <v>1.5773584905660378</v>
      </c>
      <c r="F126" s="44">
        <f>IF(OR($A126="",$B126=""),"",'MPTO_working_2-way'!D125)</f>
        <v>2.7633327653774069</v>
      </c>
      <c r="G126" s="46">
        <f>IF(OR($A126="",$B126=""),"",'MPTO_working_2-way'!E125)</f>
        <v>1.5671079331336362</v>
      </c>
      <c r="H126" s="44">
        <f>IF(OR($A126="",$B126=""),"",'OddsRatio_working_2-way'!M125)</f>
        <v>2.7644283910575149</v>
      </c>
      <c r="I126" s="44">
        <f>IF(OR($A126="",$B126=""),"",'OddsRatio_working_2-way'!N125)</f>
        <v>1.5667557862184747</v>
      </c>
      <c r="J126" s="44">
        <f>IF('Log_working_2-way'!$D125="","",A126^('Log_working_2-way'!$D125))</f>
        <v>2.7790855114535944</v>
      </c>
      <c r="K126" s="46">
        <f>IF('Log_working_2-way'!$D125="","",B126^('Log_working_2-way'!$D125))</f>
        <v>1.5620865290409105</v>
      </c>
      <c r="L126" s="53">
        <f t="shared" si="18"/>
        <v>0.36602870813397126</v>
      </c>
      <c r="M126" s="53">
        <f t="shared" si="19"/>
        <v>0.63397129186602863</v>
      </c>
      <c r="N126" s="54">
        <v>223</v>
      </c>
      <c r="O126" s="54">
        <f t="shared" si="20"/>
        <v>138.84905660377356</v>
      </c>
      <c r="P126" s="54">
        <f t="shared" si="21"/>
        <v>77.248366013071902</v>
      </c>
      <c r="Q126" s="54">
        <f t="shared" si="22"/>
        <v>145.75163398692811</v>
      </c>
      <c r="R126" s="54">
        <f t="shared" si="23"/>
        <v>84.150943396226424</v>
      </c>
      <c r="S126" s="55">
        <f t="shared" si="24"/>
        <v>-6.9025773831545507</v>
      </c>
      <c r="T126" s="55">
        <f t="shared" si="25"/>
        <v>-6.9025773831545223</v>
      </c>
      <c r="U126" s="42" t="s">
        <v>179</v>
      </c>
      <c r="V126" s="42" t="s">
        <v>111</v>
      </c>
      <c r="W126" s="42" t="s">
        <v>436</v>
      </c>
      <c r="X126" s="42" t="s">
        <v>476</v>
      </c>
      <c r="Y126" s="66" t="s">
        <v>484</v>
      </c>
    </row>
    <row r="127" spans="1:25" ht="15" x14ac:dyDescent="0.25">
      <c r="A127" s="42">
        <v>2.83</v>
      </c>
      <c r="B127" s="42">
        <v>1.48</v>
      </c>
      <c r="C127" s="43">
        <f t="shared" si="17"/>
        <v>2.9032566135039684E-2</v>
      </c>
      <c r="D127" s="44">
        <f>IF(OR($A127="",$B127=""),"",A127*'MPTO_working_2-way'!$G126)</f>
        <v>2.9121621621621623</v>
      </c>
      <c r="E127" s="46">
        <f>IF(OR($A127="",$B127=""),"",B127*'MPTO_working_2-way'!$G126)</f>
        <v>1.5229681978798588</v>
      </c>
      <c r="F127" s="44">
        <f>IF(OR($A127="",$B127=""),"",'MPTO_working_2-way'!D126)</f>
        <v>2.951240135287486</v>
      </c>
      <c r="G127" s="46">
        <f>IF(OR($A127="",$B127=""),"",'MPTO_working_2-way'!E126)</f>
        <v>1.5124945832731476</v>
      </c>
      <c r="H127" s="44">
        <f>IF(OR($A127="",$B127=""),"",'OddsRatio_working_2-way'!M126)</f>
        <v>2.9525624189766639</v>
      </c>
      <c r="I127" s="44">
        <f>IF(OR($A127="",$B127=""),"",'OddsRatio_working_2-way'!N126)</f>
        <v>1.5121475197315839</v>
      </c>
      <c r="J127" s="44">
        <f>IF('Log_working_2-way'!$D126="","",A127^('Log_working_2-way'!$D126))</f>
        <v>2.9709720375026065</v>
      </c>
      <c r="K127" s="46">
        <f>IF('Log_working_2-way'!$D126="","",B127^('Log_working_2-way'!$D126))</f>
        <v>1.5073638696909246</v>
      </c>
      <c r="L127" s="53">
        <f t="shared" si="18"/>
        <v>0.3433874709976798</v>
      </c>
      <c r="M127" s="53">
        <f t="shared" si="19"/>
        <v>0.65661252900232014</v>
      </c>
      <c r="N127" s="54">
        <v>224</v>
      </c>
      <c r="O127" s="54">
        <f t="shared" si="20"/>
        <v>144.84805653710251</v>
      </c>
      <c r="P127" s="54">
        <f t="shared" si="21"/>
        <v>72.648648648648631</v>
      </c>
      <c r="Q127" s="54">
        <f t="shared" si="22"/>
        <v>151.35135135135135</v>
      </c>
      <c r="R127" s="54">
        <f t="shared" si="23"/>
        <v>79.151943462897535</v>
      </c>
      <c r="S127" s="55">
        <f t="shared" si="24"/>
        <v>-6.5032948142488465</v>
      </c>
      <c r="T127" s="55">
        <f t="shared" si="25"/>
        <v>-6.5032948142489033</v>
      </c>
      <c r="U127" s="42" t="s">
        <v>112</v>
      </c>
      <c r="V127" s="42" t="s">
        <v>54</v>
      </c>
      <c r="W127" s="42" t="s">
        <v>436</v>
      </c>
      <c r="X127" s="42" t="s">
        <v>476</v>
      </c>
      <c r="Y127" s="66" t="s">
        <v>487</v>
      </c>
    </row>
    <row r="128" spans="1:25" ht="15" x14ac:dyDescent="0.25">
      <c r="A128" s="42">
        <v>2.4300000000000002</v>
      </c>
      <c r="B128" s="42">
        <v>1.6</v>
      </c>
      <c r="C128" s="43">
        <f t="shared" si="17"/>
        <v>3.652263374485587E-2</v>
      </c>
      <c r="D128" s="44">
        <f>IF(OR($A128="",$B128=""),"",A128*'MPTO_working_2-way'!$G127)</f>
        <v>2.5187499999999998</v>
      </c>
      <c r="E128" s="46">
        <f>IF(OR($A128="",$B128=""),"",B128*'MPTO_working_2-way'!$G127)</f>
        <v>1.6584362139917694</v>
      </c>
      <c r="F128" s="44">
        <f>IF(OR($A128="",$B128=""),"",'MPTO_working_2-way'!D127)</f>
        <v>2.5428384565075208</v>
      </c>
      <c r="G128" s="46">
        <f>IF(OR($A128="",$B128=""),"",'MPTO_working_2-way'!E127)</f>
        <v>1.6481559983043661</v>
      </c>
      <c r="H128" s="44">
        <f>IF(OR($A128="",$B128=""),"",'OddsRatio_working_2-way'!M127)</f>
        <v>2.5438048235879216</v>
      </c>
      <c r="I128" s="44">
        <f>IF(OR($A128="",$B128=""),"",'OddsRatio_working_2-way'!N127)</f>
        <v>1.6477502756312954</v>
      </c>
      <c r="J128" s="44">
        <f>IF('Log_working_2-way'!$D127="","",A128^('Log_working_2-way'!$D127))</f>
        <v>2.5550445268860318</v>
      </c>
      <c r="K128" s="46">
        <f>IF('Log_working_2-way'!$D127="","",B128^('Log_working_2-way'!$D127))</f>
        <v>1.6430684026793276</v>
      </c>
      <c r="L128" s="53">
        <f t="shared" si="18"/>
        <v>0.3970223325062035</v>
      </c>
      <c r="M128" s="53">
        <f t="shared" si="19"/>
        <v>0.60297766749379655</v>
      </c>
      <c r="N128" s="54">
        <v>225</v>
      </c>
      <c r="O128" s="54">
        <f t="shared" si="20"/>
        <v>132.40740740740739</v>
      </c>
      <c r="P128" s="54">
        <f t="shared" si="21"/>
        <v>84.375</v>
      </c>
      <c r="Q128" s="54">
        <f t="shared" si="22"/>
        <v>140.625</v>
      </c>
      <c r="R128" s="54">
        <f t="shared" si="23"/>
        <v>92.592592592592581</v>
      </c>
      <c r="S128" s="55">
        <f t="shared" si="24"/>
        <v>-8.2175925925926094</v>
      </c>
      <c r="T128" s="55">
        <f t="shared" si="25"/>
        <v>-8.217592592592581</v>
      </c>
      <c r="U128" s="42" t="s">
        <v>158</v>
      </c>
      <c r="V128" s="42" t="s">
        <v>122</v>
      </c>
      <c r="W128" s="42" t="s">
        <v>437</v>
      </c>
      <c r="X128" s="42" t="s">
        <v>476</v>
      </c>
      <c r="Y128" s="66" t="s">
        <v>482</v>
      </c>
    </row>
    <row r="129" spans="1:25" s="50" customFormat="1" ht="15" x14ac:dyDescent="0.25">
      <c r="A129" s="42">
        <v>2.35</v>
      </c>
      <c r="B129" s="42">
        <v>1.63</v>
      </c>
      <c r="C129" s="43">
        <f t="shared" si="17"/>
        <v>3.9028847408954404E-2</v>
      </c>
      <c r="D129" s="44">
        <f>IF(OR($A129="",$B129=""),"",A129*'MPTO_working_2-way'!$G128)</f>
        <v>2.4417177914110431</v>
      </c>
      <c r="E129" s="46">
        <f>IF(OR($A129="",$B129=""),"",B129*'MPTO_working_2-way'!$G128)</f>
        <v>1.6936170212765955</v>
      </c>
      <c r="F129" s="44">
        <f>IF(OR($A129="",$B129=""),"",'MPTO_working_2-way'!D128)</f>
        <v>2.4629480790869636</v>
      </c>
      <c r="G129" s="46">
        <f>IF(OR($A129="",$B129=""),"",'MPTO_working_2-way'!E128)</f>
        <v>1.6835512581035048</v>
      </c>
      <c r="H129" s="44">
        <f>IF(OR($A129="",$B129=""),"",'OddsRatio_working_2-way'!M128)</f>
        <v>2.4638501094227996</v>
      </c>
      <c r="I129" s="44">
        <f>IF(OR($A129="",$B129=""),"",'OddsRatio_working_2-way'!N128)</f>
        <v>1.6831300510639733</v>
      </c>
      <c r="J129" s="44">
        <f>IF('Log_working_2-way'!$D128="","",A129^('Log_working_2-way'!$D128))</f>
        <v>2.4737476176576996</v>
      </c>
      <c r="K129" s="46">
        <f>IF('Log_working_2-way'!$D128="","",B129^('Log_working_2-way'!$D128))</f>
        <v>1.6785422334314666</v>
      </c>
      <c r="L129" s="53">
        <f t="shared" si="18"/>
        <v>0.40954773869346733</v>
      </c>
      <c r="M129" s="53">
        <f t="shared" si="19"/>
        <v>0.59045226130653272</v>
      </c>
      <c r="N129" s="54">
        <v>226</v>
      </c>
      <c r="O129" s="54">
        <f t="shared" si="20"/>
        <v>129.82978723404256</v>
      </c>
      <c r="P129" s="54">
        <f t="shared" si="21"/>
        <v>87.349693251533736</v>
      </c>
      <c r="Q129" s="54">
        <f t="shared" si="22"/>
        <v>138.65030674846625</v>
      </c>
      <c r="R129" s="54">
        <f t="shared" si="23"/>
        <v>96.170212765957444</v>
      </c>
      <c r="S129" s="55">
        <f t="shared" si="24"/>
        <v>-8.8205195144236939</v>
      </c>
      <c r="T129" s="55">
        <f t="shared" si="25"/>
        <v>-8.8205195144237081</v>
      </c>
      <c r="U129" s="42" t="s">
        <v>161</v>
      </c>
      <c r="V129" s="42" t="s">
        <v>123</v>
      </c>
      <c r="W129" s="42" t="s">
        <v>437</v>
      </c>
      <c r="X129" s="42" t="s">
        <v>476</v>
      </c>
      <c r="Y129" s="66" t="s">
        <v>486</v>
      </c>
    </row>
    <row r="130" spans="1:25" ht="15" x14ac:dyDescent="0.25">
      <c r="A130" s="42">
        <v>2.74</v>
      </c>
      <c r="B130" s="42">
        <v>1.48</v>
      </c>
      <c r="C130" s="43">
        <f t="shared" si="17"/>
        <v>4.0639179325310693E-2</v>
      </c>
      <c r="D130" s="44">
        <f>IF(OR($A130="",$B130=""),"",A130*'MPTO_working_2-way'!$G129)</f>
        <v>2.8513513513513513</v>
      </c>
      <c r="E130" s="46">
        <f>IF(OR($A130="",$B130=""),"",B130*'MPTO_working_2-way'!$G129)</f>
        <v>1.5401459854014599</v>
      </c>
      <c r="F130" s="44">
        <f>IF(OR($A130="",$B130=""),"",'MPTO_working_2-way'!D129)</f>
        <v>2.9015455065827136</v>
      </c>
      <c r="G130" s="46">
        <f>IF(OR($A130="",$B130=""),"",'MPTO_working_2-way'!E129)</f>
        <v>1.5258880192655027</v>
      </c>
      <c r="H130" s="44">
        <f>IF(OR($A130="",$B130=""),"",'OddsRatio_working_2-way'!M129)</f>
        <v>2.9039432764659772</v>
      </c>
      <c r="I130" s="44">
        <f>IF(OR($A130="",$B130=""),"",'OddsRatio_working_2-way'!N129)</f>
        <v>1.5252257314388904</v>
      </c>
      <c r="J130" s="44">
        <f>IF('Log_working_2-way'!$D129="","",A130^('Log_working_2-way'!$D129))</f>
        <v>2.9279456277931568</v>
      </c>
      <c r="K130" s="46">
        <f>IF('Log_working_2-way'!$D129="","",B130^('Log_working_2-way'!$D129))</f>
        <v>1.5186868268394949</v>
      </c>
      <c r="L130" s="53">
        <f t="shared" si="18"/>
        <v>0.35071090047393366</v>
      </c>
      <c r="M130" s="53">
        <f t="shared" si="19"/>
        <v>0.64928909952606639</v>
      </c>
      <c r="N130" s="54">
        <v>227</v>
      </c>
      <c r="O130" s="54">
        <f t="shared" si="20"/>
        <v>144.15328467153284</v>
      </c>
      <c r="P130" s="54">
        <f t="shared" si="21"/>
        <v>73.6216216216216</v>
      </c>
      <c r="Q130" s="54">
        <f t="shared" si="22"/>
        <v>153.37837837837839</v>
      </c>
      <c r="R130" s="54">
        <f t="shared" si="23"/>
        <v>82.846715328467155</v>
      </c>
      <c r="S130" s="55">
        <f t="shared" si="24"/>
        <v>-9.2250937068455414</v>
      </c>
      <c r="T130" s="55">
        <f t="shared" si="25"/>
        <v>-9.2250937068455556</v>
      </c>
      <c r="U130" s="42" t="s">
        <v>378</v>
      </c>
      <c r="V130" s="42" t="s">
        <v>119</v>
      </c>
      <c r="W130" s="42" t="s">
        <v>437</v>
      </c>
      <c r="X130" s="42" t="s">
        <v>476</v>
      </c>
      <c r="Y130" s="66" t="s">
        <v>497</v>
      </c>
    </row>
    <row r="131" spans="1:25" ht="15" x14ac:dyDescent="0.25">
      <c r="A131" s="42">
        <v>2.79</v>
      </c>
      <c r="B131" s="42">
        <v>1.47</v>
      </c>
      <c r="C131" s="43">
        <f t="shared" ref="C131:C194" si="26">IF(OR($A131="",$B131=""),"",(1/A131)+(1/B131)-1)</f>
        <v>3.8695047911637692E-2</v>
      </c>
      <c r="D131" s="44">
        <f>IF(OR($A131="",$B131=""),"",A131*'MPTO_working_2-way'!$G130)</f>
        <v>2.8979591836734691</v>
      </c>
      <c r="E131" s="46">
        <f>IF(OR($A131="",$B131=""),"",B131*'MPTO_working_2-way'!$G130)</f>
        <v>1.5268817204301073</v>
      </c>
      <c r="F131" s="44">
        <f>IF(OR($A131="",$B131=""),"",'MPTO_working_2-way'!D130)</f>
        <v>2.9491964189407831</v>
      </c>
      <c r="G131" s="46">
        <f>IF(OR($A131="",$B131=""),"",'MPTO_working_2-way'!E130)</f>
        <v>1.5130319296109787</v>
      </c>
      <c r="H131" s="44">
        <f>IF(OR($A131="",$B131=""),"",'OddsRatio_working_2-way'!M130)</f>
        <v>2.9515405807458559</v>
      </c>
      <c r="I131" s="44">
        <f>IF(OR($A131="",$B131=""),"",'OddsRatio_working_2-way'!N130)</f>
        <v>1.5124156832125992</v>
      </c>
      <c r="J131" s="44">
        <f>IF('Log_working_2-way'!$D130="","",A131^('Log_working_2-way'!$D130))</f>
        <v>2.9760334965497401</v>
      </c>
      <c r="K131" s="46">
        <f>IF('Log_working_2-way'!$D130="","",B131^('Log_working_2-way'!$D130))</f>
        <v>1.5060642958458816</v>
      </c>
      <c r="L131" s="53">
        <f t="shared" si="18"/>
        <v>0.34507042253521131</v>
      </c>
      <c r="M131" s="53">
        <f t="shared" si="19"/>
        <v>0.65492957746478886</v>
      </c>
      <c r="N131" s="54">
        <v>228</v>
      </c>
      <c r="O131" s="54">
        <f t="shared" si="20"/>
        <v>146.27956989247312</v>
      </c>
      <c r="P131" s="54">
        <f t="shared" si="21"/>
        <v>72.89795918367345</v>
      </c>
      <c r="Q131" s="54">
        <f t="shared" si="22"/>
        <v>155.10204081632654</v>
      </c>
      <c r="R131" s="54">
        <f t="shared" si="23"/>
        <v>81.72043010752688</v>
      </c>
      <c r="S131" s="55">
        <f t="shared" si="24"/>
        <v>-8.822470923853416</v>
      </c>
      <c r="T131" s="55">
        <f t="shared" si="25"/>
        <v>-8.8224709238534302</v>
      </c>
      <c r="U131" s="42" t="s">
        <v>237</v>
      </c>
      <c r="V131" s="42" t="s">
        <v>152</v>
      </c>
      <c r="W131" s="42" t="s">
        <v>437</v>
      </c>
      <c r="X131" s="42" t="s">
        <v>476</v>
      </c>
      <c r="Y131" s="66" t="s">
        <v>484</v>
      </c>
    </row>
    <row r="132" spans="1:25" ht="15" x14ac:dyDescent="0.25">
      <c r="A132" s="42">
        <v>1.87</v>
      </c>
      <c r="B132" s="42">
        <v>1.99</v>
      </c>
      <c r="C132" s="43">
        <f t="shared" si="26"/>
        <v>3.7271921102840277E-2</v>
      </c>
      <c r="D132" s="44">
        <f>IF(OR($A132="",$B132=""),"",A132*'MPTO_working_2-way'!$G131)</f>
        <v>1.9396984924623115</v>
      </c>
      <c r="E132" s="46">
        <f>IF(OR($A132="",$B132=""),"",B132*'MPTO_working_2-way'!$G131)</f>
        <v>2.0641711229946522</v>
      </c>
      <c r="F132" s="44">
        <f>IF(OR($A132="",$B132=""),"",'MPTO_working_2-way'!D131)</f>
        <v>1.937521151693437</v>
      </c>
      <c r="G132" s="46">
        <f>IF(OR($A132="",$B132=""),"",'MPTO_working_2-way'!E131)</f>
        <v>2.06664260128287</v>
      </c>
      <c r="H132" s="44">
        <f>IF(OR($A132="",$B132=""),"",'OddsRatio_working_2-way'!M131)</f>
        <v>1.9374368665610926</v>
      </c>
      <c r="I132" s="44">
        <f>IF(OR($A132="",$B132=""),"",'OddsRatio_working_2-way'!N131)</f>
        <v>2.0667385033281396</v>
      </c>
      <c r="J132" s="44">
        <f>IF('Log_working_2-way'!$D131="","",A132^('Log_working_2-way'!$D131))</f>
        <v>1.9364440368013198</v>
      </c>
      <c r="K132" s="46">
        <f>IF('Log_working_2-way'!$D131="","",B132^('Log_working_2-way'!$D131))</f>
        <v>2.067869472921922</v>
      </c>
      <c r="L132" s="53">
        <f t="shared" si="18"/>
        <v>0.51554404145077726</v>
      </c>
      <c r="M132" s="53">
        <f t="shared" si="19"/>
        <v>0.48445595854922285</v>
      </c>
      <c r="N132" s="54">
        <v>229</v>
      </c>
      <c r="O132" s="54">
        <f t="shared" si="20"/>
        <v>106.54010695187165</v>
      </c>
      <c r="P132" s="54">
        <f t="shared" si="21"/>
        <v>113.92462311557787</v>
      </c>
      <c r="Q132" s="54">
        <f t="shared" si="22"/>
        <v>115.0753768844221</v>
      </c>
      <c r="R132" s="54">
        <f t="shared" si="23"/>
        <v>122.45989304812832</v>
      </c>
      <c r="S132" s="55">
        <f t="shared" si="24"/>
        <v>-8.5352699325504489</v>
      </c>
      <c r="T132" s="55">
        <f t="shared" si="25"/>
        <v>-8.5352699325504489</v>
      </c>
      <c r="U132" s="42" t="s">
        <v>379</v>
      </c>
      <c r="V132" s="42" t="s">
        <v>131</v>
      </c>
      <c r="W132" s="42" t="s">
        <v>442</v>
      </c>
      <c r="X132" s="42" t="s">
        <v>476</v>
      </c>
      <c r="Y132" s="66" t="s">
        <v>486</v>
      </c>
    </row>
    <row r="133" spans="1:25" ht="15" x14ac:dyDescent="0.25">
      <c r="A133" s="42">
        <v>1.8</v>
      </c>
      <c r="B133" s="42">
        <v>2.0499999999999998</v>
      </c>
      <c r="C133" s="43">
        <f t="shared" si="26"/>
        <v>4.3360433604336057E-2</v>
      </c>
      <c r="D133" s="44">
        <f>IF(OR($A133="",$B133=""),"",A133*'MPTO_working_2-way'!$G132)</f>
        <v>1.878048780487805</v>
      </c>
      <c r="E133" s="46">
        <f>IF(OR($A133="",$B133=""),"",B133*'MPTO_working_2-way'!$G132)</f>
        <v>2.1388888888888888</v>
      </c>
      <c r="F133" s="44">
        <f>IF(OR($A133="",$B133=""),"",'MPTO_working_2-way'!D132)</f>
        <v>1.8730964467005078</v>
      </c>
      <c r="G133" s="46">
        <f>IF(OR($A133="",$B133=""),"",'MPTO_working_2-way'!E132)</f>
        <v>2.1453488372093021</v>
      </c>
      <c r="H133" s="44">
        <f>IF(OR($A133="",$B133=""),"",'OddsRatio_working_2-way'!M132)</f>
        <v>1.8728715609439694</v>
      </c>
      <c r="I133" s="44">
        <f>IF(OR($A133="",$B133=""),"",'OddsRatio_working_2-way'!N132)</f>
        <v>2.1456439237389602</v>
      </c>
      <c r="J133" s="44">
        <f>IF('Log_working_2-way'!$D132="","",A133^('Log_working_2-way'!$D132))</f>
        <v>1.8706056173612808</v>
      </c>
      <c r="K133" s="46">
        <f>IF('Log_working_2-way'!$D132="","",B133^('Log_working_2-way'!$D132))</f>
        <v>2.1486257153159274</v>
      </c>
      <c r="L133" s="53">
        <f t="shared" si="18"/>
        <v>0.53246753246753242</v>
      </c>
      <c r="M133" s="53">
        <f t="shared" si="19"/>
        <v>0.46753246753246752</v>
      </c>
      <c r="N133" s="54">
        <v>230</v>
      </c>
      <c r="O133" s="54">
        <f t="shared" si="20"/>
        <v>102.22222222222223</v>
      </c>
      <c r="P133" s="54">
        <f t="shared" si="21"/>
        <v>117.80487804878047</v>
      </c>
      <c r="Q133" s="54">
        <f t="shared" si="22"/>
        <v>112.19512195121952</v>
      </c>
      <c r="R133" s="54">
        <f t="shared" si="23"/>
        <v>127.77777777777779</v>
      </c>
      <c r="S133" s="55">
        <f t="shared" si="24"/>
        <v>-9.9728997289972909</v>
      </c>
      <c r="T133" s="55">
        <f t="shared" si="25"/>
        <v>-9.9728997289973194</v>
      </c>
      <c r="U133" s="42" t="s">
        <v>251</v>
      </c>
      <c r="V133" s="42" t="s">
        <v>128</v>
      </c>
      <c r="W133" s="42" t="s">
        <v>442</v>
      </c>
      <c r="X133" s="42" t="s">
        <v>476</v>
      </c>
      <c r="Y133" s="66" t="s">
        <v>478</v>
      </c>
    </row>
    <row r="134" spans="1:25" ht="15" x14ac:dyDescent="0.25">
      <c r="A134" s="42">
        <v>2.2400000000000002</v>
      </c>
      <c r="B134" s="42">
        <v>1.68</v>
      </c>
      <c r="C134" s="43">
        <f t="shared" si="26"/>
        <v>4.1666666666666519E-2</v>
      </c>
      <c r="D134" s="44">
        <f>IF(OR($A134="",$B134=""),"",A134*'MPTO_working_2-way'!$G133)</f>
        <v>2.333333333333333</v>
      </c>
      <c r="E134" s="46">
        <f>IF(OR($A134="",$B134=""),"",B134*'MPTO_working_2-way'!$G133)</f>
        <v>1.7499999999999998</v>
      </c>
      <c r="F134" s="44">
        <f>IF(OR($A134="",$B134=""),"",'MPTO_working_2-way'!D133)</f>
        <v>2.3496503496503496</v>
      </c>
      <c r="G134" s="46">
        <f>IF(OR($A134="",$B134=""),"",'MPTO_working_2-way'!E133)</f>
        <v>1.7409326424870464</v>
      </c>
      <c r="H134" s="44">
        <f>IF(OR($A134="",$B134=""),"",'OddsRatio_working_2-way'!M133)</f>
        <v>2.3503812097939996</v>
      </c>
      <c r="I134" s="44">
        <f>IF(OR($A134="",$B134=""),"",'OddsRatio_working_2-way'!N133)</f>
        <v>1.7405316311773544</v>
      </c>
      <c r="J134" s="44">
        <f>IF('Log_working_2-way'!$D133="","",A134^('Log_working_2-way'!$D133))</f>
        <v>2.357969334439959</v>
      </c>
      <c r="K134" s="46">
        <f>IF('Log_working_2-way'!$D133="","",B134^('Log_working_2-way'!$D133))</f>
        <v>1.7363936538464513</v>
      </c>
      <c r="L134" s="53">
        <f t="shared" si="18"/>
        <v>0.4285714285714286</v>
      </c>
      <c r="M134" s="53">
        <f t="shared" si="19"/>
        <v>0.57142857142857151</v>
      </c>
      <c r="N134" s="54">
        <v>231</v>
      </c>
      <c r="O134" s="54">
        <f t="shared" si="20"/>
        <v>127.87500000000001</v>
      </c>
      <c r="P134" s="54">
        <f t="shared" si="21"/>
        <v>93.499999999999986</v>
      </c>
      <c r="Q134" s="54">
        <f t="shared" si="22"/>
        <v>137.5</v>
      </c>
      <c r="R134" s="54">
        <f t="shared" si="23"/>
        <v>103.12499999999999</v>
      </c>
      <c r="S134" s="55">
        <f t="shared" si="24"/>
        <v>-9.6249999999999858</v>
      </c>
      <c r="T134" s="55">
        <f t="shared" si="25"/>
        <v>-9.625</v>
      </c>
      <c r="U134" s="42" t="s">
        <v>127</v>
      </c>
      <c r="V134" s="42" t="s">
        <v>66</v>
      </c>
      <c r="W134" s="42" t="s">
        <v>442</v>
      </c>
      <c r="X134" s="42" t="s">
        <v>476</v>
      </c>
      <c r="Y134" s="66" t="s">
        <v>485</v>
      </c>
    </row>
    <row r="135" spans="1:25" s="50" customFormat="1" ht="15" x14ac:dyDescent="0.25">
      <c r="A135" s="42">
        <v>2.2599999999999998</v>
      </c>
      <c r="B135" s="42">
        <v>1.67</v>
      </c>
      <c r="C135" s="43">
        <f t="shared" si="26"/>
        <v>4.1280271315775607E-2</v>
      </c>
      <c r="D135" s="44">
        <f>IF(OR($A135="",$B135=""),"",A135*'MPTO_working_2-way'!$G134)</f>
        <v>2.3532934131736525</v>
      </c>
      <c r="E135" s="46">
        <f>IF(OR($A135="",$B135=""),"",B135*'MPTO_working_2-way'!$G134)</f>
        <v>1.7389380530973453</v>
      </c>
      <c r="F135" s="44">
        <f>IF(OR($A135="",$B135=""),"",'MPTO_working_2-way'!D134)</f>
        <v>2.3705797374536774</v>
      </c>
      <c r="G135" s="46">
        <f>IF(OR($A135="",$B135=""),"",'MPTO_working_2-way'!E134)</f>
        <v>1.7296182576417214</v>
      </c>
      <c r="H135" s="44">
        <f>IF(OR($A135="",$B135=""),"",'OddsRatio_working_2-way'!M134)</f>
        <v>2.3713486117415123</v>
      </c>
      <c r="I135" s="44">
        <f>IF(OR($A135="",$B135=""),"",'OddsRatio_working_2-way'!N134)</f>
        <v>1.729209182433979</v>
      </c>
      <c r="J135" s="44">
        <f>IF('Log_working_2-way'!$D134="","",A135^('Log_working_2-way'!$D134))</f>
        <v>2.3793921576668016</v>
      </c>
      <c r="K135" s="46">
        <f>IF('Log_working_2-way'!$D134="","",B135^('Log_working_2-way'!$D134))</f>
        <v>1.7249569996766947</v>
      </c>
      <c r="L135" s="53">
        <f t="shared" si="18"/>
        <v>0.42493638676844786</v>
      </c>
      <c r="M135" s="53">
        <f t="shared" si="19"/>
        <v>0.57506361323155208</v>
      </c>
      <c r="N135" s="54">
        <v>232</v>
      </c>
      <c r="O135" s="54">
        <f t="shared" si="20"/>
        <v>129.3451327433628</v>
      </c>
      <c r="P135" s="54">
        <f t="shared" si="21"/>
        <v>93.077844311377248</v>
      </c>
      <c r="Q135" s="54">
        <f t="shared" si="22"/>
        <v>138.92215568862278</v>
      </c>
      <c r="R135" s="54">
        <f t="shared" si="23"/>
        <v>102.65486725663717</v>
      </c>
      <c r="S135" s="55">
        <f t="shared" si="24"/>
        <v>-9.5770229452599835</v>
      </c>
      <c r="T135" s="55">
        <f t="shared" si="25"/>
        <v>-9.5770229452599267</v>
      </c>
      <c r="U135" s="42" t="s">
        <v>164</v>
      </c>
      <c r="V135" s="42" t="s">
        <v>124</v>
      </c>
      <c r="W135" s="42" t="s">
        <v>442</v>
      </c>
      <c r="X135" s="42" t="s">
        <v>476</v>
      </c>
      <c r="Y135" s="66" t="s">
        <v>485</v>
      </c>
    </row>
    <row r="136" spans="1:25" ht="15" x14ac:dyDescent="0.25">
      <c r="A136" s="42">
        <v>1.53</v>
      </c>
      <c r="B136" s="42">
        <v>2.57</v>
      </c>
      <c r="C136" s="43">
        <f t="shared" si="26"/>
        <v>4.2699829607588891E-2</v>
      </c>
      <c r="D136" s="44">
        <f>IF(OR($A136="",$B136=""),"",A136*'MPTO_working_2-way'!$G135)</f>
        <v>1.595330739299611</v>
      </c>
      <c r="E136" s="46">
        <f>IF(OR($A136="",$B136=""),"",B136*'MPTO_working_2-way'!$G135)</f>
        <v>2.6797385620915031</v>
      </c>
      <c r="F136" s="44">
        <f>IF(OR($A136="",$B136=""),"",'MPTO_working_2-way'!D135)</f>
        <v>1.5816656945757326</v>
      </c>
      <c r="G136" s="46">
        <f>IF(OR($A136="",$B136=""),"",'MPTO_working_2-way'!E135)</f>
        <v>2.7192005808927768</v>
      </c>
      <c r="H136" s="44">
        <f>IF(OR($A136="",$B136=""),"",'OddsRatio_working_2-way'!M135)</f>
        <v>1.5810160220117813</v>
      </c>
      <c r="I136" s="44">
        <f>IF(OR($A136="",$B136=""),"",'OddsRatio_working_2-way'!N135)</f>
        <v>2.7211229331292399</v>
      </c>
      <c r="J136" s="44">
        <f>IF('Log_working_2-way'!$D135="","",A136^('Log_working_2-way'!$D135))</f>
        <v>1.5747593860945028</v>
      </c>
      <c r="K136" s="46">
        <f>IF('Log_working_2-way'!$D135="","",B136^('Log_working_2-way'!$D135))</f>
        <v>2.7398584941677284</v>
      </c>
      <c r="L136" s="53">
        <f t="shared" si="18"/>
        <v>0.62682926829268293</v>
      </c>
      <c r="M136" s="53">
        <f t="shared" si="19"/>
        <v>0.37317073170731713</v>
      </c>
      <c r="N136" s="54">
        <v>233</v>
      </c>
      <c r="O136" s="54">
        <f t="shared" si="20"/>
        <v>80.712418300653596</v>
      </c>
      <c r="P136" s="54">
        <f t="shared" si="21"/>
        <v>142.33852140077818</v>
      </c>
      <c r="Q136" s="54">
        <f t="shared" si="22"/>
        <v>90.661478599221795</v>
      </c>
      <c r="R136" s="54">
        <f t="shared" si="23"/>
        <v>152.28758169934642</v>
      </c>
      <c r="S136" s="55">
        <f t="shared" si="24"/>
        <v>-9.9490602985681988</v>
      </c>
      <c r="T136" s="55">
        <f t="shared" si="25"/>
        <v>-9.9490602985682415</v>
      </c>
      <c r="U136" s="42" t="s">
        <v>129</v>
      </c>
      <c r="V136" s="42" t="s">
        <v>432</v>
      </c>
      <c r="W136" s="42" t="s">
        <v>442</v>
      </c>
      <c r="X136" s="42" t="s">
        <v>476</v>
      </c>
      <c r="Y136" s="66" t="s">
        <v>478</v>
      </c>
    </row>
    <row r="137" spans="1:25" s="50" customFormat="1" ht="15" x14ac:dyDescent="0.25">
      <c r="A137" s="42">
        <v>2.0499999999999998</v>
      </c>
      <c r="B137" s="42">
        <v>1.82</v>
      </c>
      <c r="C137" s="43">
        <f t="shared" si="26"/>
        <v>3.7255427499329974E-2</v>
      </c>
      <c r="D137" s="44">
        <f>IF(OR($A137="",$B137=""),"",A137*'MPTO_working_2-way'!$G136)</f>
        <v>2.1263736263736264</v>
      </c>
      <c r="E137" s="46">
        <f>IF(OR($A137="",$B137=""),"",B137*'MPTO_working_2-way'!$G136)</f>
        <v>1.8878048780487806</v>
      </c>
      <c r="F137" s="44">
        <f>IF(OR($A137="",$B137=""),"",'MPTO_working_2-way'!D136)</f>
        <v>2.1313910311339619</v>
      </c>
      <c r="G137" s="46">
        <f>IF(OR($A137="",$B137=""),"",'MPTO_working_2-way'!E136)</f>
        <v>1.8838677101741985</v>
      </c>
      <c r="H137" s="44">
        <f>IF(OR($A137="",$B137=""),"",'OddsRatio_working_2-way'!M136)</f>
        <v>2.1315864106987359</v>
      </c>
      <c r="I137" s="44">
        <f>IF(OR($A137="",$B137=""),"",'OddsRatio_working_2-way'!N136)</f>
        <v>1.883715101688537</v>
      </c>
      <c r="J137" s="44">
        <f>IF('Log_working_2-way'!$D136="","",A137^('Log_working_2-way'!$D136))</f>
        <v>2.1338875006808986</v>
      </c>
      <c r="K137" s="46">
        <f>IF('Log_working_2-way'!$D136="","",B137^('Log_working_2-way'!$D136))</f>
        <v>1.8819217068707428</v>
      </c>
      <c r="L137" s="53">
        <f t="shared" ref="L137:L186" si="27">(1/D137)</f>
        <v>0.47028423772609818</v>
      </c>
      <c r="M137" s="53">
        <f t="shared" ref="M137:M186" si="28">(1/E137)</f>
        <v>0.52971576227390182</v>
      </c>
      <c r="N137" s="54">
        <v>234</v>
      </c>
      <c r="O137" s="54">
        <f t="shared" ref="O137:O186" si="29">(1/A137)*((N137*A137)-N137)</f>
        <v>119.85365853658534</v>
      </c>
      <c r="P137" s="54">
        <f t="shared" ref="P137:P186" si="30">(1/B137)*((N137*B137)-N137)</f>
        <v>105.42857142857142</v>
      </c>
      <c r="Q137" s="54">
        <f t="shared" ref="Q137:Q186" si="31">(1/B137)*N137</f>
        <v>128.57142857142856</v>
      </c>
      <c r="R137" s="54">
        <f t="shared" ref="R137:R186" si="32">(1/A137)*N137</f>
        <v>114.14634146341464</v>
      </c>
      <c r="S137" s="55">
        <f t="shared" ref="S137:S186" si="33">O137-Q137</f>
        <v>-8.7177700348432126</v>
      </c>
      <c r="T137" s="55">
        <f t="shared" ref="T137:T186" si="34">P137-R137</f>
        <v>-8.7177700348432268</v>
      </c>
      <c r="U137" s="42" t="s">
        <v>381</v>
      </c>
      <c r="V137" s="42" t="s">
        <v>384</v>
      </c>
      <c r="W137" s="42" t="s">
        <v>438</v>
      </c>
      <c r="X137" s="42" t="s">
        <v>477</v>
      </c>
      <c r="Y137" s="66" t="s">
        <v>490</v>
      </c>
    </row>
    <row r="138" spans="1:25" ht="15" x14ac:dyDescent="0.25">
      <c r="A138" s="42">
        <v>1.86</v>
      </c>
      <c r="B138" s="42">
        <v>2</v>
      </c>
      <c r="C138" s="43">
        <f t="shared" si="26"/>
        <v>3.7634408602150504E-2</v>
      </c>
      <c r="D138" s="44">
        <f>IF(OR($A138="",$B138=""),"",A138*'MPTO_working_2-way'!$G137)</f>
        <v>1.93</v>
      </c>
      <c r="E138" s="46">
        <f>IF(OR($A138="",$B138=""),"",B138*'MPTO_working_2-way'!$G137)</f>
        <v>2.075268817204301</v>
      </c>
      <c r="F138" s="44">
        <f>IF(OR($A138="",$B138=""),"",'MPTO_working_2-way'!D137)</f>
        <v>1.927461139896373</v>
      </c>
      <c r="G138" s="46">
        <f>IF(OR($A138="",$B138=""),"",'MPTO_working_2-way'!E137)</f>
        <v>2.0782122905027931</v>
      </c>
      <c r="H138" s="44">
        <f>IF(OR($A138="",$B138=""),"",'OddsRatio_working_2-way'!M137)</f>
        <v>1.9273618495495706</v>
      </c>
      <c r="I138" s="44">
        <f>IF(OR($A138="",$B138=""),"",'OddsRatio_working_2-way'!N137)</f>
        <v>2.078327732034384</v>
      </c>
      <c r="J138" s="44">
        <f>IF('Log_working_2-way'!$D137="","",A138^('Log_working_2-way'!$D137))</f>
        <v>1.9262040880795479</v>
      </c>
      <c r="K138" s="46">
        <f>IF('Log_working_2-way'!$D137="","",B138^('Log_working_2-way'!$D137))</f>
        <v>2.079675649103816</v>
      </c>
      <c r="L138" s="53">
        <f t="shared" si="27"/>
        <v>0.5181347150259068</v>
      </c>
      <c r="M138" s="53">
        <f t="shared" si="28"/>
        <v>0.48186528497409326</v>
      </c>
      <c r="N138" s="54">
        <v>235</v>
      </c>
      <c r="O138" s="54">
        <f t="shared" si="29"/>
        <v>108.65591397849462</v>
      </c>
      <c r="P138" s="54">
        <f t="shared" si="30"/>
        <v>117.5</v>
      </c>
      <c r="Q138" s="54">
        <f t="shared" si="31"/>
        <v>117.5</v>
      </c>
      <c r="R138" s="54">
        <f t="shared" si="32"/>
        <v>126.34408602150536</v>
      </c>
      <c r="S138" s="55">
        <f t="shared" si="33"/>
        <v>-8.844086021505376</v>
      </c>
      <c r="T138" s="55">
        <f t="shared" si="34"/>
        <v>-8.8440860215053618</v>
      </c>
      <c r="U138" s="42" t="s">
        <v>257</v>
      </c>
      <c r="V138" s="42" t="s">
        <v>255</v>
      </c>
      <c r="W138" s="42" t="s">
        <v>438</v>
      </c>
      <c r="X138" s="42" t="s">
        <v>477</v>
      </c>
      <c r="Y138" s="66" t="s">
        <v>481</v>
      </c>
    </row>
    <row r="139" spans="1:25" ht="15" x14ac:dyDescent="0.25">
      <c r="A139" s="42">
        <v>1.85</v>
      </c>
      <c r="B139" s="42">
        <v>2.0099999999999998</v>
      </c>
      <c r="C139" s="43">
        <f t="shared" si="26"/>
        <v>3.80529783514858E-2</v>
      </c>
      <c r="D139" s="44">
        <f>IF(OR($A139="",$B139=""),"",A139*'MPTO_working_2-way'!$G138)</f>
        <v>1.9203980099502489</v>
      </c>
      <c r="E139" s="46">
        <f>IF(OR($A139="",$B139=""),"",B139*'MPTO_working_2-way'!$G138)</f>
        <v>2.086486486486486</v>
      </c>
      <c r="F139" s="44">
        <f>IF(OR($A139="",$B139=""),"",'MPTO_working_2-way'!D138)</f>
        <v>1.9174938764986464</v>
      </c>
      <c r="G139" s="46">
        <f>IF(OR($A139="",$B139=""),"",'MPTO_working_2-way'!E138)</f>
        <v>2.0899255304201207</v>
      </c>
      <c r="H139" s="44">
        <f>IF(OR($A139="",$B139=""),"",'OddsRatio_working_2-way'!M138)</f>
        <v>1.91737896118008</v>
      </c>
      <c r="I139" s="44">
        <f>IF(OR($A139="",$B139=""),"",'OddsRatio_working_2-way'!N138)</f>
        <v>2.0900620597551534</v>
      </c>
      <c r="J139" s="44">
        <f>IF('Log_working_2-way'!$D138="","",A139^('Log_working_2-way'!$D138))</f>
        <v>1.9160544641822177</v>
      </c>
      <c r="K139" s="46">
        <f>IF('Log_working_2-way'!$D138="","",B139^('Log_working_2-way'!$D138))</f>
        <v>2.0916381493676872</v>
      </c>
      <c r="L139" s="53">
        <f t="shared" si="27"/>
        <v>0.52072538860103623</v>
      </c>
      <c r="M139" s="53">
        <f t="shared" si="28"/>
        <v>0.47927461139896382</v>
      </c>
      <c r="N139" s="54">
        <v>236</v>
      </c>
      <c r="O139" s="54">
        <f t="shared" si="29"/>
        <v>108.43243243243244</v>
      </c>
      <c r="P139" s="54">
        <f t="shared" si="30"/>
        <v>118.5870646766169</v>
      </c>
      <c r="Q139" s="54">
        <f t="shared" si="31"/>
        <v>117.4129353233831</v>
      </c>
      <c r="R139" s="54">
        <f t="shared" si="32"/>
        <v>127.56756756756755</v>
      </c>
      <c r="S139" s="55">
        <f t="shared" si="33"/>
        <v>-8.9805028909506603</v>
      </c>
      <c r="T139" s="55">
        <f t="shared" si="34"/>
        <v>-8.9805028909506461</v>
      </c>
      <c r="U139" s="42" t="s">
        <v>385</v>
      </c>
      <c r="V139" s="42" t="s">
        <v>380</v>
      </c>
      <c r="W139" s="42" t="s">
        <v>438</v>
      </c>
      <c r="X139" s="42" t="s">
        <v>477</v>
      </c>
      <c r="Y139" s="66" t="s">
        <v>498</v>
      </c>
    </row>
    <row r="140" spans="1:25" ht="15" x14ac:dyDescent="0.25">
      <c r="A140" s="42">
        <v>1.89</v>
      </c>
      <c r="B140" s="42">
        <v>1.96</v>
      </c>
      <c r="C140" s="43">
        <f t="shared" si="26"/>
        <v>3.9304610733182255E-2</v>
      </c>
      <c r="D140" s="44">
        <f>IF(OR($A140="",$B140=""),"",A140*'MPTO_working_2-way'!$G139)</f>
        <v>1.9642857142857144</v>
      </c>
      <c r="E140" s="46">
        <f>IF(OR($A140="",$B140=""),"",B140*'MPTO_working_2-way'!$G139)</f>
        <v>2.0370370370370372</v>
      </c>
      <c r="F140" s="44">
        <f>IF(OR($A140="",$B140=""),"",'MPTO_working_2-way'!D139)</f>
        <v>1.9629080118694364</v>
      </c>
      <c r="G140" s="46">
        <f>IF(OR($A140="",$B140=""),"",'MPTO_working_2-way'!E139)</f>
        <v>2.0385208012326657</v>
      </c>
      <c r="H140" s="44">
        <f>IF(OR($A140="",$B140=""),"",'OddsRatio_working_2-way'!M139)</f>
        <v>1.9628516673576117</v>
      </c>
      <c r="I140" s="44">
        <f>IF(OR($A140="",$B140=""),"",'OddsRatio_working_2-way'!N139)</f>
        <v>2.0385815737789974</v>
      </c>
      <c r="J140" s="44">
        <f>IF('Log_working_2-way'!$D139="","",A140^('Log_working_2-way'!$D139))</f>
        <v>1.9622220256096747</v>
      </c>
      <c r="K140" s="46">
        <f>IF('Log_working_2-way'!$D139="","",B140^('Log_working_2-way'!$D139))</f>
        <v>2.0392611823308071</v>
      </c>
      <c r="L140" s="53">
        <f t="shared" si="27"/>
        <v>0.50909090909090904</v>
      </c>
      <c r="M140" s="53">
        <f t="shared" si="28"/>
        <v>0.49090909090909085</v>
      </c>
      <c r="N140" s="54">
        <v>237</v>
      </c>
      <c r="O140" s="54">
        <f t="shared" si="29"/>
        <v>111.60317460317459</v>
      </c>
      <c r="P140" s="54">
        <f t="shared" si="30"/>
        <v>116.08163265306122</v>
      </c>
      <c r="Q140" s="54">
        <f t="shared" si="31"/>
        <v>120.91836734693878</v>
      </c>
      <c r="R140" s="54">
        <f t="shared" si="32"/>
        <v>125.39682539682542</v>
      </c>
      <c r="S140" s="55">
        <f t="shared" si="33"/>
        <v>-9.3151927437641859</v>
      </c>
      <c r="T140" s="55">
        <f t="shared" si="34"/>
        <v>-9.3151927437642001</v>
      </c>
      <c r="U140" s="42" t="s">
        <v>386</v>
      </c>
      <c r="V140" s="42" t="s">
        <v>254</v>
      </c>
      <c r="W140" s="42" t="s">
        <v>438</v>
      </c>
      <c r="X140" s="42" t="s">
        <v>477</v>
      </c>
      <c r="Y140" s="66" t="s">
        <v>493</v>
      </c>
    </row>
    <row r="141" spans="1:25" ht="15" x14ac:dyDescent="0.25">
      <c r="A141" s="42">
        <v>1.87</v>
      </c>
      <c r="B141" s="42">
        <v>2.04</v>
      </c>
      <c r="C141" s="43">
        <f t="shared" si="26"/>
        <v>2.4955436720142554E-2</v>
      </c>
      <c r="D141" s="44">
        <f>IF(OR($A141="",$B141=""),"",A141*'MPTO_working_2-way'!$G140)</f>
        <v>1.9166666666666667</v>
      </c>
      <c r="E141" s="46">
        <f>IF(OR($A141="",$B141=""),"",B141*'MPTO_working_2-way'!$G140)</f>
        <v>2.0909090909090908</v>
      </c>
      <c r="F141" s="44">
        <f>IF(OR($A141="",$B141=""),"",'MPTO_working_2-way'!D140)</f>
        <v>1.9146757679180888</v>
      </c>
      <c r="G141" s="46">
        <f>IF(OR($A141="",$B141=""),"",'MPTO_working_2-way'!E140)</f>
        <v>2.0932835820895521</v>
      </c>
      <c r="H141" s="44">
        <f>IF(OR($A141="",$B141=""),"",'OddsRatio_working_2-way'!M140)</f>
        <v>1.9146247654303168</v>
      </c>
      <c r="I141" s="44">
        <f>IF(OR($A141="",$B141=""),"",'OddsRatio_working_2-way'!N140)</f>
        <v>2.0933445471810685</v>
      </c>
      <c r="J141" s="44">
        <f>IF('Log_working_2-way'!$D140="","",A141^('Log_working_2-way'!$D140))</f>
        <v>1.9137261145840778</v>
      </c>
      <c r="K141" s="46">
        <f>IF('Log_working_2-way'!$D140="","",B141^('Log_working_2-way'!$D140))</f>
        <v>2.0944198529941209</v>
      </c>
      <c r="L141" s="53">
        <f t="shared" si="27"/>
        <v>0.52173913043478259</v>
      </c>
      <c r="M141" s="53">
        <f t="shared" si="28"/>
        <v>0.47826086956521741</v>
      </c>
      <c r="N141" s="54">
        <v>238</v>
      </c>
      <c r="O141" s="54">
        <f t="shared" si="29"/>
        <v>110.72727272727271</v>
      </c>
      <c r="P141" s="54">
        <f t="shared" si="30"/>
        <v>121.33333333333331</v>
      </c>
      <c r="Q141" s="54">
        <f t="shared" si="31"/>
        <v>116.66666666666666</v>
      </c>
      <c r="R141" s="54">
        <f t="shared" si="32"/>
        <v>127.27272727272725</v>
      </c>
      <c r="S141" s="55">
        <f t="shared" si="33"/>
        <v>-5.9393939393939519</v>
      </c>
      <c r="T141" s="55">
        <f t="shared" si="34"/>
        <v>-5.9393939393939377</v>
      </c>
      <c r="U141" s="42" t="s">
        <v>265</v>
      </c>
      <c r="V141" s="42" t="s">
        <v>260</v>
      </c>
      <c r="W141" s="42" t="s">
        <v>230</v>
      </c>
      <c r="X141" s="42" t="s">
        <v>477</v>
      </c>
      <c r="Y141" s="66" t="s">
        <v>482</v>
      </c>
    </row>
    <row r="142" spans="1:25" ht="15" x14ac:dyDescent="0.25">
      <c r="A142" s="42">
        <v>2.04</v>
      </c>
      <c r="B142" s="42">
        <v>1.88</v>
      </c>
      <c r="C142" s="43">
        <f t="shared" si="26"/>
        <v>2.2110972048393851E-2</v>
      </c>
      <c r="D142" s="44">
        <f>IF(OR($A142="",$B142=""),"",A142*'MPTO_working_2-way'!$G141)</f>
        <v>2.0851063829787235</v>
      </c>
      <c r="E142" s="46">
        <f>IF(OR($A142="",$B142=""),"",B142*'MPTO_working_2-way'!$G141)</f>
        <v>1.9215686274509802</v>
      </c>
      <c r="F142" s="44">
        <f>IF(OR($A142="",$B142=""),"",'MPTO_working_2-way'!D141)</f>
        <v>2.087070091423596</v>
      </c>
      <c r="G142" s="46">
        <f>IF(OR($A142="",$B142=""),"",'MPTO_working_2-way'!E141)</f>
        <v>1.9199038846615937</v>
      </c>
      <c r="H142" s="44">
        <f>IF(OR($A142="",$B142=""),"",'OddsRatio_working_2-way'!M141)</f>
        <v>2.0871146130092182</v>
      </c>
      <c r="I142" s="44">
        <f>IF(OR($A142="",$B142=""),"",'OddsRatio_working_2-way'!N141)</f>
        <v>1.9198662110077995</v>
      </c>
      <c r="J142" s="44">
        <f>IF('Log_working_2-way'!$D141="","",A142^('Log_working_2-way'!$D141))</f>
        <v>2.0880014698245399</v>
      </c>
      <c r="K142" s="46">
        <f>IF('Log_working_2-way'!$D141="","",B142^('Log_working_2-way'!$D141))</f>
        <v>1.9191164053861676</v>
      </c>
      <c r="L142" s="53">
        <f t="shared" si="27"/>
        <v>0.47959183673469385</v>
      </c>
      <c r="M142" s="53">
        <f t="shared" si="28"/>
        <v>0.52040816326530615</v>
      </c>
      <c r="N142" s="54">
        <v>239</v>
      </c>
      <c r="O142" s="54">
        <f t="shared" si="29"/>
        <v>121.84313725490196</v>
      </c>
      <c r="P142" s="54">
        <f t="shared" si="30"/>
        <v>111.8723404255319</v>
      </c>
      <c r="Q142" s="54">
        <f t="shared" si="31"/>
        <v>127.12765957446808</v>
      </c>
      <c r="R142" s="54">
        <f t="shared" si="32"/>
        <v>117.15686274509804</v>
      </c>
      <c r="S142" s="55">
        <f t="shared" si="33"/>
        <v>-5.284522319566122</v>
      </c>
      <c r="T142" s="55">
        <f t="shared" si="34"/>
        <v>-5.2845223195661362</v>
      </c>
      <c r="U142" s="42" t="s">
        <v>241</v>
      </c>
      <c r="V142" s="42" t="s">
        <v>262</v>
      </c>
      <c r="W142" s="42" t="s">
        <v>230</v>
      </c>
      <c r="X142" s="42" t="s">
        <v>477</v>
      </c>
      <c r="Y142" s="66" t="s">
        <v>484</v>
      </c>
    </row>
    <row r="143" spans="1:25" ht="15" x14ac:dyDescent="0.25">
      <c r="A143" s="42">
        <v>1.71</v>
      </c>
      <c r="B143" s="42">
        <v>2.2599999999999998</v>
      </c>
      <c r="C143" s="43">
        <f t="shared" si="26"/>
        <v>2.727319774362158E-2</v>
      </c>
      <c r="D143" s="44">
        <f>IF(OR($A143="",$B143=""),"",A143*'MPTO_working_2-way'!$G142)</f>
        <v>1.7566371681415929</v>
      </c>
      <c r="E143" s="46">
        <f>IF(OR($A143="",$B143=""),"",B143*'MPTO_working_2-way'!$G142)</f>
        <v>2.3216374269005846</v>
      </c>
      <c r="F143" s="44">
        <f>IF(OR($A143="",$B143=""),"",'MPTO_working_2-way'!D142)</f>
        <v>1.7508268019752637</v>
      </c>
      <c r="G143" s="46">
        <f>IF(OR($A143="",$B143=""),"",'MPTO_working_2-way'!E142)</f>
        <v>2.3318650817594881</v>
      </c>
      <c r="H143" s="44">
        <f>IF(OR($A143="",$B143=""),"",'OddsRatio_working_2-way'!M142)</f>
        <v>1.7506610843064021</v>
      </c>
      <c r="I143" s="44">
        <f>IF(OR($A143="",$B143=""),"",'OddsRatio_working_2-way'!N142)</f>
        <v>2.3321591073606571</v>
      </c>
      <c r="J143" s="44">
        <f>IF('Log_working_2-way'!$D142="","",A143^('Log_working_2-way'!$D142))</f>
        <v>1.7480343480821783</v>
      </c>
      <c r="K143" s="46">
        <f>IF('Log_working_2-way'!$D142="","",B143^('Log_working_2-way'!$D142))</f>
        <v>2.3368370083055718</v>
      </c>
      <c r="L143" s="53">
        <f t="shared" si="27"/>
        <v>0.5692695214105794</v>
      </c>
      <c r="M143" s="53">
        <f t="shared" si="28"/>
        <v>0.43073047858942071</v>
      </c>
      <c r="N143" s="54">
        <v>240</v>
      </c>
      <c r="O143" s="54">
        <f t="shared" si="29"/>
        <v>99.64912280701752</v>
      </c>
      <c r="P143" s="54">
        <f t="shared" si="30"/>
        <v>133.80530973451326</v>
      </c>
      <c r="Q143" s="54">
        <f t="shared" si="31"/>
        <v>106.19469026548673</v>
      </c>
      <c r="R143" s="54">
        <f t="shared" si="32"/>
        <v>140.35087719298244</v>
      </c>
      <c r="S143" s="55">
        <f t="shared" si="33"/>
        <v>-6.5455674584692076</v>
      </c>
      <c r="T143" s="55">
        <f t="shared" si="34"/>
        <v>-6.5455674584691792</v>
      </c>
      <c r="U143" s="42" t="s">
        <v>270</v>
      </c>
      <c r="V143" s="42" t="s">
        <v>391</v>
      </c>
      <c r="W143" s="42" t="s">
        <v>230</v>
      </c>
      <c r="X143" s="42" t="s">
        <v>477</v>
      </c>
      <c r="Y143" s="66" t="s">
        <v>480</v>
      </c>
    </row>
    <row r="144" spans="1:25" ht="15" x14ac:dyDescent="0.25">
      <c r="A144" s="42">
        <v>2.12</v>
      </c>
      <c r="B144" s="42">
        <v>1.78</v>
      </c>
      <c r="C144" s="43">
        <f t="shared" si="26"/>
        <v>3.3495866016535869E-2</v>
      </c>
      <c r="D144" s="44">
        <f>IF(OR($A144="",$B144=""),"",A144*'MPTO_working_2-way'!$G143)</f>
        <v>2.191011235955056</v>
      </c>
      <c r="E144" s="46">
        <f>IF(OR($A144="",$B144=""),"",B144*'MPTO_working_2-way'!$G143)</f>
        <v>1.8396226415094339</v>
      </c>
      <c r="F144" s="44">
        <f>IF(OR($A144="",$B144=""),"",'MPTO_working_2-way'!D143)</f>
        <v>2.1980428704566637</v>
      </c>
      <c r="G144" s="46">
        <f>IF(OR($A144="",$B144=""),"",'MPTO_working_2-way'!E143)</f>
        <v>1.8346946713341112</v>
      </c>
      <c r="H144" s="44">
        <f>IF(OR($A144="",$B144=""),"",'OddsRatio_working_2-way'!M143)</f>
        <v>2.1982893790305562</v>
      </c>
      <c r="I144" s="44">
        <f>IF(OR($A144="",$B144=""),"",'OddsRatio_working_2-way'!N143)</f>
        <v>1.83452296039628</v>
      </c>
      <c r="J144" s="44">
        <f>IF('Log_working_2-way'!$D143="","",A144^('Log_working_2-way'!$D143))</f>
        <v>2.2015102621380289</v>
      </c>
      <c r="K144" s="46">
        <f>IF('Log_working_2-way'!$D143="","",B144^('Log_working_2-way'!$D143))</f>
        <v>1.8322858584832242</v>
      </c>
      <c r="L144" s="53">
        <f t="shared" si="27"/>
        <v>0.45641025641025645</v>
      </c>
      <c r="M144" s="53">
        <f t="shared" si="28"/>
        <v>0.54358974358974366</v>
      </c>
      <c r="N144" s="54">
        <v>241</v>
      </c>
      <c r="O144" s="54">
        <f t="shared" si="29"/>
        <v>127.32075471698113</v>
      </c>
      <c r="P144" s="54">
        <f t="shared" si="30"/>
        <v>105.60674157303373</v>
      </c>
      <c r="Q144" s="54">
        <f t="shared" si="31"/>
        <v>135.3932584269663</v>
      </c>
      <c r="R144" s="54">
        <f t="shared" si="32"/>
        <v>113.67924528301886</v>
      </c>
      <c r="S144" s="55">
        <f t="shared" si="33"/>
        <v>-8.0725037099851704</v>
      </c>
      <c r="T144" s="55">
        <f t="shared" si="34"/>
        <v>-8.0725037099851278</v>
      </c>
      <c r="U144" s="42" t="s">
        <v>229</v>
      </c>
      <c r="V144" s="42" t="s">
        <v>244</v>
      </c>
      <c r="W144" s="42" t="s">
        <v>231</v>
      </c>
      <c r="X144" s="42" t="s">
        <v>477</v>
      </c>
      <c r="Y144" s="66" t="s">
        <v>489</v>
      </c>
    </row>
    <row r="145" spans="1:25" ht="15" x14ac:dyDescent="0.25">
      <c r="A145" s="42">
        <v>1.94</v>
      </c>
      <c r="B145" s="42">
        <v>1.94</v>
      </c>
      <c r="C145" s="43">
        <f t="shared" si="26"/>
        <v>3.0927835051546504E-2</v>
      </c>
      <c r="D145" s="44">
        <f>IF(OR($A145="",$B145=""),"",A145*'MPTO_working_2-way'!$G144)</f>
        <v>2</v>
      </c>
      <c r="E145" s="46">
        <f>IF(OR($A145="",$B145=""),"",B145*'MPTO_working_2-way'!$G144)</f>
        <v>2</v>
      </c>
      <c r="F145" s="44">
        <f>IF(OR($A145="",$B145=""),"",'MPTO_working_2-way'!D144)</f>
        <v>2.0000000000000004</v>
      </c>
      <c r="G145" s="46">
        <f>IF(OR($A145="",$B145=""),"",'MPTO_working_2-way'!E144)</f>
        <v>2.0000000000000004</v>
      </c>
      <c r="H145" s="44">
        <f>IF(OR($A145="",$B145=""),"",'OddsRatio_working_2-way'!M144)</f>
        <v>2.0000000000000004</v>
      </c>
      <c r="I145" s="44">
        <f>IF(OR($A145="",$B145=""),"",'OddsRatio_working_2-way'!N144)</f>
        <v>2.0000000000000004</v>
      </c>
      <c r="J145" s="44">
        <f>IF('Log_working_2-way'!$D144="","",A145^('Log_working_2-way'!$D144))</f>
        <v>1.9999999999999891</v>
      </c>
      <c r="K145" s="46">
        <f>IF('Log_working_2-way'!$D144="","",B145^('Log_working_2-way'!$D144))</f>
        <v>1.9999999999999891</v>
      </c>
      <c r="L145" s="53">
        <f t="shared" si="27"/>
        <v>0.5</v>
      </c>
      <c r="M145" s="53">
        <f t="shared" si="28"/>
        <v>0.5</v>
      </c>
      <c r="N145" s="54">
        <v>242</v>
      </c>
      <c r="O145" s="54">
        <f t="shared" si="29"/>
        <v>117.25773195876288</v>
      </c>
      <c r="P145" s="54">
        <f t="shared" si="30"/>
        <v>117.25773195876288</v>
      </c>
      <c r="Q145" s="54">
        <f t="shared" si="31"/>
        <v>124.74226804123712</v>
      </c>
      <c r="R145" s="54">
        <f t="shared" si="32"/>
        <v>124.74226804123712</v>
      </c>
      <c r="S145" s="55">
        <f t="shared" si="33"/>
        <v>-7.48453608247425</v>
      </c>
      <c r="T145" s="55">
        <f t="shared" si="34"/>
        <v>-7.48453608247425</v>
      </c>
      <c r="U145" s="42" t="s">
        <v>394</v>
      </c>
      <c r="V145" s="42" t="s">
        <v>274</v>
      </c>
      <c r="W145" s="42" t="s">
        <v>231</v>
      </c>
      <c r="X145" s="42" t="s">
        <v>477</v>
      </c>
      <c r="Y145" s="66" t="s">
        <v>485</v>
      </c>
    </row>
    <row r="146" spans="1:25" s="50" customFormat="1" ht="15" x14ac:dyDescent="0.25">
      <c r="A146" s="42">
        <v>2.02</v>
      </c>
      <c r="B146" s="42">
        <v>1.88</v>
      </c>
      <c r="C146" s="43">
        <f t="shared" si="26"/>
        <v>2.6964398567516312E-2</v>
      </c>
      <c r="D146" s="44">
        <f>IF(OR($A146="",$B146=""),"",A146*'MPTO_working_2-way'!$G145)</f>
        <v>2.0744680851063828</v>
      </c>
      <c r="E146" s="46">
        <f>IF(OR($A146="",$B146=""),"",B146*'MPTO_working_2-way'!$G145)</f>
        <v>1.9306930693069306</v>
      </c>
      <c r="F146" s="44">
        <f>IF(OR($A146="",$B146=""),"",'MPTO_working_2-way'!D145)</f>
        <v>2.0765529308836395</v>
      </c>
      <c r="G146" s="46">
        <f>IF(OR($A146="",$B146=""),"",'MPTO_working_2-way'!E145)</f>
        <v>1.9288906948394962</v>
      </c>
      <c r="H146" s="44">
        <f>IF(OR($A146="",$B146=""),"",'OddsRatio_working_2-way'!M145)</f>
        <v>2.0766108438479098</v>
      </c>
      <c r="I146" s="44">
        <f>IF(OR($A146="",$B146=""),"",'OddsRatio_working_2-way'!N145)</f>
        <v>1.9288407280256479</v>
      </c>
      <c r="J146" s="44">
        <f>IF('Log_working_2-way'!$D145="","",A146^('Log_working_2-way'!$D145))</f>
        <v>2.0775563029751076</v>
      </c>
      <c r="K146" s="46">
        <f>IF('Log_working_2-way'!$D145="","",B146^('Log_working_2-way'!$D145))</f>
        <v>1.9280257534933587</v>
      </c>
      <c r="L146" s="53">
        <f t="shared" si="27"/>
        <v>0.48205128205128212</v>
      </c>
      <c r="M146" s="53">
        <f t="shared" si="28"/>
        <v>0.517948717948718</v>
      </c>
      <c r="N146" s="54">
        <v>243</v>
      </c>
      <c r="O146" s="54">
        <f t="shared" si="29"/>
        <v>122.70297029702971</v>
      </c>
      <c r="P146" s="54">
        <f t="shared" si="30"/>
        <v>113.74468085106382</v>
      </c>
      <c r="Q146" s="54">
        <f t="shared" si="31"/>
        <v>129.25531914893617</v>
      </c>
      <c r="R146" s="54">
        <f t="shared" si="32"/>
        <v>120.29702970297029</v>
      </c>
      <c r="S146" s="55">
        <f t="shared" si="33"/>
        <v>-6.5523488519064585</v>
      </c>
      <c r="T146" s="55">
        <f t="shared" si="34"/>
        <v>-6.5523488519064728</v>
      </c>
      <c r="U146" s="42" t="s">
        <v>228</v>
      </c>
      <c r="V146" s="42" t="s">
        <v>233</v>
      </c>
      <c r="W146" s="42" t="s">
        <v>231</v>
      </c>
      <c r="X146" s="42" t="s">
        <v>477</v>
      </c>
      <c r="Y146" s="66" t="s">
        <v>487</v>
      </c>
    </row>
    <row r="147" spans="1:25" ht="15" x14ac:dyDescent="0.25">
      <c r="A147" s="42">
        <v>2.42</v>
      </c>
      <c r="B147" s="42">
        <v>1.63</v>
      </c>
      <c r="C147" s="43">
        <f t="shared" si="26"/>
        <v>2.6720073011205159E-2</v>
      </c>
      <c r="D147" s="44">
        <f>IF(OR($A147="",$B147=""),"",A147*'MPTO_working_2-way'!$G146)</f>
        <v>2.4846625766871164</v>
      </c>
      <c r="E147" s="46">
        <f>IF(OR($A147="",$B147=""),"",B147*'MPTO_working_2-way'!$G146)</f>
        <v>1.6735537190082643</v>
      </c>
      <c r="F147" s="44">
        <f>IF(OR($A147="",$B147=""),"",'MPTO_working_2-way'!D146)</f>
        <v>2.5008558929816775</v>
      </c>
      <c r="G147" s="46">
        <f>IF(OR($A147="",$B147=""),"",'MPTO_working_2-way'!E146)</f>
        <v>1.6662864867148226</v>
      </c>
      <c r="H147" s="44">
        <f>IF(OR($A147="",$B147=""),"",'OddsRatio_working_2-way'!M146)</f>
        <v>2.5013221686128042</v>
      </c>
      <c r="I147" s="44">
        <f>IF(OR($A147="",$B147=""),"",'OddsRatio_working_2-way'!N146)</f>
        <v>1.6660795536803288</v>
      </c>
      <c r="J147" s="44">
        <f>IF('Log_working_2-way'!$D146="","",A147^('Log_working_2-way'!$D146))</f>
        <v>2.5087737592448787</v>
      </c>
      <c r="K147" s="46">
        <f>IF('Log_working_2-way'!$D146="","",B147^('Log_working_2-way'!$D146))</f>
        <v>1.6627898940265724</v>
      </c>
      <c r="L147" s="53">
        <f t="shared" si="27"/>
        <v>0.40246913580246918</v>
      </c>
      <c r="M147" s="53">
        <f t="shared" si="28"/>
        <v>0.59753086419753088</v>
      </c>
      <c r="N147" s="54">
        <v>244</v>
      </c>
      <c r="O147" s="54">
        <f t="shared" si="29"/>
        <v>143.17355371900828</v>
      </c>
      <c r="P147" s="54">
        <f t="shared" si="30"/>
        <v>94.306748466257659</v>
      </c>
      <c r="Q147" s="54">
        <f t="shared" si="31"/>
        <v>149.69325153374234</v>
      </c>
      <c r="R147" s="54">
        <f t="shared" si="32"/>
        <v>100.82644628099173</v>
      </c>
      <c r="S147" s="55">
        <f t="shared" si="33"/>
        <v>-6.5196978147340587</v>
      </c>
      <c r="T147" s="55">
        <f t="shared" si="34"/>
        <v>-6.5196978147340729</v>
      </c>
      <c r="U147" s="42" t="s">
        <v>34</v>
      </c>
      <c r="V147" s="42" t="s">
        <v>41</v>
      </c>
      <c r="W147" s="42" t="s">
        <v>443</v>
      </c>
      <c r="X147" s="42" t="s">
        <v>477</v>
      </c>
      <c r="Y147" s="66" t="s">
        <v>485</v>
      </c>
    </row>
    <row r="148" spans="1:25" ht="15" x14ac:dyDescent="0.25">
      <c r="A148" s="42">
        <v>2.0299999999999998</v>
      </c>
      <c r="B148" s="42">
        <v>1.88</v>
      </c>
      <c r="C148" s="43">
        <f t="shared" si="26"/>
        <v>2.4525731055444977E-2</v>
      </c>
      <c r="D148" s="44">
        <f>IF(OR($A148="",$B148=""),"",A148*'MPTO_working_2-way'!$G147)</f>
        <v>2.0797872340425529</v>
      </c>
      <c r="E148" s="46">
        <f>IF(OR($A148="",$B148=""),"",B148*'MPTO_working_2-way'!$G147)</f>
        <v>1.9261083743842364</v>
      </c>
      <c r="F148" s="44">
        <f>IF(OR($A148="",$B148=""),"",'MPTO_working_2-way'!D147)</f>
        <v>2.0818241326641935</v>
      </c>
      <c r="G148" s="46">
        <f>IF(OR($A148="",$B148=""),"",'MPTO_working_2-way'!E147)</f>
        <v>1.9243646631706333</v>
      </c>
      <c r="H148" s="44">
        <f>IF(OR($A148="",$B148=""),"",'OddsRatio_working_2-way'!M147)</f>
        <v>2.081875475946537</v>
      </c>
      <c r="I148" s="44">
        <f>IF(OR($A148="",$B148=""),"",'OddsRatio_working_2-way'!N147)</f>
        <v>1.9243207949834495</v>
      </c>
      <c r="J148" s="44">
        <f>IF('Log_working_2-way'!$D147="","",A148^('Log_working_2-way'!$D147))</f>
        <v>2.0827972819225606</v>
      </c>
      <c r="K148" s="46">
        <f>IF('Log_working_2-way'!$D147="","",B148^('Log_working_2-way'!$D147))</f>
        <v>1.9235339030630429</v>
      </c>
      <c r="L148" s="53">
        <f t="shared" si="27"/>
        <v>0.4808184143222507</v>
      </c>
      <c r="M148" s="53">
        <f t="shared" si="28"/>
        <v>0.51918158567774941</v>
      </c>
      <c r="N148" s="54">
        <v>245</v>
      </c>
      <c r="O148" s="54">
        <f t="shared" si="29"/>
        <v>124.31034482758621</v>
      </c>
      <c r="P148" s="54">
        <f t="shared" si="30"/>
        <v>114.68085106382976</v>
      </c>
      <c r="Q148" s="54">
        <f t="shared" si="31"/>
        <v>130.31914893617022</v>
      </c>
      <c r="R148" s="54">
        <f t="shared" si="32"/>
        <v>120.68965517241381</v>
      </c>
      <c r="S148" s="55">
        <f t="shared" si="33"/>
        <v>-6.008804108584016</v>
      </c>
      <c r="T148" s="55">
        <f t="shared" si="34"/>
        <v>-6.0088041085840445</v>
      </c>
      <c r="U148" s="42" t="s">
        <v>39</v>
      </c>
      <c r="V148" s="42" t="s">
        <v>38</v>
      </c>
      <c r="W148" s="42" t="s">
        <v>443</v>
      </c>
      <c r="X148" s="42" t="s">
        <v>477</v>
      </c>
      <c r="Y148" s="66" t="s">
        <v>490</v>
      </c>
    </row>
    <row r="149" spans="1:25" ht="15" x14ac:dyDescent="0.25">
      <c r="A149" s="42">
        <v>1.93</v>
      </c>
      <c r="B149" s="42">
        <v>1.98</v>
      </c>
      <c r="C149" s="43">
        <f t="shared" si="26"/>
        <v>2.3185220076411994E-2</v>
      </c>
      <c r="D149" s="44">
        <f>IF(OR($A149="",$B149=""),"",A149*'MPTO_working_2-way'!$G148)</f>
        <v>1.9747474747474751</v>
      </c>
      <c r="E149" s="46">
        <f>IF(OR($A149="",$B149=""),"",B149*'MPTO_working_2-way'!$G148)</f>
        <v>2.0259067357512959</v>
      </c>
      <c r="F149" s="44">
        <f>IF(OR($A149="",$B149=""),"",'MPTO_working_2-way'!D148)</f>
        <v>1.974169551066798</v>
      </c>
      <c r="G149" s="46">
        <f>IF(OR($A149="",$B149=""),"",'MPTO_working_2-way'!E148)</f>
        <v>2.0265153523890338</v>
      </c>
      <c r="H149" s="44">
        <f>IF(OR($A149="",$B149=""),"",'OddsRatio_working_2-way'!M148)</f>
        <v>1.9741558354989901</v>
      </c>
      <c r="I149" s="44">
        <f>IF(OR($A149="",$B149=""),"",'OddsRatio_working_2-way'!N148)</f>
        <v>2.0265298051494733</v>
      </c>
      <c r="J149" s="44">
        <f>IF('Log_working_2-way'!$D148="","",A149^('Log_working_2-way'!$D148))</f>
        <v>1.9738951466986834</v>
      </c>
      <c r="K149" s="46">
        <f>IF('Log_working_2-way'!$D148="","",B149^('Log_working_2-way'!$D148))</f>
        <v>2.0268045830085555</v>
      </c>
      <c r="L149" s="53">
        <f t="shared" si="27"/>
        <v>0.50639386189258306</v>
      </c>
      <c r="M149" s="53">
        <f t="shared" si="28"/>
        <v>0.49360613810741677</v>
      </c>
      <c r="N149" s="54">
        <v>246</v>
      </c>
      <c r="O149" s="54">
        <f t="shared" si="29"/>
        <v>118.53886010362694</v>
      </c>
      <c r="P149" s="54">
        <f t="shared" si="30"/>
        <v>121.75757575757575</v>
      </c>
      <c r="Q149" s="54">
        <f t="shared" si="31"/>
        <v>124.24242424242425</v>
      </c>
      <c r="R149" s="54">
        <f t="shared" si="32"/>
        <v>127.46113989637307</v>
      </c>
      <c r="S149" s="55">
        <f t="shared" si="33"/>
        <v>-5.7035641387973044</v>
      </c>
      <c r="T149" s="55">
        <f t="shared" si="34"/>
        <v>-5.7035641387973186</v>
      </c>
      <c r="U149" s="42" t="s">
        <v>133</v>
      </c>
      <c r="V149" s="42" t="s">
        <v>73</v>
      </c>
      <c r="W149" s="42" t="s">
        <v>443</v>
      </c>
      <c r="X149" s="42" t="s">
        <v>477</v>
      </c>
      <c r="Y149" s="66" t="s">
        <v>497</v>
      </c>
    </row>
    <row r="150" spans="1:25" ht="15" x14ac:dyDescent="0.25">
      <c r="A150" s="42">
        <v>2.0099999999999998</v>
      </c>
      <c r="B150" s="42">
        <v>1.9</v>
      </c>
      <c r="C150" s="43">
        <f t="shared" si="26"/>
        <v>2.3828227284629522E-2</v>
      </c>
      <c r="D150" s="44">
        <f>IF(OR($A150="",$B150=""),"",A150*'MPTO_working_2-way'!$G149)</f>
        <v>2.0578947368421052</v>
      </c>
      <c r="E150" s="46">
        <f>IF(OR($A150="",$B150=""),"",B150*'MPTO_working_2-way'!$G149)</f>
        <v>1.9452736318407959</v>
      </c>
      <c r="F150" s="44">
        <f>IF(OR($A150="",$B150=""),"",'MPTO_working_2-way'!D149)</f>
        <v>2.05931517929361</v>
      </c>
      <c r="G150" s="46">
        <f>IF(OR($A150="",$B150=""),"",'MPTO_working_2-way'!E149)</f>
        <v>1.9440061084245355</v>
      </c>
      <c r="H150" s="44">
        <f>IF(OR($A150="",$B150=""),"",'OddsRatio_working_2-way'!M149)</f>
        <v>2.0593499054713802</v>
      </c>
      <c r="I150" s="44">
        <f>IF(OR($A150="",$B150=""),"",'OddsRatio_working_2-way'!N149)</f>
        <v>1.9439751632913294</v>
      </c>
      <c r="J150" s="44">
        <f>IF('Log_working_2-way'!$D149="","",A150^('Log_working_2-way'!$D149))</f>
        <v>2.0599919987911819</v>
      </c>
      <c r="K150" s="46">
        <f>IF('Log_working_2-way'!$D149="","",B150^('Log_working_2-way'!$D149))</f>
        <v>1.9434033475162076</v>
      </c>
      <c r="L150" s="53">
        <f t="shared" si="27"/>
        <v>0.48593350383631717</v>
      </c>
      <c r="M150" s="53">
        <f t="shared" si="28"/>
        <v>0.51406649616368294</v>
      </c>
      <c r="N150" s="54">
        <v>247</v>
      </c>
      <c r="O150" s="54">
        <f t="shared" si="29"/>
        <v>124.11442786069652</v>
      </c>
      <c r="P150" s="54">
        <f t="shared" si="30"/>
        <v>116.99999999999997</v>
      </c>
      <c r="Q150" s="54">
        <f t="shared" si="31"/>
        <v>130</v>
      </c>
      <c r="R150" s="54">
        <f t="shared" si="32"/>
        <v>122.88557213930351</v>
      </c>
      <c r="S150" s="55">
        <f t="shared" si="33"/>
        <v>-5.885572139303477</v>
      </c>
      <c r="T150" s="55">
        <f t="shared" si="34"/>
        <v>-5.8855721393035338</v>
      </c>
      <c r="U150" s="42" t="s">
        <v>35</v>
      </c>
      <c r="V150" s="42" t="s">
        <v>137</v>
      </c>
      <c r="W150" s="42" t="s">
        <v>443</v>
      </c>
      <c r="X150" s="42" t="s">
        <v>477</v>
      </c>
      <c r="Y150" s="66" t="s">
        <v>485</v>
      </c>
    </row>
    <row r="151" spans="1:25" ht="15" x14ac:dyDescent="0.25">
      <c r="A151" s="42">
        <v>1.68</v>
      </c>
      <c r="B151" s="42">
        <v>2.29</v>
      </c>
      <c r="C151" s="43">
        <f t="shared" si="26"/>
        <v>3.1919317945518833E-2</v>
      </c>
      <c r="D151" s="44">
        <f>IF(OR($A151="",$B151=""),"",A151*'MPTO_working_2-way'!$G150)</f>
        <v>1.7336244541484715</v>
      </c>
      <c r="E151" s="46">
        <f>IF(OR($A151="",$B151=""),"",B151*'MPTO_working_2-way'!$G150)</f>
        <v>2.3630952380952381</v>
      </c>
      <c r="F151" s="44">
        <f>IF(OR($A151="",$B151=""),"",'MPTO_working_2-way'!D150)</f>
        <v>1.7262855604415328</v>
      </c>
      <c r="G151" s="46">
        <f>IF(OR($A151="",$B151=""),"",'MPTO_working_2-way'!E150)</f>
        <v>2.3768688990485605</v>
      </c>
      <c r="H151" s="44">
        <f>IF(OR($A151="",$B151=""),"",'OddsRatio_working_2-way'!M150)</f>
        <v>1.7260384169902692</v>
      </c>
      <c r="I151" s="44">
        <f>IF(OR($A151="",$B151=""),"",'OddsRatio_working_2-way'!N150)</f>
        <v>2.3773375851727168</v>
      </c>
      <c r="J151" s="44">
        <f>IF('Log_working_2-way'!$D150="","",A151^('Log_working_2-way'!$D150))</f>
        <v>1.7227098761530257</v>
      </c>
      <c r="K151" s="46">
        <f>IF('Log_working_2-way'!$D150="","",B151^('Log_working_2-way'!$D150))</f>
        <v>2.3836811049586637</v>
      </c>
      <c r="L151" s="53">
        <f t="shared" si="27"/>
        <v>0.57682619647355171</v>
      </c>
      <c r="M151" s="53">
        <f t="shared" si="28"/>
        <v>0.42317380352644834</v>
      </c>
      <c r="N151" s="54">
        <v>248</v>
      </c>
      <c r="O151" s="54">
        <f t="shared" si="29"/>
        <v>100.38095238095237</v>
      </c>
      <c r="P151" s="54">
        <f t="shared" si="30"/>
        <v>139.70305676855895</v>
      </c>
      <c r="Q151" s="54">
        <f t="shared" si="31"/>
        <v>108.29694323144105</v>
      </c>
      <c r="R151" s="54">
        <f t="shared" si="32"/>
        <v>147.61904761904762</v>
      </c>
      <c r="S151" s="55">
        <f t="shared" si="33"/>
        <v>-7.9159908504886829</v>
      </c>
      <c r="T151" s="55">
        <f t="shared" si="34"/>
        <v>-7.9159908504886687</v>
      </c>
      <c r="U151" s="42" t="s">
        <v>70</v>
      </c>
      <c r="V151" s="42" t="s">
        <v>75</v>
      </c>
      <c r="W151" s="42" t="s">
        <v>443</v>
      </c>
      <c r="X151" s="42" t="s">
        <v>477</v>
      </c>
      <c r="Y151" s="66" t="s">
        <v>493</v>
      </c>
    </row>
    <row r="152" spans="1:25" ht="15" x14ac:dyDescent="0.25">
      <c r="A152" s="42">
        <v>1.77</v>
      </c>
      <c r="B152" s="42">
        <v>2.14</v>
      </c>
      <c r="C152" s="43">
        <f t="shared" si="26"/>
        <v>3.2261471038597556E-2</v>
      </c>
      <c r="D152" s="44">
        <f>IF(OR($A152="",$B152=""),"",A152*'MPTO_working_2-way'!$G151)</f>
        <v>1.8271028037383177</v>
      </c>
      <c r="E152" s="46">
        <f>IF(OR($A152="",$B152=""),"",B152*'MPTO_working_2-way'!$G151)</f>
        <v>2.2090395480225991</v>
      </c>
      <c r="F152" s="44">
        <f>IF(OR($A152="",$B152=""),"",'MPTO_working_2-way'!D151)</f>
        <v>1.822021261243927</v>
      </c>
      <c r="G152" s="46">
        <f>IF(OR($A152="",$B152=""),"",'MPTO_working_2-way'!E151)</f>
        <v>2.216513546725964</v>
      </c>
      <c r="H152" s="44">
        <f>IF(OR($A152="",$B152=""),"",'OddsRatio_working_2-way'!M151)</f>
        <v>1.8218507142366114</v>
      </c>
      <c r="I152" s="44">
        <f>IF(OR($A152="",$B152=""),"",'OddsRatio_working_2-way'!N151)</f>
        <v>2.2167659925061516</v>
      </c>
      <c r="J152" s="44">
        <f>IF('Log_working_2-way'!$D151="","",A152^('Log_working_2-way'!$D151))</f>
        <v>1.8195461168991689</v>
      </c>
      <c r="K152" s="46">
        <f>IF('Log_working_2-way'!$D151="","",B152^('Log_working_2-way'!$D151))</f>
        <v>2.2201875884465903</v>
      </c>
      <c r="L152" s="53">
        <f t="shared" si="27"/>
        <v>0.54731457800511507</v>
      </c>
      <c r="M152" s="53">
        <f t="shared" si="28"/>
        <v>0.45268542199488487</v>
      </c>
      <c r="N152" s="54">
        <v>249</v>
      </c>
      <c r="O152" s="54">
        <f t="shared" si="29"/>
        <v>108.32203389830509</v>
      </c>
      <c r="P152" s="54">
        <f t="shared" si="30"/>
        <v>132.64485981308411</v>
      </c>
      <c r="Q152" s="54">
        <f t="shared" si="31"/>
        <v>116.35514018691589</v>
      </c>
      <c r="R152" s="54">
        <f t="shared" si="32"/>
        <v>140.67796610169492</v>
      </c>
      <c r="S152" s="55">
        <f t="shared" si="33"/>
        <v>-8.0331062886107958</v>
      </c>
      <c r="T152" s="55">
        <f t="shared" si="34"/>
        <v>-8.03310628861081</v>
      </c>
      <c r="U152" s="42" t="s">
        <v>277</v>
      </c>
      <c r="V152" s="42" t="s">
        <v>37</v>
      </c>
      <c r="W152" s="42" t="s">
        <v>433</v>
      </c>
      <c r="X152" s="42" t="s">
        <v>477</v>
      </c>
      <c r="Y152" s="66" t="s">
        <v>493</v>
      </c>
    </row>
    <row r="153" spans="1:25" ht="15" x14ac:dyDescent="0.25">
      <c r="A153" s="42">
        <v>1.53</v>
      </c>
      <c r="B153" s="42">
        <v>2.67</v>
      </c>
      <c r="C153" s="43">
        <f t="shared" si="26"/>
        <v>2.81266064478225E-2</v>
      </c>
      <c r="D153" s="44">
        <f>IF(OR($A153="",$B153=""),"",A153*'MPTO_working_2-way'!$G152)</f>
        <v>1.5730337078651684</v>
      </c>
      <c r="E153" s="46">
        <f>IF(OR($A153="",$B153=""),"",B153*'MPTO_working_2-way'!$G152)</f>
        <v>2.7450980392156858</v>
      </c>
      <c r="F153" s="44">
        <f>IF(OR($A153="",$B153=""),"",'MPTO_working_2-way'!D152)</f>
        <v>1.5636447149336854</v>
      </c>
      <c r="G153" s="46">
        <f>IF(OR($A153="",$B153=""),"",'MPTO_working_2-way'!E152)</f>
        <v>2.7741672608739938</v>
      </c>
      <c r="H153" s="44">
        <f>IF(OR($A153="",$B153=""),"",'OddsRatio_working_2-way'!M152)</f>
        <v>1.5633518167726788</v>
      </c>
      <c r="I153" s="44">
        <f>IF(OR($A153="",$B153=""),"",'OddsRatio_working_2-way'!N152)</f>
        <v>2.7750896868120249</v>
      </c>
      <c r="J153" s="44">
        <f>IF('Log_working_2-way'!$D152="","",A153^('Log_working_2-way'!$D152))</f>
        <v>1.5590799638918429</v>
      </c>
      <c r="K153" s="46">
        <f>IF('Log_working_2-way'!$D152="","",B153^('Log_working_2-way'!$D152))</f>
        <v>2.7886529022410445</v>
      </c>
      <c r="L153" s="53">
        <f t="shared" si="27"/>
        <v>0.63571428571428579</v>
      </c>
      <c r="M153" s="53">
        <f t="shared" si="28"/>
        <v>0.36428571428571432</v>
      </c>
      <c r="N153" s="54">
        <v>250</v>
      </c>
      <c r="O153" s="54">
        <f t="shared" si="29"/>
        <v>86.601307189542482</v>
      </c>
      <c r="P153" s="54">
        <f t="shared" si="30"/>
        <v>156.36704119850188</v>
      </c>
      <c r="Q153" s="54">
        <f t="shared" si="31"/>
        <v>93.632958801498134</v>
      </c>
      <c r="R153" s="54">
        <f t="shared" si="32"/>
        <v>163.39869281045753</v>
      </c>
      <c r="S153" s="55">
        <f t="shared" si="33"/>
        <v>-7.0316516119556525</v>
      </c>
      <c r="T153" s="55">
        <f t="shared" si="34"/>
        <v>-7.0316516119556525</v>
      </c>
      <c r="U153" s="42" t="s">
        <v>408</v>
      </c>
      <c r="V153" s="42" t="s">
        <v>399</v>
      </c>
      <c r="W153" s="42" t="s">
        <v>440</v>
      </c>
      <c r="X153" s="42" t="s">
        <v>477</v>
      </c>
      <c r="Y153" s="66" t="s">
        <v>478</v>
      </c>
    </row>
    <row r="154" spans="1:25" ht="15" x14ac:dyDescent="0.25">
      <c r="A154" s="42">
        <v>2.41</v>
      </c>
      <c r="B154" s="42">
        <v>1.63</v>
      </c>
      <c r="C154" s="43">
        <f t="shared" si="26"/>
        <v>2.8434691851436877E-2</v>
      </c>
      <c r="D154" s="44">
        <f>IF(OR($A154="",$B154=""),"",A154*'MPTO_working_2-way'!$G153)</f>
        <v>2.4785276073619631</v>
      </c>
      <c r="E154" s="46">
        <f>IF(OR($A154="",$B154=""),"",B154*'MPTO_working_2-way'!$G153)</f>
        <v>1.6763485477178419</v>
      </c>
      <c r="F154" s="44">
        <f>IF(OR($A154="",$B154=""),"",'MPTO_working_2-way'!D153)</f>
        <v>2.4955055109106499</v>
      </c>
      <c r="G154" s="46">
        <f>IF(OR($A154="",$B154=""),"",'MPTO_working_2-way'!E153)</f>
        <v>1.6686702206741284</v>
      </c>
      <c r="H154" s="44">
        <f>IF(OR($A154="",$B154=""),"",'OddsRatio_working_2-way'!M153)</f>
        <v>2.4960264830861911</v>
      </c>
      <c r="I154" s="44">
        <f>IF(OR($A154="",$B154=""),"",'OddsRatio_working_2-way'!N153)</f>
        <v>1.6684373647831916</v>
      </c>
      <c r="J154" s="44">
        <f>IF('Log_working_2-way'!$D153="","",A154^('Log_working_2-way'!$D153))</f>
        <v>2.5038534406814188</v>
      </c>
      <c r="K154" s="46">
        <f>IF('Log_working_2-way'!$D153="","",B154^('Log_working_2-way'!$D153))</f>
        <v>1.6649584147953032</v>
      </c>
      <c r="L154" s="53">
        <f t="shared" si="27"/>
        <v>0.40346534653465349</v>
      </c>
      <c r="M154" s="53">
        <f t="shared" si="28"/>
        <v>0.59653465346534673</v>
      </c>
      <c r="N154" s="54">
        <v>251</v>
      </c>
      <c r="O154" s="54">
        <f t="shared" si="29"/>
        <v>146.85062240663902</v>
      </c>
      <c r="P154" s="54">
        <f t="shared" si="30"/>
        <v>97.012269938650306</v>
      </c>
      <c r="Q154" s="54">
        <f t="shared" si="31"/>
        <v>153.98773006134971</v>
      </c>
      <c r="R154" s="54">
        <f t="shared" si="32"/>
        <v>104.14937759336098</v>
      </c>
      <c r="S154" s="55">
        <f t="shared" si="33"/>
        <v>-7.1371076547106895</v>
      </c>
      <c r="T154" s="55">
        <f t="shared" si="34"/>
        <v>-7.1371076547106753</v>
      </c>
      <c r="U154" s="42" t="s">
        <v>397</v>
      </c>
      <c r="V154" s="42" t="s">
        <v>320</v>
      </c>
      <c r="W154" s="42" t="s">
        <v>440</v>
      </c>
      <c r="X154" s="42" t="s">
        <v>477</v>
      </c>
      <c r="Y154" s="66" t="s">
        <v>481</v>
      </c>
    </row>
    <row r="155" spans="1:25" ht="15" x14ac:dyDescent="0.25">
      <c r="A155" s="42">
        <v>2.09</v>
      </c>
      <c r="B155" s="42">
        <v>1.83</v>
      </c>
      <c r="C155" s="43">
        <f t="shared" si="26"/>
        <v>2.4916986953225084E-2</v>
      </c>
      <c r="D155" s="44">
        <f>IF(OR($A155="",$B155=""),"",A155*'MPTO_working_2-way'!$G154)</f>
        <v>2.1420765027322402</v>
      </c>
      <c r="E155" s="46">
        <f>IF(OR($A155="",$B155=""),"",B155*'MPTO_working_2-way'!$G154)</f>
        <v>1.8755980861244019</v>
      </c>
      <c r="F155" s="44">
        <f>IF(OR($A155="",$B155=""),"",'MPTO_working_2-way'!D154)</f>
        <v>2.1458748281762841</v>
      </c>
      <c r="G155" s="46">
        <f>IF(OR($A155="",$B155=""),"",'MPTO_working_2-way'!E154)</f>
        <v>1.8726956692045928</v>
      </c>
      <c r="H155" s="44">
        <f>IF(OR($A155="",$B155=""),"",'OddsRatio_working_2-way'!M154)</f>
        <v>2.145972518016114</v>
      </c>
      <c r="I155" s="44">
        <f>IF(OR($A155="",$B155=""),"",'OddsRatio_working_2-way'!N154)</f>
        <v>1.8726212751865827</v>
      </c>
      <c r="J155" s="44">
        <f>IF('Log_working_2-way'!$D154="","",A155^('Log_working_2-way'!$D154))</f>
        <v>2.1476949656411697</v>
      </c>
      <c r="K155" s="46">
        <f>IF('Log_working_2-way'!$D154="","",B155^('Log_working_2-way'!$D154))</f>
        <v>1.8713116550453253</v>
      </c>
      <c r="L155" s="53">
        <f t="shared" si="27"/>
        <v>0.4668367346938776</v>
      </c>
      <c r="M155" s="53">
        <f t="shared" si="28"/>
        <v>0.53316326530612246</v>
      </c>
      <c r="N155" s="54">
        <v>252</v>
      </c>
      <c r="O155" s="54">
        <f t="shared" si="29"/>
        <v>131.42583732057415</v>
      </c>
      <c r="P155" s="54">
        <f t="shared" si="30"/>
        <v>114.29508196721312</v>
      </c>
      <c r="Q155" s="54">
        <f t="shared" si="31"/>
        <v>137.70491803278688</v>
      </c>
      <c r="R155" s="54">
        <f t="shared" si="32"/>
        <v>120.57416267942585</v>
      </c>
      <c r="S155" s="55">
        <f t="shared" si="33"/>
        <v>-6.2790807122127319</v>
      </c>
      <c r="T155" s="55">
        <f t="shared" si="34"/>
        <v>-6.2790807122127319</v>
      </c>
      <c r="U155" s="42" t="s">
        <v>401</v>
      </c>
      <c r="V155" s="42" t="s">
        <v>396</v>
      </c>
      <c r="W155" s="42" t="s">
        <v>440</v>
      </c>
      <c r="X155" s="42" t="s">
        <v>477</v>
      </c>
      <c r="Y155" s="66" t="s">
        <v>483</v>
      </c>
    </row>
    <row r="156" spans="1:25" ht="15" x14ac:dyDescent="0.25">
      <c r="A156" s="42">
        <v>2.16</v>
      </c>
      <c r="B156" s="42">
        <v>1.77</v>
      </c>
      <c r="C156" s="43">
        <f t="shared" si="26"/>
        <v>2.79347143753923E-2</v>
      </c>
      <c r="D156" s="44">
        <f>IF(OR($A156="",$B156=""),"",A156*'MPTO_working_2-way'!$G155)</f>
        <v>2.2203389830508473</v>
      </c>
      <c r="E156" s="46">
        <f>IF(OR($A156="",$B156=""),"",B156*'MPTO_working_2-way'!$G155)</f>
        <v>1.8194444444444444</v>
      </c>
      <c r="F156" s="44">
        <f>IF(OR($A156="",$B156=""),"",'MPTO_working_2-way'!D155)</f>
        <v>2.2271932890597692</v>
      </c>
      <c r="G156" s="46">
        <f>IF(OR($A156="",$B156=""),"",'MPTO_working_2-way'!E155)</f>
        <v>1.8148675590999714</v>
      </c>
      <c r="H156" s="44">
        <f>IF(OR($A156="",$B156=""),"",'OddsRatio_working_2-way'!M155)</f>
        <v>2.2273929715024061</v>
      </c>
      <c r="I156" s="44">
        <f>IF(OR($A156="",$B156=""),"",'OddsRatio_working_2-way'!N155)</f>
        <v>1.8147349897041836</v>
      </c>
      <c r="J156" s="44">
        <f>IF('Log_working_2-way'!$D155="","",A156^('Log_working_2-way'!$D155))</f>
        <v>2.2305183638047077</v>
      </c>
      <c r="K156" s="46">
        <f>IF('Log_working_2-way'!$D155="","",B156^('Log_working_2-way'!$D155))</f>
        <v>1.8126656451578935</v>
      </c>
      <c r="L156" s="53">
        <f t="shared" si="27"/>
        <v>0.45038167938931301</v>
      </c>
      <c r="M156" s="53">
        <f t="shared" si="28"/>
        <v>0.54961832061068705</v>
      </c>
      <c r="N156" s="54">
        <v>253</v>
      </c>
      <c r="O156" s="54">
        <f t="shared" si="29"/>
        <v>135.87037037037035</v>
      </c>
      <c r="P156" s="54">
        <f t="shared" si="30"/>
        <v>110.06214689265538</v>
      </c>
      <c r="Q156" s="54">
        <f t="shared" si="31"/>
        <v>142.93785310734464</v>
      </c>
      <c r="R156" s="54">
        <f t="shared" si="32"/>
        <v>117.12962962962962</v>
      </c>
      <c r="S156" s="55">
        <f t="shared" si="33"/>
        <v>-7.0674827369742843</v>
      </c>
      <c r="T156" s="55">
        <f t="shared" si="34"/>
        <v>-7.0674827369742417</v>
      </c>
      <c r="U156" s="42" t="s">
        <v>398</v>
      </c>
      <c r="V156" s="42" t="s">
        <v>407</v>
      </c>
      <c r="W156" s="42" t="s">
        <v>440</v>
      </c>
      <c r="X156" s="42" t="s">
        <v>477</v>
      </c>
      <c r="Y156" s="66" t="s">
        <v>482</v>
      </c>
    </row>
    <row r="157" spans="1:25" ht="15" x14ac:dyDescent="0.25">
      <c r="A157" s="42">
        <v>2.15</v>
      </c>
      <c r="B157" s="42">
        <v>1.78</v>
      </c>
      <c r="C157" s="43">
        <f t="shared" si="26"/>
        <v>2.6914031878756184E-2</v>
      </c>
      <c r="D157" s="44">
        <f>IF(OR($A157="",$B157=""),"",A157*'MPTO_working_2-way'!$G156)</f>
        <v>2.2078651685393256</v>
      </c>
      <c r="E157" s="46">
        <f>IF(OR($A157="",$B157=""),"",B157*'MPTO_working_2-way'!$G156)</f>
        <v>1.827906976744186</v>
      </c>
      <c r="F157" s="44">
        <f>IF(OR($A157="",$B157=""),"",'MPTO_working_2-way'!D156)</f>
        <v>2.2140584321666186</v>
      </c>
      <c r="G157" s="46">
        <f>IF(OR($A157="",$B157=""),"",'MPTO_working_2-way'!E156)</f>
        <v>1.8236835835120324</v>
      </c>
      <c r="H157" s="44">
        <f>IF(OR($A157="",$B157=""),"",'OddsRatio_working_2-way'!M156)</f>
        <v>2.214231845389905</v>
      </c>
      <c r="I157" s="44">
        <f>IF(OR($A157="",$B157=""),"",'OddsRatio_working_2-way'!N156)</f>
        <v>1.8235659473079355</v>
      </c>
      <c r="J157" s="44">
        <f>IF('Log_working_2-way'!$D156="","",A157^('Log_working_2-way'!$D156))</f>
        <v>2.2170516788166044</v>
      </c>
      <c r="K157" s="46">
        <f>IF('Log_working_2-way'!$D156="","",B157^('Log_working_2-way'!$D156))</f>
        <v>1.821657795971604</v>
      </c>
      <c r="L157" s="53">
        <f t="shared" si="27"/>
        <v>0.45292620865139954</v>
      </c>
      <c r="M157" s="53">
        <f t="shared" si="28"/>
        <v>0.54707379134860057</v>
      </c>
      <c r="N157" s="54">
        <v>254</v>
      </c>
      <c r="O157" s="54">
        <f t="shared" si="29"/>
        <v>135.86046511627907</v>
      </c>
      <c r="P157" s="54">
        <f t="shared" si="30"/>
        <v>111.30337078651687</v>
      </c>
      <c r="Q157" s="54">
        <f t="shared" si="31"/>
        <v>142.69662921348316</v>
      </c>
      <c r="R157" s="54">
        <f t="shared" si="32"/>
        <v>118.13953488372093</v>
      </c>
      <c r="S157" s="55">
        <f t="shared" si="33"/>
        <v>-6.8361640972040902</v>
      </c>
      <c r="T157" s="55">
        <f t="shared" si="34"/>
        <v>-6.8361640972040618</v>
      </c>
      <c r="U157" s="42" t="s">
        <v>404</v>
      </c>
      <c r="V157" s="42" t="s">
        <v>319</v>
      </c>
      <c r="W157" s="42" t="s">
        <v>440</v>
      </c>
      <c r="X157" s="42" t="s">
        <v>477</v>
      </c>
      <c r="Y157" s="66" t="s">
        <v>485</v>
      </c>
    </row>
    <row r="158" spans="1:25" ht="15" x14ac:dyDescent="0.25">
      <c r="A158" s="42">
        <v>2.2599999999999998</v>
      </c>
      <c r="B158" s="42">
        <v>1.71</v>
      </c>
      <c r="C158" s="43">
        <f t="shared" si="26"/>
        <v>2.727319774362158E-2</v>
      </c>
      <c r="D158" s="44">
        <f>IF(OR($A158="",$B158=""),"",A158*'MPTO_working_2-way'!$G157)</f>
        <v>2.3216374269005846</v>
      </c>
      <c r="E158" s="46">
        <f>IF(OR($A158="",$B158=""),"",B158*'MPTO_working_2-way'!$G157)</f>
        <v>1.7566371681415929</v>
      </c>
      <c r="F158" s="44">
        <f>IF(OR($A158="",$B158=""),"",'MPTO_working_2-way'!D157)</f>
        <v>2.3318650817594881</v>
      </c>
      <c r="G158" s="46">
        <f>IF(OR($A158="",$B158=""),"",'MPTO_working_2-way'!E157)</f>
        <v>1.7508268019752637</v>
      </c>
      <c r="H158" s="44">
        <f>IF(OR($A158="",$B158=""),"",'OddsRatio_working_2-way'!M157)</f>
        <v>2.3321591073606571</v>
      </c>
      <c r="I158" s="44">
        <f>IF(OR($A158="",$B158=""),"",'OddsRatio_working_2-way'!N157)</f>
        <v>1.7506610843064021</v>
      </c>
      <c r="J158" s="44">
        <f>IF('Log_working_2-way'!$D157="","",A158^('Log_working_2-way'!$D157))</f>
        <v>2.3368370083055718</v>
      </c>
      <c r="K158" s="46">
        <f>IF('Log_working_2-way'!$D157="","",B158^('Log_working_2-way'!$D157))</f>
        <v>1.7480343480821783</v>
      </c>
      <c r="L158" s="53">
        <f t="shared" si="27"/>
        <v>0.43073047858942071</v>
      </c>
      <c r="M158" s="53">
        <f t="shared" si="28"/>
        <v>0.5692695214105794</v>
      </c>
      <c r="N158" s="54">
        <v>255</v>
      </c>
      <c r="O158" s="54">
        <f t="shared" si="29"/>
        <v>142.16814159292034</v>
      </c>
      <c r="P158" s="54">
        <f t="shared" si="30"/>
        <v>105.87719298245614</v>
      </c>
      <c r="Q158" s="54">
        <f t="shared" si="31"/>
        <v>149.12280701754386</v>
      </c>
      <c r="R158" s="54">
        <f t="shared" si="32"/>
        <v>112.83185840707965</v>
      </c>
      <c r="S158" s="55">
        <f t="shared" si="33"/>
        <v>-6.9546654246235278</v>
      </c>
      <c r="T158" s="55">
        <f t="shared" si="34"/>
        <v>-6.9546654246235136</v>
      </c>
      <c r="U158" s="42" t="s">
        <v>405</v>
      </c>
      <c r="V158" s="42" t="s">
        <v>403</v>
      </c>
      <c r="W158" s="42" t="s">
        <v>440</v>
      </c>
      <c r="X158" s="42" t="s">
        <v>477</v>
      </c>
      <c r="Y158" s="66" t="s">
        <v>482</v>
      </c>
    </row>
    <row r="159" spans="1:25" ht="15" x14ac:dyDescent="0.25">
      <c r="A159" s="42">
        <v>1.72</v>
      </c>
      <c r="B159" s="42">
        <v>2.23</v>
      </c>
      <c r="C159" s="43">
        <f t="shared" si="26"/>
        <v>2.982584211075201E-2</v>
      </c>
      <c r="D159" s="44">
        <f>IF(OR($A159="",$B159=""),"",A159*'MPTO_working_2-way'!$G158)</f>
        <v>1.7713004484304935</v>
      </c>
      <c r="E159" s="46">
        <f>IF(OR($A159="",$B159=""),"",B159*'MPTO_working_2-way'!$G158)</f>
        <v>2.2965116279069768</v>
      </c>
      <c r="F159" s="44">
        <f>IF(OR($A159="",$B159=""),"",'MPTO_working_2-way'!D158)</f>
        <v>1.7652798232695142</v>
      </c>
      <c r="G159" s="46">
        <f>IF(OR($A159="",$B159=""),"",'MPTO_working_2-way'!E158)</f>
        <v>2.3067115708443593</v>
      </c>
      <c r="H159" s="44">
        <f>IF(OR($A159="",$B159=""),"",'OddsRatio_working_2-way'!M158)</f>
        <v>1.7650920556760061</v>
      </c>
      <c r="I159" s="44">
        <f>IF(OR($A159="",$B159=""),"",'OddsRatio_working_2-way'!N158)</f>
        <v>2.3070322617798436</v>
      </c>
      <c r="J159" s="44">
        <f>IF('Log_working_2-way'!$D158="","",A159^('Log_working_2-way'!$D158))</f>
        <v>1.7623660397486636</v>
      </c>
      <c r="K159" s="46">
        <f>IF('Log_working_2-way'!$D158="","",B159^('Log_working_2-way'!$D158))</f>
        <v>2.3117058576345526</v>
      </c>
      <c r="L159" s="53">
        <f t="shared" si="27"/>
        <v>0.56455696202531636</v>
      </c>
      <c r="M159" s="53">
        <f t="shared" si="28"/>
        <v>0.43544303797468353</v>
      </c>
      <c r="N159" s="54">
        <v>256</v>
      </c>
      <c r="O159" s="54">
        <f t="shared" si="29"/>
        <v>107.16279069767442</v>
      </c>
      <c r="P159" s="54">
        <f t="shared" si="30"/>
        <v>141.2017937219731</v>
      </c>
      <c r="Q159" s="54">
        <f t="shared" si="31"/>
        <v>114.79820627802691</v>
      </c>
      <c r="R159" s="54">
        <f t="shared" si="32"/>
        <v>148.83720930232559</v>
      </c>
      <c r="S159" s="55">
        <f t="shared" si="33"/>
        <v>-7.6354155803524861</v>
      </c>
      <c r="T159" s="55">
        <f t="shared" si="34"/>
        <v>-7.6354155803524861</v>
      </c>
      <c r="U159" s="42" t="s">
        <v>321</v>
      </c>
      <c r="V159" s="42" t="s">
        <v>247</v>
      </c>
      <c r="W159" s="42" t="s">
        <v>440</v>
      </c>
      <c r="X159" s="42" t="s">
        <v>477</v>
      </c>
      <c r="Y159" s="66" t="s">
        <v>482</v>
      </c>
    </row>
    <row r="160" spans="1:25" ht="15" x14ac:dyDescent="0.25">
      <c r="A160" s="42">
        <v>2.31</v>
      </c>
      <c r="B160" s="42">
        <v>1.61</v>
      </c>
      <c r="C160" s="43">
        <f t="shared" si="26"/>
        <v>5.4018445322792985E-2</v>
      </c>
      <c r="D160" s="44">
        <f>IF(OR($A160="",$B160=""),"",A160*'MPTO_working_2-way'!$G159)</f>
        <v>2.4347826086956519</v>
      </c>
      <c r="E160" s="46">
        <f>IF(OR($A160="",$B160=""),"",B160*'MPTO_working_2-way'!$G159)</f>
        <v>1.6969696969696968</v>
      </c>
      <c r="F160" s="44">
        <f>IF(OR($A160="",$B160=""),"",'MPTO_working_2-way'!D159)</f>
        <v>2.4637143519591929</v>
      </c>
      <c r="G160" s="46">
        <f>IF(OR($A160="",$B160=""),"",'MPTO_working_2-way'!E159)</f>
        <v>1.6831934104229367</v>
      </c>
      <c r="H160" s="44">
        <f>IF(OR($A160="",$B160=""),"",'OddsRatio_working_2-way'!M159)</f>
        <v>2.4654490723346738</v>
      </c>
      <c r="I160" s="44">
        <f>IF(OR($A160="",$B160=""),"",'OddsRatio_working_2-way'!N159)</f>
        <v>1.6823846825375197</v>
      </c>
      <c r="J160" s="44">
        <f>IF('Log_working_2-way'!$D159="","",A160^('Log_working_2-way'!$D159))</f>
        <v>2.4791843192012233</v>
      </c>
      <c r="K160" s="46">
        <f>IF('Log_working_2-way'!$D159="","",B160^('Log_working_2-way'!$D159))</f>
        <v>1.6760482699931432</v>
      </c>
      <c r="L160" s="53">
        <f t="shared" si="27"/>
        <v>0.41071428571428575</v>
      </c>
      <c r="M160" s="53">
        <f t="shared" si="28"/>
        <v>0.5892857142857143</v>
      </c>
      <c r="N160" s="54">
        <v>257</v>
      </c>
      <c r="O160" s="54">
        <f t="shared" si="29"/>
        <v>145.74458874458873</v>
      </c>
      <c r="P160" s="54">
        <f t="shared" si="30"/>
        <v>97.372670807453432</v>
      </c>
      <c r="Q160" s="54">
        <f t="shared" si="31"/>
        <v>159.62732919254657</v>
      </c>
      <c r="R160" s="54">
        <f t="shared" si="32"/>
        <v>111.25541125541126</v>
      </c>
      <c r="S160" s="55">
        <f t="shared" si="33"/>
        <v>-13.882740447957843</v>
      </c>
      <c r="T160" s="55">
        <f t="shared" si="34"/>
        <v>-13.882740447957829</v>
      </c>
      <c r="U160" s="42" t="s">
        <v>88</v>
      </c>
      <c r="V160" s="42" t="s">
        <v>410</v>
      </c>
      <c r="W160" s="42" t="s">
        <v>447</v>
      </c>
      <c r="X160" s="42" t="s">
        <v>477</v>
      </c>
      <c r="Y160" s="66" t="s">
        <v>487</v>
      </c>
    </row>
    <row r="161" spans="1:25" ht="15" x14ac:dyDescent="0.25">
      <c r="A161" s="42">
        <v>2.78</v>
      </c>
      <c r="B161" s="42">
        <v>1.44</v>
      </c>
      <c r="C161" s="43">
        <f t="shared" si="26"/>
        <v>5.4156674660271742E-2</v>
      </c>
      <c r="D161" s="44">
        <f>IF(OR($A161="",$B161=""),"",A161*'MPTO_working_2-way'!$G160)</f>
        <v>2.9305555555555554</v>
      </c>
      <c r="E161" s="46">
        <f>IF(OR($A161="",$B161=""),"",B161*'MPTO_working_2-way'!$G160)</f>
        <v>1.5179856115107913</v>
      </c>
      <c r="F161" s="44">
        <f>IF(OR($A161="",$B161=""),"",'MPTO_working_2-way'!D160)</f>
        <v>3.0063082006608588</v>
      </c>
      <c r="G161" s="46">
        <f>IF(OR($A161="",$B161=""),"",'MPTO_working_2-way'!E160)</f>
        <v>1.4984279083695162</v>
      </c>
      <c r="H161" s="44">
        <f>IF(OR($A161="",$B161=""),"",'OddsRatio_working_2-way'!M160)</f>
        <v>3.0113315354397798</v>
      </c>
      <c r="I161" s="44">
        <f>IF(OR($A161="",$B161=""),"",'OddsRatio_working_2-way'!N160)</f>
        <v>1.4971830761761256</v>
      </c>
      <c r="J161" s="44">
        <f>IF('Log_working_2-way'!$D160="","",A161^('Log_working_2-way'!$D160))</f>
        <v>3.0485624939249862</v>
      </c>
      <c r="K161" s="46">
        <f>IF('Log_working_2-way'!$D160="","",B161^('Log_working_2-way'!$D160))</f>
        <v>1.4881471778159971</v>
      </c>
      <c r="L161" s="53">
        <f t="shared" si="27"/>
        <v>0.34123222748815168</v>
      </c>
      <c r="M161" s="53">
        <f t="shared" si="28"/>
        <v>0.65876777251184837</v>
      </c>
      <c r="N161" s="54">
        <v>258</v>
      </c>
      <c r="O161" s="54">
        <f t="shared" si="29"/>
        <v>165.19424460431654</v>
      </c>
      <c r="P161" s="54">
        <f t="shared" si="30"/>
        <v>78.833333333333314</v>
      </c>
      <c r="Q161" s="54">
        <f t="shared" si="31"/>
        <v>179.16666666666666</v>
      </c>
      <c r="R161" s="54">
        <f t="shared" si="32"/>
        <v>92.805755395683462</v>
      </c>
      <c r="S161" s="55">
        <f t="shared" si="33"/>
        <v>-13.97242206235012</v>
      </c>
      <c r="T161" s="55">
        <f t="shared" si="34"/>
        <v>-13.972422062350148</v>
      </c>
      <c r="U161" s="42" t="s">
        <v>346</v>
      </c>
      <c r="V161" s="42" t="s">
        <v>409</v>
      </c>
      <c r="W161" s="42" t="s">
        <v>447</v>
      </c>
      <c r="X161" s="42" t="s">
        <v>477</v>
      </c>
      <c r="Y161" s="66" t="s">
        <v>485</v>
      </c>
    </row>
    <row r="162" spans="1:25" ht="15" x14ac:dyDescent="0.25">
      <c r="A162" s="42">
        <v>2.61</v>
      </c>
      <c r="B162" s="42">
        <v>1.49</v>
      </c>
      <c r="C162" s="43">
        <f t="shared" si="26"/>
        <v>5.428270204942276E-2</v>
      </c>
      <c r="D162" s="44">
        <f>IF(OR($A162="",$B162=""),"",A162*'MPTO_working_2-way'!$G161)</f>
        <v>2.7516778523489931</v>
      </c>
      <c r="E162" s="46">
        <f>IF(OR($A162="",$B162=""),"",B162*'MPTO_working_2-way'!$G161)</f>
        <v>1.57088122605364</v>
      </c>
      <c r="F162" s="44">
        <f>IF(OR($A162="",$B162=""),"",'MPTO_working_2-way'!D161)</f>
        <v>2.8089855177146159</v>
      </c>
      <c r="G162" s="46">
        <f>IF(OR($A162="",$B162=""),"",'MPTO_working_2-way'!E161)</f>
        <v>1.5527960230789197</v>
      </c>
      <c r="H162" s="44">
        <f>IF(OR($A162="",$B162=""),"",'OddsRatio_working_2-way'!M161)</f>
        <v>2.8126539343499313</v>
      </c>
      <c r="I162" s="44">
        <f>IF(OR($A162="",$B162=""),"",'OddsRatio_working_2-way'!N161)</f>
        <v>1.5516772843673707</v>
      </c>
      <c r="J162" s="44">
        <f>IF('Log_working_2-way'!$D161="","",A162^('Log_working_2-way'!$D161))</f>
        <v>2.8404654483866119</v>
      </c>
      <c r="K162" s="46">
        <f>IF('Log_working_2-way'!$D161="","",B162^('Log_working_2-way'!$D161))</f>
        <v>1.5433408167862104</v>
      </c>
      <c r="L162" s="53">
        <f t="shared" si="27"/>
        <v>0.36341463414634151</v>
      </c>
      <c r="M162" s="53">
        <f t="shared" si="28"/>
        <v>0.63658536585365844</v>
      </c>
      <c r="N162" s="54">
        <v>259</v>
      </c>
      <c r="O162" s="54">
        <f t="shared" si="29"/>
        <v>159.76628352490422</v>
      </c>
      <c r="P162" s="54">
        <f t="shared" si="30"/>
        <v>85.174496644295317</v>
      </c>
      <c r="Q162" s="54">
        <f t="shared" si="31"/>
        <v>173.82550335570471</v>
      </c>
      <c r="R162" s="54">
        <f t="shared" si="32"/>
        <v>99.23371647509579</v>
      </c>
      <c r="S162" s="55">
        <f t="shared" si="33"/>
        <v>-14.059219830800487</v>
      </c>
      <c r="T162" s="55">
        <f t="shared" si="34"/>
        <v>-14.059219830800473</v>
      </c>
      <c r="U162" s="42" t="s">
        <v>343</v>
      </c>
      <c r="V162" s="42" t="s">
        <v>411</v>
      </c>
      <c r="W162" s="42" t="s">
        <v>447</v>
      </c>
      <c r="X162" s="42" t="s">
        <v>477</v>
      </c>
      <c r="Y162" s="66" t="s">
        <v>479</v>
      </c>
    </row>
    <row r="163" spans="1:25" ht="15" x14ac:dyDescent="0.25">
      <c r="A163" s="42">
        <v>2.46</v>
      </c>
      <c r="B163" s="42">
        <v>1.55</v>
      </c>
      <c r="C163" s="43">
        <f t="shared" si="26"/>
        <v>5.1665355363231136E-2</v>
      </c>
      <c r="D163" s="44">
        <f>IF(OR($A163="",$B163=""),"",A163*'MPTO_working_2-way'!$G162)</f>
        <v>2.5870967741935487</v>
      </c>
      <c r="E163" s="46">
        <f>IF(OR($A163="",$B163=""),"",B163*'MPTO_working_2-way'!$G162)</f>
        <v>1.6300813008130084</v>
      </c>
      <c r="F163" s="44">
        <f>IF(OR($A163="",$B163=""),"",'MPTO_working_2-way'!D162)</f>
        <v>2.6269376507061666</v>
      </c>
      <c r="G163" s="46">
        <f>IF(OR($A163="",$B163=""),"",'MPTO_working_2-way'!E162)</f>
        <v>1.6146517044251538</v>
      </c>
      <c r="H163" s="44">
        <f>IF(OR($A163="",$B163=""),"",'OddsRatio_working_2-way'!M162)</f>
        <v>2.6292775867068987</v>
      </c>
      <c r="I163" s="44">
        <f>IF(OR($A163="",$B163=""),"",'OddsRatio_working_2-way'!N162)</f>
        <v>1.6137689538964348</v>
      </c>
      <c r="J163" s="44">
        <f>IF('Log_working_2-way'!$D162="","",A163^('Log_working_2-way'!$D162))</f>
        <v>2.6483223271120089</v>
      </c>
      <c r="K163" s="46">
        <f>IF('Log_working_2-way'!$D162="","",B163^('Log_working_2-way'!$D162))</f>
        <v>1.606677458376141</v>
      </c>
      <c r="L163" s="53">
        <f t="shared" si="27"/>
        <v>0.38653366583541143</v>
      </c>
      <c r="M163" s="53">
        <f t="shared" si="28"/>
        <v>0.6134663341645884</v>
      </c>
      <c r="N163" s="54">
        <v>260</v>
      </c>
      <c r="O163" s="54">
        <f t="shared" si="29"/>
        <v>154.3089430894309</v>
      </c>
      <c r="P163" s="54">
        <f t="shared" si="30"/>
        <v>92.258064516129025</v>
      </c>
      <c r="Q163" s="54">
        <f t="shared" si="31"/>
        <v>167.74193548387098</v>
      </c>
      <c r="R163" s="54">
        <f t="shared" si="32"/>
        <v>105.6910569105691</v>
      </c>
      <c r="S163" s="55">
        <f t="shared" si="33"/>
        <v>-13.432992394440078</v>
      </c>
      <c r="T163" s="55">
        <f t="shared" si="34"/>
        <v>-13.432992394440078</v>
      </c>
      <c r="U163" s="42" t="s">
        <v>91</v>
      </c>
      <c r="V163" s="42" t="s">
        <v>92</v>
      </c>
      <c r="W163" s="42" t="s">
        <v>447</v>
      </c>
      <c r="X163" s="42" t="s">
        <v>477</v>
      </c>
      <c r="Y163" s="66" t="s">
        <v>482</v>
      </c>
    </row>
    <row r="164" spans="1:25" ht="15" x14ac:dyDescent="0.25">
      <c r="A164" s="42">
        <v>1.59</v>
      </c>
      <c r="B164" s="42">
        <v>2.5</v>
      </c>
      <c r="C164" s="43">
        <f t="shared" si="26"/>
        <v>2.8930817610062887E-2</v>
      </c>
      <c r="D164" s="44">
        <f>IF(OR($A164="",$B164=""),"",A164*'MPTO_working_2-way'!$G163)</f>
        <v>1.6360000000000001</v>
      </c>
      <c r="E164" s="46">
        <f>IF(OR($A164="",$B164=""),"",B164*'MPTO_working_2-way'!$G163)</f>
        <v>2.5723270440251573</v>
      </c>
      <c r="F164" s="44">
        <f>IF(OR($A164="",$B164=""),"",'MPTO_working_2-way'!D163)</f>
        <v>1.6274309109518936</v>
      </c>
      <c r="G164" s="46">
        <f>IF(OR($A164="",$B164=""),"",'MPTO_working_2-way'!E163)</f>
        <v>2.5938009787928222</v>
      </c>
      <c r="H164" s="44">
        <f>IF(OR($A164="",$B164=""),"",'OddsRatio_working_2-way'!M163)</f>
        <v>1.6271629240742262</v>
      </c>
      <c r="I164" s="44">
        <f>IF(OR($A164="",$B164=""),"",'OddsRatio_working_2-way'!N163)</f>
        <v>2.594482010358202</v>
      </c>
      <c r="J164" s="44">
        <f>IF('Log_working_2-way'!$D163="","",A164^('Log_working_2-way'!$D163))</f>
        <v>1.6232742032249983</v>
      </c>
      <c r="K164" s="46">
        <f>IF('Log_working_2-way'!$D163="","",B164^('Log_working_2-way'!$D163))</f>
        <v>2.6044302729451743</v>
      </c>
      <c r="L164" s="53">
        <f t="shared" si="27"/>
        <v>0.6112469437652811</v>
      </c>
      <c r="M164" s="53">
        <f t="shared" si="28"/>
        <v>0.38875305623471879</v>
      </c>
      <c r="N164" s="54">
        <v>261</v>
      </c>
      <c r="O164" s="54">
        <f t="shared" si="29"/>
        <v>96.84905660377359</v>
      </c>
      <c r="P164" s="54">
        <f t="shared" si="30"/>
        <v>156.60000000000002</v>
      </c>
      <c r="Q164" s="54">
        <f t="shared" si="31"/>
        <v>104.4</v>
      </c>
      <c r="R164" s="54">
        <f t="shared" si="32"/>
        <v>164.15094339622641</v>
      </c>
      <c r="S164" s="55">
        <f t="shared" si="33"/>
        <v>-7.5509433962264154</v>
      </c>
      <c r="T164" s="55">
        <f t="shared" si="34"/>
        <v>-7.550943396226387</v>
      </c>
      <c r="U164" s="42" t="s">
        <v>99</v>
      </c>
      <c r="V164" s="42" t="s">
        <v>98</v>
      </c>
      <c r="W164" s="42" t="s">
        <v>441</v>
      </c>
      <c r="X164" s="42" t="s">
        <v>477</v>
      </c>
      <c r="Y164" s="66" t="s">
        <v>493</v>
      </c>
    </row>
    <row r="165" spans="1:25" ht="15" x14ac:dyDescent="0.25">
      <c r="A165" s="42">
        <v>1.93</v>
      </c>
      <c r="B165" s="42">
        <v>1.98</v>
      </c>
      <c r="C165" s="43">
        <f t="shared" si="26"/>
        <v>2.3185220076411994E-2</v>
      </c>
      <c r="D165" s="44">
        <f>IF(OR($A165="",$B165=""),"",A165*'MPTO_working_2-way'!$G164)</f>
        <v>1.9747474747474751</v>
      </c>
      <c r="E165" s="46">
        <f>IF(OR($A165="",$B165=""),"",B165*'MPTO_working_2-way'!$G164)</f>
        <v>2.0259067357512959</v>
      </c>
      <c r="F165" s="44">
        <f>IF(OR($A165="",$B165=""),"",'MPTO_working_2-way'!D164)</f>
        <v>1.974169551066798</v>
      </c>
      <c r="G165" s="46">
        <f>IF(OR($A165="",$B165=""),"",'MPTO_working_2-way'!E164)</f>
        <v>2.0265153523890338</v>
      </c>
      <c r="H165" s="44">
        <f>IF(OR($A165="",$B165=""),"",'OddsRatio_working_2-way'!M164)</f>
        <v>1.9741558354989901</v>
      </c>
      <c r="I165" s="44">
        <f>IF(OR($A165="",$B165=""),"",'OddsRatio_working_2-way'!N164)</f>
        <v>2.0265298051494733</v>
      </c>
      <c r="J165" s="44">
        <f>IF('Log_working_2-way'!$D164="","",A165^('Log_working_2-way'!$D164))</f>
        <v>1.9738951466986834</v>
      </c>
      <c r="K165" s="46">
        <f>IF('Log_working_2-way'!$D164="","",B165^('Log_working_2-way'!$D164))</f>
        <v>2.0268045830085555</v>
      </c>
      <c r="L165" s="53">
        <f t="shared" si="27"/>
        <v>0.50639386189258306</v>
      </c>
      <c r="M165" s="53">
        <f t="shared" si="28"/>
        <v>0.49360613810741677</v>
      </c>
      <c r="N165" s="54">
        <v>262</v>
      </c>
      <c r="O165" s="54">
        <f t="shared" si="29"/>
        <v>126.24870466321244</v>
      </c>
      <c r="P165" s="54">
        <f t="shared" si="30"/>
        <v>129.67676767676767</v>
      </c>
      <c r="Q165" s="54">
        <f t="shared" si="31"/>
        <v>132.32323232323233</v>
      </c>
      <c r="R165" s="54">
        <f t="shared" si="32"/>
        <v>135.75129533678759</v>
      </c>
      <c r="S165" s="55">
        <f t="shared" si="33"/>
        <v>-6.0745276600198963</v>
      </c>
      <c r="T165" s="55">
        <f t="shared" si="34"/>
        <v>-6.0745276600199247</v>
      </c>
      <c r="U165" s="42" t="s">
        <v>414</v>
      </c>
      <c r="V165" s="42" t="s">
        <v>95</v>
      </c>
      <c r="W165" s="42" t="s">
        <v>441</v>
      </c>
      <c r="X165" s="42" t="s">
        <v>477</v>
      </c>
      <c r="Y165" s="66" t="s">
        <v>493</v>
      </c>
    </row>
    <row r="166" spans="1:25" ht="15" x14ac:dyDescent="0.25">
      <c r="A166" s="42">
        <v>1.5</v>
      </c>
      <c r="B166" s="42">
        <v>2.68</v>
      </c>
      <c r="C166" s="43">
        <f t="shared" si="26"/>
        <v>3.9800995024875441E-2</v>
      </c>
      <c r="D166" s="44">
        <f>IF(OR($A166="",$B166=""),"",A166*'MPTO_working_2-way'!$G165)</f>
        <v>1.5597014925373132</v>
      </c>
      <c r="E166" s="46">
        <f>IF(OR($A166="",$B166=""),"",B166*'MPTO_working_2-way'!$G165)</f>
        <v>2.7866666666666662</v>
      </c>
      <c r="F166" s="44">
        <f>IF(OR($A166="",$B166=""),"",'MPTO_working_2-way'!D165)</f>
        <v>1.546153846153846</v>
      </c>
      <c r="G166" s="46">
        <f>IF(OR($A166="",$B166=""),"",'MPTO_working_2-way'!E165)</f>
        <v>2.8309859154929571</v>
      </c>
      <c r="H166" s="44">
        <f>IF(OR($A166="",$B166=""),"",'OddsRatio_working_2-way'!M165)</f>
        <v>1.545544725589981</v>
      </c>
      <c r="I166" s="44">
        <f>IF(OR($A166="",$B166=""),"",'OddsRatio_working_2-way'!N165)</f>
        <v>2.8330302779823358</v>
      </c>
      <c r="J166" s="44">
        <f>IF('Log_working_2-way'!$D165="","",A166^('Log_working_2-way'!$D165))</f>
        <v>1.5393408620921092</v>
      </c>
      <c r="K166" s="46">
        <f>IF('Log_working_2-way'!$D165="","",B166^('Log_working_2-way'!$D165))</f>
        <v>2.8541150324126194</v>
      </c>
      <c r="L166" s="53">
        <f t="shared" si="27"/>
        <v>0.6411483253588518</v>
      </c>
      <c r="M166" s="53">
        <f t="shared" si="28"/>
        <v>0.35885167464114837</v>
      </c>
      <c r="N166" s="54">
        <v>263</v>
      </c>
      <c r="O166" s="54">
        <f t="shared" si="29"/>
        <v>87.666666666666657</v>
      </c>
      <c r="P166" s="54">
        <f t="shared" si="30"/>
        <v>164.86567164179104</v>
      </c>
      <c r="Q166" s="54">
        <f t="shared" si="31"/>
        <v>98.134328358208947</v>
      </c>
      <c r="R166" s="54">
        <f t="shared" si="32"/>
        <v>175.33333333333331</v>
      </c>
      <c r="S166" s="55">
        <f t="shared" si="33"/>
        <v>-10.46766169154229</v>
      </c>
      <c r="T166" s="55">
        <f t="shared" si="34"/>
        <v>-10.467661691542276</v>
      </c>
      <c r="U166" s="42" t="s">
        <v>143</v>
      </c>
      <c r="V166" s="42" t="s">
        <v>96</v>
      </c>
      <c r="W166" s="42" t="s">
        <v>441</v>
      </c>
      <c r="X166" s="42" t="s">
        <v>477</v>
      </c>
      <c r="Y166" s="66" t="s">
        <v>487</v>
      </c>
    </row>
    <row r="167" spans="1:25" s="50" customFormat="1" ht="15" x14ac:dyDescent="0.25">
      <c r="A167" s="42">
        <v>2.2599999999999998</v>
      </c>
      <c r="B167" s="42">
        <v>1.7</v>
      </c>
      <c r="C167" s="43">
        <f t="shared" si="26"/>
        <v>3.0713170223841679E-2</v>
      </c>
      <c r="D167" s="44">
        <f>IF(OR($A167="",$B167=""),"",A167*'MPTO_working_2-way'!$G166)</f>
        <v>2.3294117647058821</v>
      </c>
      <c r="E167" s="46">
        <f>IF(OR($A167="",$B167=""),"",B167*'MPTO_working_2-way'!$G166)</f>
        <v>1.7522123893805308</v>
      </c>
      <c r="F167" s="44">
        <f>IF(OR($A167="",$B167=""),"",'MPTO_working_2-way'!D166)</f>
        <v>2.3412553321145642</v>
      </c>
      <c r="G167" s="46">
        <f>IF(OR($A167="",$B167=""),"",'MPTO_working_2-way'!E166)</f>
        <v>1.7455701953657428</v>
      </c>
      <c r="H167" s="44">
        <f>IF(OR($A167="",$B167=""),"",'OddsRatio_working_2-way'!M166)</f>
        <v>2.3416407864998732</v>
      </c>
      <c r="I167" s="44">
        <f>IF(OR($A167="",$B167=""),"",'OddsRatio_working_2-way'!N166)</f>
        <v>1.7453559924999296</v>
      </c>
      <c r="J167" s="44">
        <f>IF('Log_working_2-way'!$D166="","",A167^('Log_working_2-way'!$D166))</f>
        <v>2.3470801072340981</v>
      </c>
      <c r="K167" s="46">
        <f>IF('Log_working_2-way'!$D166="","",B167^('Log_working_2-way'!$D166))</f>
        <v>1.7423463494336857</v>
      </c>
      <c r="L167" s="53">
        <f t="shared" si="27"/>
        <v>0.42929292929292934</v>
      </c>
      <c r="M167" s="53">
        <f t="shared" si="28"/>
        <v>0.57070707070707072</v>
      </c>
      <c r="N167" s="54">
        <v>264</v>
      </c>
      <c r="O167" s="54">
        <f t="shared" si="29"/>
        <v>147.18584070796462</v>
      </c>
      <c r="P167" s="54">
        <f t="shared" si="30"/>
        <v>108.70588235294119</v>
      </c>
      <c r="Q167" s="54">
        <f t="shared" si="31"/>
        <v>155.29411764705884</v>
      </c>
      <c r="R167" s="54">
        <f t="shared" si="32"/>
        <v>116.8141592920354</v>
      </c>
      <c r="S167" s="55">
        <f t="shared" si="33"/>
        <v>-8.1082769390942246</v>
      </c>
      <c r="T167" s="55">
        <f t="shared" si="34"/>
        <v>-8.1082769390942104</v>
      </c>
      <c r="U167" s="42" t="s">
        <v>141</v>
      </c>
      <c r="V167" s="42" t="s">
        <v>94</v>
      </c>
      <c r="W167" s="42" t="s">
        <v>441</v>
      </c>
      <c r="X167" s="42" t="s">
        <v>477</v>
      </c>
      <c r="Y167" s="66" t="s">
        <v>479</v>
      </c>
    </row>
    <row r="168" spans="1:25" ht="15" x14ac:dyDescent="0.25">
      <c r="A168" s="42">
        <v>1.61</v>
      </c>
      <c r="B168" s="42">
        <v>2.44</v>
      </c>
      <c r="C168" s="43">
        <f t="shared" si="26"/>
        <v>3.0954077996130813E-2</v>
      </c>
      <c r="D168" s="44">
        <f>IF(OR($A168="",$B168=""),"",A168*'MPTO_working_2-way'!$G167)</f>
        <v>1.6598360655737707</v>
      </c>
      <c r="E168" s="46">
        <f>IF(OR($A168="",$B168=""),"",B168*'MPTO_working_2-way'!$G167)</f>
        <v>2.5155279503105592</v>
      </c>
      <c r="F168" s="44">
        <f>IF(OR($A168="",$B168=""),"",'MPTO_working_2-way'!D167)</f>
        <v>1.6511432414256895</v>
      </c>
      <c r="G168" s="46">
        <f>IF(OR($A168="",$B168=""),"",'MPTO_working_2-way'!E167)</f>
        <v>2.5357603924606251</v>
      </c>
      <c r="H168" s="44">
        <f>IF(OR($A168="",$B168=""),"",'OddsRatio_working_2-way'!M167)</f>
        <v>1.6508541396588881</v>
      </c>
      <c r="I168" s="44">
        <f>IF(OR($A168="",$B168=""),"",'OddsRatio_working_2-way'!N167)</f>
        <v>2.5364425591947519</v>
      </c>
      <c r="J168" s="44">
        <f>IF('Log_working_2-way'!$D167="","",A168^('Log_working_2-way'!$D167))</f>
        <v>1.6469079427617141</v>
      </c>
      <c r="K168" s="46">
        <f>IF('Log_working_2-way'!$D167="","",B168^('Log_working_2-way'!$D167))</f>
        <v>2.5458149976190665</v>
      </c>
      <c r="L168" s="53">
        <f t="shared" si="27"/>
        <v>0.60246913580246908</v>
      </c>
      <c r="M168" s="53">
        <f t="shared" si="28"/>
        <v>0.39753086419753081</v>
      </c>
      <c r="N168" s="54">
        <v>265</v>
      </c>
      <c r="O168" s="54">
        <f t="shared" si="29"/>
        <v>100.40372670807454</v>
      </c>
      <c r="P168" s="54">
        <f t="shared" si="30"/>
        <v>156.39344262295083</v>
      </c>
      <c r="Q168" s="54">
        <f t="shared" si="31"/>
        <v>108.60655737704919</v>
      </c>
      <c r="R168" s="54">
        <f t="shared" si="32"/>
        <v>164.59627329192546</v>
      </c>
      <c r="S168" s="55">
        <f t="shared" si="33"/>
        <v>-8.2028306689746415</v>
      </c>
      <c r="T168" s="55">
        <f t="shared" si="34"/>
        <v>-8.2028306689746273</v>
      </c>
      <c r="U168" s="42" t="s">
        <v>97</v>
      </c>
      <c r="V168" s="42" t="s">
        <v>347</v>
      </c>
      <c r="W168" s="42" t="s">
        <v>441</v>
      </c>
      <c r="X168" s="42" t="s">
        <v>477</v>
      </c>
      <c r="Y168" s="66" t="s">
        <v>478</v>
      </c>
    </row>
    <row r="169" spans="1:25" ht="15" x14ac:dyDescent="0.25">
      <c r="A169" s="42">
        <v>1.63</v>
      </c>
      <c r="B169" s="42">
        <v>2.4</v>
      </c>
      <c r="C169" s="43">
        <f t="shared" si="26"/>
        <v>3.0163599182004175E-2</v>
      </c>
      <c r="D169" s="44">
        <f>IF(OR($A169="",$B169=""),"",A169*'MPTO_working_2-way'!$G168)</f>
        <v>1.6791666666666667</v>
      </c>
      <c r="E169" s="46">
        <f>IF(OR($A169="",$B169=""),"",B169*'MPTO_working_2-way'!$G168)</f>
        <v>2.4723926380368098</v>
      </c>
      <c r="F169" s="44">
        <f>IF(OR($A169="",$B169=""),"",'MPTO_working_2-way'!D168)</f>
        <v>1.6710807347287484</v>
      </c>
      <c r="G169" s="46">
        <f>IF(OR($A169="",$B169=""),"",'MPTO_working_2-way'!E168)</f>
        <v>2.49013367281986</v>
      </c>
      <c r="H169" s="44">
        <f>IF(OR($A169="",$B169=""),"",'OddsRatio_working_2-way'!M168)</f>
        <v>1.670820393249937</v>
      </c>
      <c r="I169" s="44">
        <f>IF(OR($A169="",$B169=""),"",'OddsRatio_working_2-way'!N168)</f>
        <v>2.4907119849998605</v>
      </c>
      <c r="J169" s="44">
        <f>IF('Log_working_2-way'!$D168="","",A169^('Log_working_2-way'!$D168))</f>
        <v>1.6671533200634385</v>
      </c>
      <c r="K169" s="46">
        <f>IF('Log_working_2-way'!$D168="","",B169^('Log_working_2-way'!$D168))</f>
        <v>2.4989058285805683</v>
      </c>
      <c r="L169" s="53">
        <f t="shared" si="27"/>
        <v>0.59553349875930517</v>
      </c>
      <c r="M169" s="53">
        <f t="shared" si="28"/>
        <v>0.40446650124069478</v>
      </c>
      <c r="N169" s="54">
        <v>266</v>
      </c>
      <c r="O169" s="54">
        <f t="shared" si="29"/>
        <v>102.80981595092024</v>
      </c>
      <c r="P169" s="54">
        <f t="shared" si="30"/>
        <v>155.16666666666666</v>
      </c>
      <c r="Q169" s="54">
        <f t="shared" si="31"/>
        <v>110.83333333333334</v>
      </c>
      <c r="R169" s="54">
        <f t="shared" si="32"/>
        <v>163.19018404907976</v>
      </c>
      <c r="S169" s="55">
        <f t="shared" si="33"/>
        <v>-8.0235173824131039</v>
      </c>
      <c r="T169" s="55">
        <f t="shared" si="34"/>
        <v>-8.0235173824131039</v>
      </c>
      <c r="U169" s="42" t="s">
        <v>102</v>
      </c>
      <c r="V169" s="42" t="s">
        <v>52</v>
      </c>
      <c r="W169" s="42" t="s">
        <v>441</v>
      </c>
      <c r="X169" s="42" t="s">
        <v>477</v>
      </c>
      <c r="Y169" s="66" t="s">
        <v>480</v>
      </c>
    </row>
    <row r="170" spans="1:25" ht="15" x14ac:dyDescent="0.25">
      <c r="A170" s="42">
        <v>1.69</v>
      </c>
      <c r="B170" s="42">
        <v>2.23</v>
      </c>
      <c r="C170" s="43">
        <f t="shared" si="26"/>
        <v>4.0146469604903645E-2</v>
      </c>
      <c r="D170" s="44">
        <f>IF(OR($A170="",$B170=""),"",A170*'MPTO_working_2-way'!$G169)</f>
        <v>1.7578475336322872</v>
      </c>
      <c r="E170" s="46">
        <f>IF(OR($A170="",$B170=""),"",B170*'MPTO_working_2-way'!$G169)</f>
        <v>2.3195266272189352</v>
      </c>
      <c r="F170" s="44">
        <f>IF(OR($A170="",$B170=""),"",'MPTO_working_2-way'!D169)</f>
        <v>1.7493443498038854</v>
      </c>
      <c r="G170" s="46">
        <f>IF(OR($A170="",$B170=""),"",'MPTO_working_2-way'!E169)</f>
        <v>2.3344999535416733</v>
      </c>
      <c r="H170" s="44">
        <f>IF(OR($A170="",$B170=""),"",'OddsRatio_working_2-way'!M169)</f>
        <v>1.7489830503797115</v>
      </c>
      <c r="I170" s="44">
        <f>IF(OR($A170="",$B170=""),"",'OddsRatio_working_2-way'!N169)</f>
        <v>2.3351436985029639</v>
      </c>
      <c r="J170" s="44">
        <f>IF('Log_working_2-way'!$D169="","",A170^('Log_working_2-way'!$D169))</f>
        <v>1.7451064167640695</v>
      </c>
      <c r="K170" s="46">
        <f>IF('Log_working_2-way'!$D169="","",B170^('Log_working_2-way'!$D169))</f>
        <v>2.3420901732972235</v>
      </c>
      <c r="L170" s="53">
        <f t="shared" si="27"/>
        <v>0.56887755102040816</v>
      </c>
      <c r="M170" s="53">
        <f t="shared" si="28"/>
        <v>0.43112244897959179</v>
      </c>
      <c r="N170" s="54">
        <v>267</v>
      </c>
      <c r="O170" s="54">
        <f t="shared" si="29"/>
        <v>109.01183431952661</v>
      </c>
      <c r="P170" s="54">
        <f t="shared" si="30"/>
        <v>147.26905829596413</v>
      </c>
      <c r="Q170" s="54">
        <f t="shared" si="31"/>
        <v>119.73094170403589</v>
      </c>
      <c r="R170" s="54">
        <f t="shared" si="32"/>
        <v>157.98816568047337</v>
      </c>
      <c r="S170" s="55">
        <f t="shared" si="33"/>
        <v>-10.719107384509272</v>
      </c>
      <c r="T170" s="55">
        <f t="shared" si="34"/>
        <v>-10.719107384509243</v>
      </c>
      <c r="U170" s="42" t="s">
        <v>429</v>
      </c>
      <c r="V170" s="42" t="s">
        <v>424</v>
      </c>
      <c r="W170" s="42" t="s">
        <v>448</v>
      </c>
      <c r="X170" s="42" t="s">
        <v>477</v>
      </c>
      <c r="Y170" s="66" t="s">
        <v>493</v>
      </c>
    </row>
    <row r="171" spans="1:25" ht="15" x14ac:dyDescent="0.25">
      <c r="A171" s="42">
        <v>1.89</v>
      </c>
      <c r="B171" s="42">
        <v>2</v>
      </c>
      <c r="C171" s="43">
        <f t="shared" si="26"/>
        <v>2.9100529100529293E-2</v>
      </c>
      <c r="D171" s="44">
        <f>IF(OR($A171="",$B171=""),"",A171*'MPTO_working_2-way'!$G170)</f>
        <v>1.9450000000000003</v>
      </c>
      <c r="E171" s="46">
        <f>IF(OR($A171="",$B171=""),"",B171*'MPTO_working_2-way'!$G170)</f>
        <v>2.0582010582010586</v>
      </c>
      <c r="F171" s="44">
        <f>IF(OR($A171="",$B171=""),"",'MPTO_working_2-way'!D170)</f>
        <v>1.9434447300771212</v>
      </c>
      <c r="G171" s="46">
        <f>IF(OR($A171="",$B171=""),"",'MPTO_working_2-way'!E170)</f>
        <v>2.0599455040871937</v>
      </c>
      <c r="H171" s="44">
        <f>IF(OR($A171="",$B171=""),"",'OddsRatio_working_2-way'!M170)</f>
        <v>1.9433981132056606</v>
      </c>
      <c r="I171" s="44">
        <f>IF(OR($A171="",$B171=""),"",'OddsRatio_working_2-way'!N170)</f>
        <v>2.0599978800063603</v>
      </c>
      <c r="J171" s="44">
        <f>IF('Log_working_2-way'!$D170="","",A171^('Log_working_2-way'!$D170))</f>
        <v>1.9426935194379702</v>
      </c>
      <c r="K171" s="46">
        <f>IF('Log_working_2-way'!$D170="","",B171^('Log_working_2-way'!$D170))</f>
        <v>2.0607901501181232</v>
      </c>
      <c r="L171" s="53">
        <f t="shared" si="27"/>
        <v>0.51413881748071977</v>
      </c>
      <c r="M171" s="53">
        <f t="shared" si="28"/>
        <v>0.48586118251928012</v>
      </c>
      <c r="N171" s="54">
        <v>268</v>
      </c>
      <c r="O171" s="54">
        <f t="shared" si="29"/>
        <v>126.20105820105822</v>
      </c>
      <c r="P171" s="54">
        <f t="shared" si="30"/>
        <v>134</v>
      </c>
      <c r="Q171" s="54">
        <f t="shared" si="31"/>
        <v>134</v>
      </c>
      <c r="R171" s="54">
        <f t="shared" si="32"/>
        <v>141.79894179894183</v>
      </c>
      <c r="S171" s="55">
        <f t="shared" si="33"/>
        <v>-7.7989417989417831</v>
      </c>
      <c r="T171" s="55">
        <f t="shared" si="34"/>
        <v>-7.7989417989418257</v>
      </c>
      <c r="U171" s="42" t="s">
        <v>357</v>
      </c>
      <c r="V171" s="42" t="s">
        <v>360</v>
      </c>
      <c r="W171" s="42" t="s">
        <v>448</v>
      </c>
      <c r="X171" s="42" t="s">
        <v>477</v>
      </c>
      <c r="Y171" s="66" t="s">
        <v>479</v>
      </c>
    </row>
    <row r="172" spans="1:25" ht="15" x14ac:dyDescent="0.25">
      <c r="A172" s="42">
        <v>1.53</v>
      </c>
      <c r="B172" s="42">
        <v>2.64</v>
      </c>
      <c r="C172" s="43">
        <f t="shared" si="26"/>
        <v>3.2382650029708859E-2</v>
      </c>
      <c r="D172" s="44">
        <f>IF(OR($A172="",$B172=""),"",A172*'MPTO_working_2-way'!$G171)</f>
        <v>1.5795454545454546</v>
      </c>
      <c r="E172" s="46">
        <f>IF(OR($A172="",$B172=""),"",B172*'MPTO_working_2-way'!$G171)</f>
        <v>2.7254901960784315</v>
      </c>
      <c r="F172" s="44">
        <f>IF(OR($A172="",$B172=""),"",'MPTO_working_2-way'!D171)</f>
        <v>1.5688650664180843</v>
      </c>
      <c r="G172" s="46">
        <f>IF(OR($A172="",$B172=""),"",'MPTO_working_2-way'!E171)</f>
        <v>2.7578861122490785</v>
      </c>
      <c r="H172" s="44">
        <f>IF(OR($A172="",$B172=""),"",'OddsRatio_working_2-way'!M171)</f>
        <v>1.5684810741856909</v>
      </c>
      <c r="I172" s="44">
        <f>IF(OR($A172="",$B172=""),"",'OddsRatio_working_2-way'!N171)</f>
        <v>2.7590735125745902</v>
      </c>
      <c r="J172" s="44">
        <f>IF('Log_working_2-way'!$D171="","",A172^('Log_working_2-way'!$D171))</f>
        <v>1.5636131180728405</v>
      </c>
      <c r="K172" s="46">
        <f>IF('Log_working_2-way'!$D171="","",B172^('Log_working_2-way'!$D171))</f>
        <v>2.774266722923675</v>
      </c>
      <c r="L172" s="53">
        <f t="shared" si="27"/>
        <v>0.63309352517985606</v>
      </c>
      <c r="M172" s="53">
        <f t="shared" si="28"/>
        <v>0.36690647482014388</v>
      </c>
      <c r="N172" s="54">
        <v>269</v>
      </c>
      <c r="O172" s="54">
        <f t="shared" si="29"/>
        <v>93.183006535947712</v>
      </c>
      <c r="P172" s="54">
        <f t="shared" si="30"/>
        <v>167.10606060606062</v>
      </c>
      <c r="Q172" s="54">
        <f t="shared" si="31"/>
        <v>101.89393939393939</v>
      </c>
      <c r="R172" s="54">
        <f t="shared" si="32"/>
        <v>175.8169934640523</v>
      </c>
      <c r="S172" s="55">
        <f t="shared" si="33"/>
        <v>-8.7109328579916792</v>
      </c>
      <c r="T172" s="55">
        <f t="shared" si="34"/>
        <v>-8.7109328579916792</v>
      </c>
      <c r="U172" s="42" t="s">
        <v>423</v>
      </c>
      <c r="V172" s="42" t="s">
        <v>427</v>
      </c>
      <c r="W172" s="42" t="s">
        <v>448</v>
      </c>
      <c r="X172" s="42" t="s">
        <v>477</v>
      </c>
      <c r="Y172" s="66" t="s">
        <v>482</v>
      </c>
    </row>
    <row r="173" spans="1:25" ht="15" x14ac:dyDescent="0.25">
      <c r="A173" s="42">
        <v>1.58</v>
      </c>
      <c r="B173" s="42">
        <v>2.48</v>
      </c>
      <c r="C173" s="43">
        <f t="shared" si="26"/>
        <v>3.61371988566761E-2</v>
      </c>
      <c r="D173" s="44">
        <f>IF(OR($A173="",$B173=""),"",A173*'MPTO_working_2-way'!$G172)</f>
        <v>1.6370967741935483</v>
      </c>
      <c r="E173" s="46">
        <f>IF(OR($A173="",$B173=""),"",B173*'MPTO_working_2-way'!$G172)</f>
        <v>2.5696202531645569</v>
      </c>
      <c r="F173" s="44">
        <f>IF(OR($A173="",$B173=""),"",'MPTO_working_2-way'!D172)</f>
        <v>1.6264320106259338</v>
      </c>
      <c r="G173" s="46">
        <f>IF(OR($A173="",$B173=""),"",'MPTO_working_2-way'!E172)</f>
        <v>2.5963424330771265</v>
      </c>
      <c r="H173" s="44">
        <f>IF(OR($A173="",$B173=""),"",'OddsRatio_working_2-way'!M172)</f>
        <v>1.6260126930757011</v>
      </c>
      <c r="I173" s="44">
        <f>IF(OR($A173="",$B173=""),"",'OddsRatio_working_2-way'!N172)</f>
        <v>2.5974116995724779</v>
      </c>
      <c r="J173" s="44">
        <f>IF('Log_working_2-way'!$D172="","",A173^('Log_working_2-way'!$D172))</f>
        <v>1.6211538390924995</v>
      </c>
      <c r="K173" s="46">
        <f>IF('Log_working_2-way'!$D172="","",B173^('Log_working_2-way'!$D172))</f>
        <v>2.6099071390443571</v>
      </c>
      <c r="L173" s="53">
        <f t="shared" si="27"/>
        <v>0.61083743842364535</v>
      </c>
      <c r="M173" s="53">
        <f t="shared" si="28"/>
        <v>0.3891625615763547</v>
      </c>
      <c r="N173" s="54">
        <v>270</v>
      </c>
      <c r="O173" s="54">
        <f t="shared" si="29"/>
        <v>99.113924050632917</v>
      </c>
      <c r="P173" s="54">
        <f t="shared" si="30"/>
        <v>161.12903225806454</v>
      </c>
      <c r="Q173" s="54">
        <f t="shared" si="31"/>
        <v>108.87096774193549</v>
      </c>
      <c r="R173" s="54">
        <f t="shared" si="32"/>
        <v>170.88607594936707</v>
      </c>
      <c r="S173" s="55">
        <f t="shared" si="33"/>
        <v>-9.7570436913025702</v>
      </c>
      <c r="T173" s="55">
        <f t="shared" si="34"/>
        <v>-9.7570436913025276</v>
      </c>
      <c r="U173" s="42" t="s">
        <v>426</v>
      </c>
      <c r="V173" s="42" t="s">
        <v>422</v>
      </c>
      <c r="W173" s="42" t="s">
        <v>448</v>
      </c>
      <c r="X173" s="42" t="s">
        <v>477</v>
      </c>
      <c r="Y173" s="66" t="s">
        <v>499</v>
      </c>
    </row>
    <row r="174" spans="1:25" ht="15" x14ac:dyDescent="0.25">
      <c r="A174" s="42">
        <v>2.48</v>
      </c>
      <c r="B174" s="42">
        <v>1.58</v>
      </c>
      <c r="C174" s="43">
        <f t="shared" si="26"/>
        <v>3.61371988566761E-2</v>
      </c>
      <c r="D174" s="44">
        <f>IF(OR($A174="",$B174=""),"",A174*'MPTO_working_2-way'!$G173)</f>
        <v>2.5696202531645569</v>
      </c>
      <c r="E174" s="46">
        <f>IF(OR($A174="",$B174=""),"",B174*'MPTO_working_2-way'!$G173)</f>
        <v>1.6370967741935483</v>
      </c>
      <c r="F174" s="44">
        <f>IF(OR($A174="",$B174=""),"",'MPTO_working_2-way'!D173)</f>
        <v>2.5963424330771265</v>
      </c>
      <c r="G174" s="46">
        <f>IF(OR($A174="",$B174=""),"",'MPTO_working_2-way'!E173)</f>
        <v>1.6264320106259338</v>
      </c>
      <c r="H174" s="44">
        <f>IF(OR($A174="",$B174=""),"",'OddsRatio_working_2-way'!M173)</f>
        <v>2.5974116995724779</v>
      </c>
      <c r="I174" s="44">
        <f>IF(OR($A174="",$B174=""),"",'OddsRatio_working_2-way'!N173)</f>
        <v>1.6260126930757011</v>
      </c>
      <c r="J174" s="44">
        <f>IF('Log_working_2-way'!$D173="","",A174^('Log_working_2-way'!$D173))</f>
        <v>2.6099071390443571</v>
      </c>
      <c r="K174" s="46">
        <f>IF('Log_working_2-way'!$D173="","",B174^('Log_working_2-way'!$D173))</f>
        <v>1.6211538390924995</v>
      </c>
      <c r="L174" s="53">
        <f t="shared" si="27"/>
        <v>0.3891625615763547</v>
      </c>
      <c r="M174" s="53">
        <f t="shared" si="28"/>
        <v>0.61083743842364535</v>
      </c>
      <c r="N174" s="54">
        <v>271</v>
      </c>
      <c r="O174" s="54">
        <f t="shared" si="29"/>
        <v>161.72580645161293</v>
      </c>
      <c r="P174" s="54">
        <f t="shared" si="30"/>
        <v>99.48101265822784</v>
      </c>
      <c r="Q174" s="54">
        <f t="shared" si="31"/>
        <v>171.51898734177215</v>
      </c>
      <c r="R174" s="54">
        <f t="shared" si="32"/>
        <v>109.2741935483871</v>
      </c>
      <c r="S174" s="55">
        <f t="shared" si="33"/>
        <v>-9.7931808901592206</v>
      </c>
      <c r="T174" s="55">
        <f t="shared" si="34"/>
        <v>-9.7931808901592632</v>
      </c>
      <c r="U174" s="42" t="s">
        <v>145</v>
      </c>
      <c r="V174" s="42" t="s">
        <v>107</v>
      </c>
      <c r="W174" s="42" t="s">
        <v>435</v>
      </c>
      <c r="X174" s="42" t="s">
        <v>477</v>
      </c>
      <c r="Y174" s="66" t="s">
        <v>485</v>
      </c>
    </row>
    <row r="175" spans="1:25" ht="15" x14ac:dyDescent="0.25">
      <c r="A175" s="42">
        <v>2.52</v>
      </c>
      <c r="B175" s="42">
        <v>1.57</v>
      </c>
      <c r="C175" s="43">
        <f t="shared" si="26"/>
        <v>3.3768071984632497E-2</v>
      </c>
      <c r="D175" s="44">
        <f>IF(OR($A175="",$B175=""),"",A175*'MPTO_working_2-way'!$G174)</f>
        <v>2.605095541401274</v>
      </c>
      <c r="E175" s="46">
        <f>IF(OR($A175="",$B175=""),"",B175*'MPTO_working_2-way'!$G174)</f>
        <v>1.623015873015873</v>
      </c>
      <c r="F175" s="44">
        <f>IF(OR($A175="",$B175=""),"",'MPTO_working_2-way'!D174)</f>
        <v>2.6319850984566258</v>
      </c>
      <c r="G175" s="46">
        <f>IF(OR($A175="",$B175=""),"",'MPTO_working_2-way'!E174)</f>
        <v>1.6127506929724442</v>
      </c>
      <c r="H175" s="44">
        <f>IF(OR($A175="",$B175=""),"",'OddsRatio_working_2-way'!M174)</f>
        <v>2.6329931618554516</v>
      </c>
      <c r="I175" s="44">
        <f>IF(OR($A175="",$B175=""),"",'OddsRatio_working_2-way'!N174)</f>
        <v>1.6123724356957947</v>
      </c>
      <c r="J175" s="44">
        <f>IF('Log_working_2-way'!$D174="","",A175^('Log_working_2-way'!$D174))</f>
        <v>2.6455503097461972</v>
      </c>
      <c r="K175" s="46">
        <f>IF('Log_working_2-way'!$D174="","",B175^('Log_working_2-way'!$D174))</f>
        <v>1.6076994389518999</v>
      </c>
      <c r="L175" s="53">
        <f t="shared" si="27"/>
        <v>0.38386308068459657</v>
      </c>
      <c r="M175" s="53">
        <f t="shared" si="28"/>
        <v>0.61613691931540338</v>
      </c>
      <c r="N175" s="54">
        <v>272</v>
      </c>
      <c r="O175" s="54">
        <f t="shared" si="29"/>
        <v>164.06349206349208</v>
      </c>
      <c r="P175" s="54">
        <f t="shared" si="30"/>
        <v>98.751592356687908</v>
      </c>
      <c r="Q175" s="54">
        <f t="shared" si="31"/>
        <v>173.24840764331211</v>
      </c>
      <c r="R175" s="54">
        <f t="shared" si="32"/>
        <v>107.93650793650794</v>
      </c>
      <c r="S175" s="55">
        <f t="shared" si="33"/>
        <v>-9.1849155798200286</v>
      </c>
      <c r="T175" s="55">
        <f t="shared" si="34"/>
        <v>-9.1849155798200286</v>
      </c>
      <c r="U175" s="42" t="s">
        <v>146</v>
      </c>
      <c r="V175" s="42" t="s">
        <v>171</v>
      </c>
      <c r="W175" s="42" t="s">
        <v>435</v>
      </c>
      <c r="X175" s="42" t="s">
        <v>477</v>
      </c>
      <c r="Y175" s="66" t="s">
        <v>479</v>
      </c>
    </row>
    <row r="176" spans="1:25" ht="15" x14ac:dyDescent="0.25">
      <c r="A176" s="42">
        <v>1.93</v>
      </c>
      <c r="B176" s="42">
        <v>1.95</v>
      </c>
      <c r="C176" s="43">
        <f t="shared" si="26"/>
        <v>3.0955227846419575E-2</v>
      </c>
      <c r="D176" s="44">
        <f>IF(OR($A176="",$B176=""),"",A176*'MPTO_working_2-way'!$G175)</f>
        <v>1.9897435897435898</v>
      </c>
      <c r="E176" s="46">
        <f>IF(OR($A176="",$B176=""),"",B176*'MPTO_working_2-way'!$G175)</f>
        <v>2.0103626943005182</v>
      </c>
      <c r="F176" s="44">
        <f>IF(OR($A176="",$B176=""),"",'MPTO_working_2-way'!D175)</f>
        <v>1.9894277785119598</v>
      </c>
      <c r="G176" s="46">
        <f>IF(OR($A176="",$B176=""),"",'MPTO_working_2-way'!E175)</f>
        <v>2.0106851876586083</v>
      </c>
      <c r="H176" s="44">
        <f>IF(OR($A176="",$B176=""),"",'OddsRatio_working_2-way'!M175)</f>
        <v>1.9894176915848294</v>
      </c>
      <c r="I176" s="44">
        <f>IF(OR($A176="",$B176=""),"",'OddsRatio_working_2-way'!N175)</f>
        <v>2.0106954914038573</v>
      </c>
      <c r="J176" s="44">
        <f>IF('Log_working_2-way'!$D175="","",A176^('Log_working_2-way'!$D175))</f>
        <v>1.9892742724695103</v>
      </c>
      <c r="K176" s="46">
        <f>IF('Log_working_2-way'!$D175="","",B176^('Log_working_2-way'!$D175))</f>
        <v>2.0108420160403986</v>
      </c>
      <c r="L176" s="53">
        <f t="shared" si="27"/>
        <v>0.50257731958762886</v>
      </c>
      <c r="M176" s="53">
        <f t="shared" si="28"/>
        <v>0.49742268041237114</v>
      </c>
      <c r="N176" s="54">
        <v>273</v>
      </c>
      <c r="O176" s="54">
        <f t="shared" si="29"/>
        <v>131.54922279792748</v>
      </c>
      <c r="P176" s="54">
        <f t="shared" si="30"/>
        <v>133.00000000000003</v>
      </c>
      <c r="Q176" s="54">
        <f t="shared" si="31"/>
        <v>140.00000000000003</v>
      </c>
      <c r="R176" s="54">
        <f t="shared" si="32"/>
        <v>141.45077720207254</v>
      </c>
      <c r="S176" s="55">
        <f t="shared" si="33"/>
        <v>-8.450777202072544</v>
      </c>
      <c r="T176" s="55">
        <f t="shared" si="34"/>
        <v>-8.4507772020725156</v>
      </c>
      <c r="U176" s="42" t="s">
        <v>364</v>
      </c>
      <c r="V176" s="42" t="s">
        <v>175</v>
      </c>
      <c r="W176" s="42" t="s">
        <v>435</v>
      </c>
      <c r="X176" s="42" t="s">
        <v>477</v>
      </c>
      <c r="Y176" s="66" t="s">
        <v>480</v>
      </c>
    </row>
    <row r="177" spans="1:25" ht="15" x14ac:dyDescent="0.25">
      <c r="A177" s="42">
        <v>2.1</v>
      </c>
      <c r="B177" s="42">
        <v>1.81</v>
      </c>
      <c r="C177" s="43">
        <f t="shared" si="26"/>
        <v>2.8676664035780064E-2</v>
      </c>
      <c r="D177" s="44">
        <f>IF(OR($A177="",$B177=""),"",A177*'MPTO_working_2-way'!$G176)</f>
        <v>2.160220994475138</v>
      </c>
      <c r="E177" s="46">
        <f>IF(OR($A177="",$B177=""),"",B177*'MPTO_working_2-way'!$G176)</f>
        <v>1.861904761904762</v>
      </c>
      <c r="F177" s="44">
        <f>IF(OR($A177="",$B177=""),"",'MPTO_working_2-way'!D176)</f>
        <v>2.1651951011107946</v>
      </c>
      <c r="G177" s="46">
        <f>IF(OR($A177="",$B177=""),"",'MPTO_working_2-way'!E176)</f>
        <v>1.858225372769494</v>
      </c>
      <c r="H177" s="44">
        <f>IF(OR($A177="",$B177=""),"",'OddsRatio_working_2-way'!M176)</f>
        <v>2.1653431646335015</v>
      </c>
      <c r="I177" s="44">
        <f>IF(OR($A177="",$B177=""),"",'OddsRatio_working_2-way'!N176)</f>
        <v>1.8581163303210331</v>
      </c>
      <c r="J177" s="44">
        <f>IF('Log_working_2-way'!$D176="","",A177^('Log_working_2-way'!$D176))</f>
        <v>2.1676082555034109</v>
      </c>
      <c r="K177" s="46">
        <f>IF('Log_working_2-way'!$D176="","",B177^('Log_working_2-way'!$D176))</f>
        <v>1.8564516354578522</v>
      </c>
      <c r="L177" s="53">
        <f t="shared" si="27"/>
        <v>0.46291560102301793</v>
      </c>
      <c r="M177" s="53">
        <f t="shared" si="28"/>
        <v>0.53708439897698212</v>
      </c>
      <c r="N177" s="54">
        <v>274</v>
      </c>
      <c r="O177" s="54">
        <f t="shared" si="29"/>
        <v>143.52380952380952</v>
      </c>
      <c r="P177" s="54">
        <f t="shared" si="30"/>
        <v>122.61878453038675</v>
      </c>
      <c r="Q177" s="54">
        <f t="shared" si="31"/>
        <v>151.38121546961327</v>
      </c>
      <c r="R177" s="54">
        <f t="shared" si="32"/>
        <v>130.47619047619048</v>
      </c>
      <c r="S177" s="55">
        <f t="shared" si="33"/>
        <v>-7.8574059458037482</v>
      </c>
      <c r="T177" s="55">
        <f t="shared" si="34"/>
        <v>-7.857405945803734</v>
      </c>
      <c r="U177" s="42" t="s">
        <v>56</v>
      </c>
      <c r="V177" s="42" t="s">
        <v>55</v>
      </c>
      <c r="W177" s="42" t="s">
        <v>436</v>
      </c>
      <c r="X177" s="42" t="s">
        <v>477</v>
      </c>
      <c r="Y177" s="66" t="s">
        <v>482</v>
      </c>
    </row>
    <row r="178" spans="1:25" ht="15" x14ac:dyDescent="0.25">
      <c r="A178" s="42">
        <v>2.2200000000000002</v>
      </c>
      <c r="B178" s="42">
        <v>1.73</v>
      </c>
      <c r="C178" s="43">
        <f t="shared" si="26"/>
        <v>2.8485132531375301E-2</v>
      </c>
      <c r="D178" s="44">
        <f>IF(OR($A178="",$B178=""),"",A178*'MPTO_working_2-way'!$G177)</f>
        <v>2.2832369942196533</v>
      </c>
      <c r="E178" s="46">
        <f>IF(OR($A178="",$B178=""),"",B178*'MPTO_working_2-way'!$G177)</f>
        <v>1.7792792792792793</v>
      </c>
      <c r="F178" s="44">
        <f>IF(OR($A178="",$B178=""),"",'MPTO_working_2-way'!D177)</f>
        <v>2.2924849280725841</v>
      </c>
      <c r="G178" s="46">
        <f>IF(OR($A178="",$B178=""),"",'MPTO_working_2-way'!E177)</f>
        <v>1.7737034129219971</v>
      </c>
      <c r="H178" s="44">
        <f>IF(OR($A178="",$B178=""),"",'OddsRatio_working_2-way'!M177)</f>
        <v>2.2927617246470167</v>
      </c>
      <c r="I178" s="44">
        <f>IF(OR($A178="",$B178=""),"",'OddsRatio_working_2-way'!N177)</f>
        <v>1.7735377532723946</v>
      </c>
      <c r="J178" s="44">
        <f>IF('Log_working_2-way'!$D177="","",A178^('Log_working_2-way'!$D177))</f>
        <v>2.2969907932831721</v>
      </c>
      <c r="K178" s="46">
        <f>IF('Log_working_2-way'!$D177="","",B178^('Log_working_2-way'!$D177))</f>
        <v>1.771015496161394</v>
      </c>
      <c r="L178" s="53">
        <f t="shared" si="27"/>
        <v>0.43797468354430374</v>
      </c>
      <c r="M178" s="53">
        <f t="shared" si="28"/>
        <v>0.5620253164556962</v>
      </c>
      <c r="N178" s="54">
        <v>275</v>
      </c>
      <c r="O178" s="54">
        <f t="shared" si="29"/>
        <v>151.12612612612611</v>
      </c>
      <c r="P178" s="54">
        <f t="shared" si="30"/>
        <v>116.04046242774568</v>
      </c>
      <c r="Q178" s="54">
        <f t="shared" si="31"/>
        <v>158.95953757225433</v>
      </c>
      <c r="R178" s="54">
        <f t="shared" si="32"/>
        <v>123.87387387387386</v>
      </c>
      <c r="S178" s="55">
        <f t="shared" si="33"/>
        <v>-7.833411446128224</v>
      </c>
      <c r="T178" s="55">
        <f t="shared" si="34"/>
        <v>-7.8334114461281814</v>
      </c>
      <c r="U178" s="42" t="s">
        <v>63</v>
      </c>
      <c r="V178" s="42" t="s">
        <v>110</v>
      </c>
      <c r="W178" s="42" t="s">
        <v>436</v>
      </c>
      <c r="X178" s="42" t="s">
        <v>477</v>
      </c>
      <c r="Y178" s="66" t="s">
        <v>484</v>
      </c>
    </row>
    <row r="179" spans="1:25" ht="15" x14ac:dyDescent="0.25">
      <c r="A179" s="42">
        <v>2.38</v>
      </c>
      <c r="B179" s="42">
        <v>1.64</v>
      </c>
      <c r="C179" s="43">
        <f t="shared" si="26"/>
        <v>2.9924164787866303E-2</v>
      </c>
      <c r="D179" s="44">
        <f>IF(OR($A179="",$B179=""),"",A179*'MPTO_working_2-way'!$G178)</f>
        <v>2.4512195121951219</v>
      </c>
      <c r="E179" s="46">
        <f>IF(OR($A179="",$B179=""),"",B179*'MPTO_working_2-way'!$G178)</f>
        <v>1.6890756302521006</v>
      </c>
      <c r="F179" s="44">
        <f>IF(OR($A179="",$B179=""),"",'MPTO_working_2-way'!D178)</f>
        <v>2.4678806272129488</v>
      </c>
      <c r="G179" s="46">
        <f>IF(OR($A179="",$B179=""),"",'MPTO_working_2-way'!E178)</f>
        <v>1.6812543073742245</v>
      </c>
      <c r="H179" s="44">
        <f>IF(OR($A179="",$B179=""),"",'OddsRatio_working_2-way'!M178)</f>
        <v>2.468417515558841</v>
      </c>
      <c r="I179" s="44">
        <f>IF(OR($A179="",$B179=""),"",'OddsRatio_working_2-way'!N178)</f>
        <v>1.6810052246069986</v>
      </c>
      <c r="J179" s="44">
        <f>IF('Log_working_2-way'!$D178="","",A179^('Log_working_2-way'!$D178))</f>
        <v>2.4761029855560022</v>
      </c>
      <c r="K179" s="46">
        <f>IF('Log_working_2-way'!$D178="","",B179^('Log_working_2-way'!$D178))</f>
        <v>1.6774595064065265</v>
      </c>
      <c r="L179" s="53">
        <f t="shared" si="27"/>
        <v>0.40796019900497515</v>
      </c>
      <c r="M179" s="53">
        <f t="shared" si="28"/>
        <v>0.59203980099502496</v>
      </c>
      <c r="N179" s="54">
        <v>276</v>
      </c>
      <c r="O179" s="54">
        <f t="shared" si="29"/>
        <v>160.03361344537817</v>
      </c>
      <c r="P179" s="54">
        <f t="shared" si="30"/>
        <v>107.70731707317073</v>
      </c>
      <c r="Q179" s="54">
        <f t="shared" si="31"/>
        <v>168.29268292682926</v>
      </c>
      <c r="R179" s="54">
        <f t="shared" si="32"/>
        <v>115.96638655462185</v>
      </c>
      <c r="S179" s="55">
        <f t="shared" si="33"/>
        <v>-8.2590694814510925</v>
      </c>
      <c r="T179" s="55">
        <f t="shared" si="34"/>
        <v>-8.259069481451121</v>
      </c>
      <c r="U179" s="42" t="s">
        <v>177</v>
      </c>
      <c r="V179" s="42" t="s">
        <v>59</v>
      </c>
      <c r="W179" s="42" t="s">
        <v>436</v>
      </c>
      <c r="X179" s="42" t="s">
        <v>477</v>
      </c>
      <c r="Y179" s="66" t="s">
        <v>483</v>
      </c>
    </row>
    <row r="180" spans="1:25" ht="15" x14ac:dyDescent="0.25">
      <c r="A180" s="42">
        <v>2.5299999999999998</v>
      </c>
      <c r="B180" s="42">
        <v>1.58</v>
      </c>
      <c r="C180" s="43">
        <f t="shared" si="26"/>
        <v>2.8168309401110703E-2</v>
      </c>
      <c r="D180" s="44">
        <f>IF(OR($A180="",$B180=""),"",A180*'MPTO_working_2-way'!$G179)</f>
        <v>2.6012658227848098</v>
      </c>
      <c r="E180" s="46">
        <f>IF(OR($A180="",$B180=""),"",B180*'MPTO_working_2-way'!$G179)</f>
        <v>1.6245059288537549</v>
      </c>
      <c r="F180" s="44">
        <f>IF(OR($A180="",$B180=""),"",'MPTO_working_2-way'!D179)</f>
        <v>2.6234823127912317</v>
      </c>
      <c r="G180" s="46">
        <f>IF(OR($A180="",$B180=""),"",'MPTO_working_2-way'!E179)</f>
        <v>1.6159598981283099</v>
      </c>
      <c r="H180" s="44">
        <f>IF(OR($A180="",$B180=""),"",'OddsRatio_working_2-way'!M179)</f>
        <v>2.6241708760111284</v>
      </c>
      <c r="I180" s="44">
        <f>IF(OR($A180="",$B180=""),"",'OddsRatio_working_2-way'!N179)</f>
        <v>1.6156987634551996</v>
      </c>
      <c r="J180" s="44">
        <f>IF('Log_working_2-way'!$D179="","",A180^('Log_working_2-way'!$D179))</f>
        <v>2.6344667221475415</v>
      </c>
      <c r="K180" s="46">
        <f>IF('Log_working_2-way'!$D179="","",B180^('Log_working_2-way'!$D179))</f>
        <v>1.6118203487716556</v>
      </c>
      <c r="L180" s="53">
        <f t="shared" si="27"/>
        <v>0.38442822384428227</v>
      </c>
      <c r="M180" s="53">
        <f t="shared" si="28"/>
        <v>0.61557177615571779</v>
      </c>
      <c r="N180" s="54">
        <v>277</v>
      </c>
      <c r="O180" s="54">
        <f t="shared" si="29"/>
        <v>167.51383399209487</v>
      </c>
      <c r="P180" s="54">
        <f t="shared" si="30"/>
        <v>101.68354430379748</v>
      </c>
      <c r="Q180" s="54">
        <f t="shared" si="31"/>
        <v>175.31645569620252</v>
      </c>
      <c r="R180" s="54">
        <f t="shared" si="32"/>
        <v>109.48616600790515</v>
      </c>
      <c r="S180" s="55">
        <f t="shared" si="33"/>
        <v>-7.8026217041076507</v>
      </c>
      <c r="T180" s="55">
        <f t="shared" si="34"/>
        <v>-7.8026217041076791</v>
      </c>
      <c r="U180" s="42" t="s">
        <v>113</v>
      </c>
      <c r="V180" s="42" t="s">
        <v>57</v>
      </c>
      <c r="W180" s="42" t="s">
        <v>436</v>
      </c>
      <c r="X180" s="42" t="s">
        <v>477</v>
      </c>
      <c r="Y180" s="66" t="s">
        <v>493</v>
      </c>
    </row>
    <row r="181" spans="1:25" s="50" customFormat="1" ht="15" x14ac:dyDescent="0.25">
      <c r="A181" s="42">
        <v>2.76</v>
      </c>
      <c r="B181" s="42">
        <v>1.48</v>
      </c>
      <c r="C181" s="43">
        <f t="shared" si="26"/>
        <v>3.7994516255385857E-2</v>
      </c>
      <c r="D181" s="44">
        <f>IF(OR($A181="",$B181=""),"",A181*'MPTO_working_2-way'!$G180)</f>
        <v>2.8648648648648649</v>
      </c>
      <c r="E181" s="46">
        <f>IF(OR($A181="",$B181=""),"",B181*'MPTO_working_2-way'!$G180)</f>
        <v>1.536231884057971</v>
      </c>
      <c r="F181" s="44">
        <f>IF(OR($A181="",$B181=""),"",'MPTO_working_2-way'!D180)</f>
        <v>2.9127210496292069</v>
      </c>
      <c r="G181" s="46">
        <f>IF(OR($A181="",$B181=""),"",'MPTO_working_2-way'!E180)</f>
        <v>1.5228153892036982</v>
      </c>
      <c r="H181" s="44">
        <f>IF(OR($A181="",$B181=""),"",'OddsRatio_working_2-way'!M180)</f>
        <v>2.9148542155126762</v>
      </c>
      <c r="I181" s="44">
        <f>IF(OR($A181="",$B181=""),"",'OddsRatio_working_2-way'!N180)</f>
        <v>1.5222329678670938</v>
      </c>
      <c r="J181" s="44">
        <f>IF('Log_working_2-way'!$D180="","",A181^('Log_working_2-way'!$D180))</f>
        <v>2.9376615335149099</v>
      </c>
      <c r="K181" s="46">
        <f>IF('Log_working_2-way'!$D180="","",B181^('Log_working_2-way'!$D180))</f>
        <v>1.5160860050648084</v>
      </c>
      <c r="L181" s="53">
        <f t="shared" si="27"/>
        <v>0.34905660377358488</v>
      </c>
      <c r="M181" s="53">
        <f t="shared" si="28"/>
        <v>0.65094339622641517</v>
      </c>
      <c r="N181" s="54">
        <v>278</v>
      </c>
      <c r="O181" s="54">
        <f t="shared" si="29"/>
        <v>177.27536231884059</v>
      </c>
      <c r="P181" s="54">
        <f t="shared" si="30"/>
        <v>90.162162162162161</v>
      </c>
      <c r="Q181" s="54">
        <f t="shared" si="31"/>
        <v>187.83783783783784</v>
      </c>
      <c r="R181" s="54">
        <f t="shared" si="32"/>
        <v>100.72463768115944</v>
      </c>
      <c r="S181" s="55">
        <f t="shared" si="33"/>
        <v>-10.562475518997246</v>
      </c>
      <c r="T181" s="55">
        <f t="shared" si="34"/>
        <v>-10.562475518997275</v>
      </c>
      <c r="U181" s="42" t="s">
        <v>60</v>
      </c>
      <c r="V181" s="42" t="s">
        <v>160</v>
      </c>
      <c r="W181" s="42" t="s">
        <v>437</v>
      </c>
      <c r="X181" s="42" t="s">
        <v>477</v>
      </c>
      <c r="Y181" s="66" t="s">
        <v>482</v>
      </c>
    </row>
    <row r="182" spans="1:25" ht="15" x14ac:dyDescent="0.25">
      <c r="A182" s="42">
        <v>2.65</v>
      </c>
      <c r="B182" s="42">
        <v>1.51</v>
      </c>
      <c r="C182" s="43">
        <f t="shared" si="26"/>
        <v>3.9610146195176998E-2</v>
      </c>
      <c r="D182" s="44">
        <f>IF(OR($A182="",$B182=""),"",A182*'MPTO_working_2-way'!$G181)</f>
        <v>2.7549668874172188</v>
      </c>
      <c r="E182" s="46">
        <f>IF(OR($A182="",$B182=""),"",B182*'MPTO_working_2-way'!$G181)</f>
        <v>1.5698113207547173</v>
      </c>
      <c r="F182" s="44">
        <f>IF(OR($A182="",$B182=""),"",'MPTO_working_2-way'!D181)</f>
        <v>2.7967849030228904</v>
      </c>
      <c r="G182" s="46">
        <f>IF(OR($A182="",$B182=""),"",'MPTO_working_2-way'!E181)</f>
        <v>1.5565496450452205</v>
      </c>
      <c r="H182" s="44">
        <f>IF(OR($A182="",$B182=""),"",'OddsRatio_working_2-way'!M181)</f>
        <v>2.7986923354612547</v>
      </c>
      <c r="I182" s="44">
        <f>IF(OR($A182="",$B182=""),"",'OddsRatio_working_2-way'!N181)</f>
        <v>1.5559594491425695</v>
      </c>
      <c r="J182" s="44">
        <f>IF('Log_working_2-way'!$D181="","",A182^('Log_working_2-way'!$D181))</f>
        <v>2.8185447427650114</v>
      </c>
      <c r="K182" s="46">
        <f>IF('Log_working_2-way'!$D181="","",B182^('Log_working_2-way'!$D181))</f>
        <v>1.5498902372228578</v>
      </c>
      <c r="L182" s="53">
        <f t="shared" si="27"/>
        <v>0.36298076923076922</v>
      </c>
      <c r="M182" s="53">
        <f t="shared" si="28"/>
        <v>0.63701923076923062</v>
      </c>
      <c r="N182" s="54">
        <v>279</v>
      </c>
      <c r="O182" s="54">
        <f t="shared" si="29"/>
        <v>173.71698113207549</v>
      </c>
      <c r="P182" s="54">
        <f t="shared" si="30"/>
        <v>94.231788079470221</v>
      </c>
      <c r="Q182" s="54">
        <f t="shared" si="31"/>
        <v>184.76821192052981</v>
      </c>
      <c r="R182" s="54">
        <f t="shared" si="32"/>
        <v>105.28301886792454</v>
      </c>
      <c r="S182" s="55">
        <f t="shared" si="33"/>
        <v>-11.051230788454319</v>
      </c>
      <c r="T182" s="55">
        <f t="shared" si="34"/>
        <v>-11.051230788454319</v>
      </c>
      <c r="U182" s="42" t="s">
        <v>157</v>
      </c>
      <c r="V182" s="42" t="s">
        <v>115</v>
      </c>
      <c r="W182" s="42" t="s">
        <v>437</v>
      </c>
      <c r="X182" s="42" t="s">
        <v>477</v>
      </c>
      <c r="Y182" s="66" t="s">
        <v>482</v>
      </c>
    </row>
    <row r="183" spans="1:25" ht="15" x14ac:dyDescent="0.25">
      <c r="A183" s="42">
        <v>2.96</v>
      </c>
      <c r="B183" s="42">
        <v>1.42</v>
      </c>
      <c r="C183" s="43">
        <f t="shared" si="26"/>
        <v>4.2063189950513946E-2</v>
      </c>
      <c r="D183" s="44">
        <f>IF(OR($A183="",$B183=""),"",A183*'MPTO_working_2-way'!$G182)</f>
        <v>3.0845070422535215</v>
      </c>
      <c r="E183" s="46">
        <f>IF(OR($A183="",$B183=""),"",B183*'MPTO_working_2-way'!$G182)</f>
        <v>1.4797297297297298</v>
      </c>
      <c r="F183" s="44">
        <f>IF(OR($A183="",$B183=""),"",'MPTO_working_2-way'!D182)</f>
        <v>3.1565034544908381</v>
      </c>
      <c r="G183" s="46">
        <f>IF(OR($A183="",$B183=""),"",'MPTO_working_2-way'!E182)</f>
        <v>1.4637136091377629</v>
      </c>
      <c r="H183" s="44">
        <f>IF(OR($A183="",$B183=""),"",'OddsRatio_working_2-way'!M182)</f>
        <v>3.1602468994692869</v>
      </c>
      <c r="I183" s="44">
        <f>IF(OR($A183="",$B183=""),"",'OddsRatio_working_2-way'!N182)</f>
        <v>1.4629100498862757</v>
      </c>
      <c r="J183" s="44">
        <f>IF('Log_working_2-way'!$D182="","",A183^('Log_working_2-way'!$D182))</f>
        <v>3.1952534404945467</v>
      </c>
      <c r="K183" s="46">
        <f>IF('Log_working_2-way'!$D182="","",B183^('Log_working_2-way'!$D182))</f>
        <v>1.4555282691061644</v>
      </c>
      <c r="L183" s="53">
        <f t="shared" si="27"/>
        <v>0.32420091324200911</v>
      </c>
      <c r="M183" s="53">
        <f t="shared" si="28"/>
        <v>0.67579908675799083</v>
      </c>
      <c r="N183" s="54">
        <v>280</v>
      </c>
      <c r="O183" s="54">
        <f t="shared" si="29"/>
        <v>185.40540540540539</v>
      </c>
      <c r="P183" s="54">
        <f t="shared" si="30"/>
        <v>82.81690140845069</v>
      </c>
      <c r="Q183" s="54">
        <f t="shared" si="31"/>
        <v>197.18309859154931</v>
      </c>
      <c r="R183" s="54">
        <f t="shared" si="32"/>
        <v>94.594594594594597</v>
      </c>
      <c r="S183" s="55">
        <f t="shared" si="33"/>
        <v>-11.777693186143921</v>
      </c>
      <c r="T183" s="55">
        <f t="shared" si="34"/>
        <v>-11.777693186143907</v>
      </c>
      <c r="U183" s="42" t="s">
        <v>162</v>
      </c>
      <c r="V183" s="42" t="s">
        <v>121</v>
      </c>
      <c r="W183" s="42" t="s">
        <v>437</v>
      </c>
      <c r="X183" s="42" t="s">
        <v>477</v>
      </c>
      <c r="Y183" s="66" t="s">
        <v>494</v>
      </c>
    </row>
    <row r="184" spans="1:25" ht="15" x14ac:dyDescent="0.25">
      <c r="A184" s="42">
        <v>2.85</v>
      </c>
      <c r="B184" s="42">
        <v>1.45</v>
      </c>
      <c r="C184" s="43">
        <f t="shared" si="26"/>
        <v>4.053236539624927E-2</v>
      </c>
      <c r="D184" s="44">
        <f>IF(OR($A184="",$B184=""),"",A184*'MPTO_working_2-way'!$G183)</f>
        <v>2.9655172413793105</v>
      </c>
      <c r="E184" s="46">
        <f>IF(OR($A184="",$B184=""),"",B184*'MPTO_working_2-way'!$G183)</f>
        <v>1.5087719298245614</v>
      </c>
      <c r="F184" s="44">
        <f>IF(OR($A184="",$B184=""),"",'MPTO_working_2-way'!D183)</f>
        <v>3.0247026532479415</v>
      </c>
      <c r="G184" s="46">
        <f>IF(OR($A184="",$B184=""),"",'MPTO_working_2-way'!E183)</f>
        <v>1.4938996836873024</v>
      </c>
      <c r="H184" s="44">
        <f>IF(OR($A184="",$B184=""),"",'OddsRatio_working_2-way'!M183)</f>
        <v>3.0275875100994072</v>
      </c>
      <c r="I184" s="44">
        <f>IF(OR($A184="",$B184=""),"",'OddsRatio_working_2-way'!N183)</f>
        <v>1.4931969619160719</v>
      </c>
      <c r="J184" s="44">
        <f>IF('Log_working_2-way'!$D183="","",A184^('Log_working_2-way'!$D183))</f>
        <v>3.0560796001049746</v>
      </c>
      <c r="K184" s="46">
        <f>IF('Log_working_2-way'!$D183="","",B184^('Log_working_2-way'!$D183))</f>
        <v>1.4863624929442267</v>
      </c>
      <c r="L184" s="53">
        <f t="shared" si="27"/>
        <v>0.33720930232558138</v>
      </c>
      <c r="M184" s="53">
        <f t="shared" si="28"/>
        <v>0.66279069767441856</v>
      </c>
      <c r="N184" s="54">
        <v>281</v>
      </c>
      <c r="O184" s="54">
        <f t="shared" si="29"/>
        <v>182.40350877192984</v>
      </c>
      <c r="P184" s="54">
        <f t="shared" si="30"/>
        <v>87.206896551724142</v>
      </c>
      <c r="Q184" s="54">
        <f t="shared" si="31"/>
        <v>193.79310344827587</v>
      </c>
      <c r="R184" s="54">
        <f t="shared" si="32"/>
        <v>98.596491228070164</v>
      </c>
      <c r="S184" s="55">
        <f t="shared" si="33"/>
        <v>-11.389594676346036</v>
      </c>
      <c r="T184" s="55">
        <f t="shared" si="34"/>
        <v>-11.389594676346022</v>
      </c>
      <c r="U184" s="42" t="s">
        <v>118</v>
      </c>
      <c r="V184" s="42" t="s">
        <v>163</v>
      </c>
      <c r="W184" s="42" t="s">
        <v>437</v>
      </c>
      <c r="X184" s="42" t="s">
        <v>477</v>
      </c>
      <c r="Y184" s="66" t="s">
        <v>479</v>
      </c>
    </row>
    <row r="185" spans="1:25" ht="15" x14ac:dyDescent="0.25">
      <c r="A185" s="42">
        <v>1.79</v>
      </c>
      <c r="B185" s="42">
        <v>2.0699999999999998</v>
      </c>
      <c r="C185" s="43">
        <f t="shared" si="26"/>
        <v>4.17510053167085E-2</v>
      </c>
      <c r="D185" s="44">
        <f>IF(OR($A185="",$B185=""),"",A185*'MPTO_working_2-way'!$G184)</f>
        <v>1.8647342995169083</v>
      </c>
      <c r="E185" s="46">
        <f>IF(OR($A185="",$B185=""),"",B185*'MPTO_working_2-way'!$G184)</f>
        <v>2.1564245810055866</v>
      </c>
      <c r="F185" s="44">
        <f>IF(OR($A185="",$B185=""),"",'MPTO_working_2-way'!D184)</f>
        <v>1.8594836022382255</v>
      </c>
      <c r="G185" s="46">
        <f>IF(OR($A185="",$B185=""),"",'MPTO_working_2-way'!E184)</f>
        <v>2.1634893294018038</v>
      </c>
      <c r="H185" s="44">
        <f>IF(OR($A185="",$B185=""),"",'OddsRatio_working_2-way'!M184)</f>
        <v>1.8592541864950944</v>
      </c>
      <c r="I185" s="44">
        <f>IF(OR($A185="",$B185=""),"",'OddsRatio_working_2-way'!N184)</f>
        <v>2.1637999741136076</v>
      </c>
      <c r="J185" s="44">
        <f>IF('Log_working_2-way'!$D184="","",A185^('Log_working_2-way'!$D184))</f>
        <v>1.8568552701777588</v>
      </c>
      <c r="K185" s="46">
        <f>IF('Log_working_2-way'!$D184="","",B185^('Log_working_2-way'!$D184))</f>
        <v>2.167058235858538</v>
      </c>
      <c r="L185" s="53">
        <f t="shared" si="27"/>
        <v>0.53626943005181349</v>
      </c>
      <c r="M185" s="53">
        <f t="shared" si="28"/>
        <v>0.46373056994818651</v>
      </c>
      <c r="N185" s="54">
        <v>282</v>
      </c>
      <c r="O185" s="54">
        <f t="shared" si="29"/>
        <v>124.45810055865923</v>
      </c>
      <c r="P185" s="54">
        <f t="shared" si="30"/>
        <v>145.768115942029</v>
      </c>
      <c r="Q185" s="54">
        <f t="shared" si="31"/>
        <v>136.23188405797103</v>
      </c>
      <c r="R185" s="54">
        <f t="shared" si="32"/>
        <v>157.54189944134077</v>
      </c>
      <c r="S185" s="55">
        <f t="shared" si="33"/>
        <v>-11.773783499311804</v>
      </c>
      <c r="T185" s="55">
        <f t="shared" si="34"/>
        <v>-11.773783499311776</v>
      </c>
      <c r="U185" s="42" t="s">
        <v>130</v>
      </c>
      <c r="V185" s="42" t="s">
        <v>167</v>
      </c>
      <c r="W185" s="42" t="s">
        <v>442</v>
      </c>
      <c r="X185" s="42" t="s">
        <v>477</v>
      </c>
      <c r="Y185" s="66" t="s">
        <v>479</v>
      </c>
    </row>
    <row r="186" spans="1:25" s="64" customFormat="1" ht="15" x14ac:dyDescent="0.25">
      <c r="A186" s="57">
        <v>1.96</v>
      </c>
      <c r="B186" s="57">
        <v>1.89</v>
      </c>
      <c r="C186" s="58">
        <f t="shared" si="26"/>
        <v>3.9304610733182255E-2</v>
      </c>
      <c r="D186" s="59">
        <f>IF(OR($A186="",$B186=""),"",A186*'MPTO_working_2-way'!$G185)</f>
        <v>2.0370370370370372</v>
      </c>
      <c r="E186" s="61">
        <f>IF(OR($A186="",$B186=""),"",B186*'MPTO_working_2-way'!$G185)</f>
        <v>1.9642857142857144</v>
      </c>
      <c r="F186" s="59">
        <f>IF(OR($A186="",$B186=""),"",'MPTO_working_2-way'!D185)</f>
        <v>2.0385208012326657</v>
      </c>
      <c r="G186" s="61">
        <f>IF(OR($A186="",$B186=""),"",'MPTO_working_2-way'!E185)</f>
        <v>1.9629080118694364</v>
      </c>
      <c r="H186" s="59">
        <f>IF(OR($A186="",$B186=""),"",'OddsRatio_working_2-way'!M185)</f>
        <v>2.0385815737789974</v>
      </c>
      <c r="I186" s="59">
        <f>IF(OR($A186="",$B186=""),"",'OddsRatio_working_2-way'!N185)</f>
        <v>1.9628516673576117</v>
      </c>
      <c r="J186" s="59">
        <f>IF('Log_working_2-way'!$D185="","",A186^('Log_working_2-way'!$D185))</f>
        <v>2.0392611823308071</v>
      </c>
      <c r="K186" s="61">
        <f>IF('Log_working_2-way'!$D185="","",B186^('Log_working_2-way'!$D185))</f>
        <v>1.9622220256096747</v>
      </c>
      <c r="L186" s="72">
        <f t="shared" si="27"/>
        <v>0.49090909090909085</v>
      </c>
      <c r="M186" s="72">
        <f t="shared" si="28"/>
        <v>0.50909090909090904</v>
      </c>
      <c r="N186" s="73">
        <v>283</v>
      </c>
      <c r="O186" s="73">
        <f t="shared" si="29"/>
        <v>138.61224489795916</v>
      </c>
      <c r="P186" s="73">
        <f t="shared" si="30"/>
        <v>133.26455026455028</v>
      </c>
      <c r="Q186" s="73">
        <f t="shared" si="31"/>
        <v>149.73544973544975</v>
      </c>
      <c r="R186" s="73">
        <f t="shared" si="32"/>
        <v>144.38775510204081</v>
      </c>
      <c r="S186" s="74">
        <f t="shared" si="33"/>
        <v>-11.12320483749059</v>
      </c>
      <c r="T186" s="74">
        <f t="shared" si="34"/>
        <v>-11.123204837490533</v>
      </c>
      <c r="U186" s="57" t="s">
        <v>126</v>
      </c>
      <c r="V186" s="57" t="s">
        <v>65</v>
      </c>
      <c r="W186" s="57" t="s">
        <v>442</v>
      </c>
      <c r="X186" s="57" t="s">
        <v>477</v>
      </c>
      <c r="Y186" s="75" t="s">
        <v>484</v>
      </c>
    </row>
    <row r="187" spans="1:25" ht="15" x14ac:dyDescent="0.25">
      <c r="A187">
        <v>1.75</v>
      </c>
      <c r="B187">
        <v>2.19</v>
      </c>
      <c r="C187" s="43">
        <f t="shared" si="26"/>
        <v>2.8049575994781417E-2</v>
      </c>
      <c r="D187" s="44">
        <f>IF(OR($A187="",$B187=""),"",A187*'MPTO_working_2-way'!$G186)</f>
        <v>1.7990867579908674</v>
      </c>
      <c r="E187" s="46">
        <f>IF(OR($A187="",$B187=""),"",B187*'MPTO_working_2-way'!$G186)</f>
        <v>2.2514285714285713</v>
      </c>
      <c r="F187" s="44">
        <f>IF(OR($A187="",$B187=""),"",'MPTO_working_2-way'!D186)</f>
        <v>1.7940315974253949</v>
      </c>
      <c r="G187" s="46">
        <f>IF(OR($A187="",$B187=""),"",'MPTO_working_2-way'!E186)</f>
        <v>2.2593957258658803</v>
      </c>
      <c r="H187" s="44">
        <f>IF(OR($A187="",$B187=""),"",'OddsRatio_working_2-way'!M186)</f>
        <v>1.7938841860374448</v>
      </c>
      <c r="I187" s="44">
        <f>IF(OR($A187="",$B187=""),"",'OddsRatio_working_2-way'!N186)</f>
        <v>2.2596295751794115</v>
      </c>
      <c r="J187" s="44">
        <f>IF('Log_working_2-way'!$D186="","",A187^('Log_working_2-way'!$D186))</f>
        <v>1.7915983497890287</v>
      </c>
      <c r="K187" s="46">
        <f>IF('Log_working_2-way'!$D186="","",B187^('Log_working_2-way'!$D186))</f>
        <v>2.2632669083588914</v>
      </c>
      <c r="L187" s="53">
        <f t="shared" ref="L187:L250" si="35">(1/D187)</f>
        <v>0.55583756345177671</v>
      </c>
      <c r="M187" s="53">
        <f t="shared" ref="M187:M250" si="36">(1/E187)</f>
        <v>0.44416243654822335</v>
      </c>
      <c r="N187" s="54">
        <v>284</v>
      </c>
      <c r="O187" s="54">
        <f t="shared" ref="O187:O250" si="37">(1/A187)*((N187*A187)-N187)</f>
        <v>121.71428571428571</v>
      </c>
      <c r="P187" s="54">
        <f t="shared" ref="P187:P250" si="38">(1/B187)*((N187*B187)-N187)</f>
        <v>154.31963470319639</v>
      </c>
      <c r="Q187" s="54">
        <f t="shared" ref="Q187:Q250" si="39">(1/B187)*N187</f>
        <v>129.68036529680367</v>
      </c>
      <c r="R187" s="54">
        <f t="shared" ref="R187:R250" si="40">(1/A187)*N187</f>
        <v>162.28571428571428</v>
      </c>
      <c r="S187" s="55">
        <f t="shared" ref="S187:S250" si="41">O187-Q187</f>
        <v>-7.9660795825179633</v>
      </c>
      <c r="T187" s="55">
        <f t="shared" ref="T187:T250" si="42">P187-R187</f>
        <v>-7.9660795825178923</v>
      </c>
      <c r="U187" t="s">
        <v>388</v>
      </c>
      <c r="V187" t="s">
        <v>269</v>
      </c>
      <c r="W187" t="s">
        <v>230</v>
      </c>
      <c r="X187" t="s">
        <v>531</v>
      </c>
      <c r="Y187" s="66"/>
    </row>
    <row r="188" spans="1:25" s="50" customFormat="1" ht="15" x14ac:dyDescent="0.25">
      <c r="A188">
        <v>1.41</v>
      </c>
      <c r="B188">
        <v>3.08</v>
      </c>
      <c r="C188" s="43">
        <f t="shared" si="26"/>
        <v>3.3895182831352955E-2</v>
      </c>
      <c r="D188" s="44">
        <f>IF(OR($A188="",$B188=""),"",A188*'MPTO_working_2-way'!$G187)</f>
        <v>1.4577922077922076</v>
      </c>
      <c r="E188" s="46">
        <f>IF(OR($A188="",$B188=""),"",B188*'MPTO_working_2-way'!$G187)</f>
        <v>3.184397163120567</v>
      </c>
      <c r="F188" s="44">
        <f>IF(OR($A188="",$B188=""),"",'MPTO_working_2-way'!D187)</f>
        <v>1.4445183608302288</v>
      </c>
      <c r="G188" s="46">
        <f>IF(OR($A188="",$B188=""),"",'MPTO_working_2-way'!E187)</f>
        <v>3.2496258605208017</v>
      </c>
      <c r="H188" s="44">
        <f>IF(OR($A188="",$B188=""),"",'OddsRatio_working_2-way'!M187)</f>
        <v>1.4439767838698154</v>
      </c>
      <c r="I188" s="44">
        <f>IF(OR($A188="",$B188=""),"",'OddsRatio_working_2-way'!N187)</f>
        <v>3.2523700254858916</v>
      </c>
      <c r="J188" s="44">
        <f>IF('Log_working_2-way'!$D187="","",A188^('Log_working_2-way'!$D187))</f>
        <v>1.4378656079711221</v>
      </c>
      <c r="K188" s="46">
        <f>IF('Log_working_2-way'!$D187="","",B188^('Log_working_2-way'!$D187))</f>
        <v>3.2838057655020352</v>
      </c>
      <c r="L188" s="53">
        <f t="shared" si="35"/>
        <v>0.68596881959910916</v>
      </c>
      <c r="M188" s="53">
        <f t="shared" si="36"/>
        <v>0.3140311804008909</v>
      </c>
      <c r="N188" s="54">
        <v>285</v>
      </c>
      <c r="O188" s="54">
        <f t="shared" si="37"/>
        <v>82.872340425531888</v>
      </c>
      <c r="P188" s="54">
        <f t="shared" si="38"/>
        <v>192.46753246753249</v>
      </c>
      <c r="Q188" s="54">
        <f t="shared" si="39"/>
        <v>92.532467532467535</v>
      </c>
      <c r="R188" s="54">
        <f t="shared" si="40"/>
        <v>202.12765957446808</v>
      </c>
      <c r="S188" s="55">
        <f t="shared" si="41"/>
        <v>-9.6601271069356471</v>
      </c>
      <c r="T188" s="55">
        <f t="shared" si="42"/>
        <v>-9.6601271069355903</v>
      </c>
      <c r="U188" t="s">
        <v>225</v>
      </c>
      <c r="V188" t="s">
        <v>270</v>
      </c>
      <c r="W188" t="s">
        <v>230</v>
      </c>
      <c r="X188" t="s">
        <v>531</v>
      </c>
      <c r="Y188" s="66"/>
    </row>
    <row r="189" spans="1:25" s="50" customFormat="1" ht="15" x14ac:dyDescent="0.25">
      <c r="A189">
        <v>2.12</v>
      </c>
      <c r="B189">
        <v>1.79</v>
      </c>
      <c r="C189" s="43">
        <f t="shared" si="26"/>
        <v>3.0357331084642114E-2</v>
      </c>
      <c r="D189" s="44">
        <f>IF(OR($A189="",$B189=""),"",A189*'MPTO_working_2-way'!$G188)</f>
        <v>2.1843575418994412</v>
      </c>
      <c r="E189" s="46">
        <f>IF(OR($A189="",$B189=""),"",B189*'MPTO_working_2-way'!$G188)</f>
        <v>1.8443396226415094</v>
      </c>
      <c r="F189" s="44">
        <f>IF(OR($A189="",$B189=""),"",'MPTO_working_2-way'!D188)</f>
        <v>2.1904871854075272</v>
      </c>
      <c r="G189" s="46">
        <f>IF(OR($A189="",$B189=""),"",'MPTO_working_2-way'!E188)</f>
        <v>1.8399922420480992</v>
      </c>
      <c r="H189" s="44">
        <f>IF(OR($A189="",$B189=""),"",'OddsRatio_working_2-way'!M188)</f>
        <v>2.1906811155751749</v>
      </c>
      <c r="I189" s="44">
        <f>IF(OR($A189="",$B189=""),"",'OddsRatio_working_2-way'!N188)</f>
        <v>1.8398554297360612</v>
      </c>
      <c r="J189" s="44">
        <f>IF('Log_working_2-way'!$D188="","",A189^('Log_working_2-way'!$D188))</f>
        <v>2.1934793420182777</v>
      </c>
      <c r="K189" s="46">
        <f>IF('Log_working_2-way'!$D188="","",B189^('Log_working_2-way'!$D188))</f>
        <v>1.8378863083703576</v>
      </c>
      <c r="L189" s="53">
        <f t="shared" si="35"/>
        <v>0.45780051150895146</v>
      </c>
      <c r="M189" s="53">
        <f t="shared" si="36"/>
        <v>0.5421994884910486</v>
      </c>
      <c r="N189" s="54">
        <v>286</v>
      </c>
      <c r="O189" s="54">
        <f t="shared" si="37"/>
        <v>151.09433962264151</v>
      </c>
      <c r="P189" s="54">
        <f t="shared" si="38"/>
        <v>126.22346368715083</v>
      </c>
      <c r="Q189" s="54">
        <f t="shared" si="39"/>
        <v>159.77653631284915</v>
      </c>
      <c r="R189" s="54">
        <f t="shared" si="40"/>
        <v>134.90566037735849</v>
      </c>
      <c r="S189" s="55">
        <f t="shared" si="41"/>
        <v>-8.6821966902076326</v>
      </c>
      <c r="T189" s="55">
        <f t="shared" si="42"/>
        <v>-8.682196690207661</v>
      </c>
      <c r="U189" t="s">
        <v>389</v>
      </c>
      <c r="V189" t="s">
        <v>268</v>
      </c>
      <c r="W189" t="s">
        <v>230</v>
      </c>
      <c r="X189" t="s">
        <v>531</v>
      </c>
      <c r="Y189" s="66"/>
    </row>
    <row r="190" spans="1:25" s="50" customFormat="1" ht="15" x14ac:dyDescent="0.25">
      <c r="A190">
        <v>1.51</v>
      </c>
      <c r="B190">
        <v>2.7</v>
      </c>
      <c r="C190" s="43">
        <f t="shared" si="26"/>
        <v>3.2622025999509585E-2</v>
      </c>
      <c r="D190" s="44">
        <f>IF(OR($A190="",$B190=""),"",A190*'MPTO_working_2-way'!$G189)</f>
        <v>1.5592592592592596</v>
      </c>
      <c r="E190" s="46">
        <f>IF(OR($A190="",$B190=""),"",B190*'MPTO_working_2-way'!$G189)</f>
        <v>2.7880794701986762</v>
      </c>
      <c r="F190" s="44">
        <f>IF(OR($A190="",$B190=""),"",'MPTO_working_2-way'!D189)</f>
        <v>1.5481298651984055</v>
      </c>
      <c r="G190" s="46">
        <f>IF(OR($A190="",$B190=""),"",'MPTO_working_2-way'!E189)</f>
        <v>2.8243851749220652</v>
      </c>
      <c r="H190" s="44">
        <f>IF(OR($A190="",$B190=""),"",'OddsRatio_working_2-way'!M189)</f>
        <v>1.5477225575051663</v>
      </c>
      <c r="I190" s="44">
        <f>IF(OR($A190="",$B190=""),"",'OddsRatio_working_2-way'!N189)</f>
        <v>2.8257418583505545</v>
      </c>
      <c r="J190" s="44">
        <f>IF('Log_working_2-way'!$D189="","",A190^('Log_working_2-way'!$D189))</f>
        <v>1.5426435777660368</v>
      </c>
      <c r="K190" s="46">
        <f>IF('Log_working_2-way'!$D189="","",B190^('Log_working_2-way'!$D189))</f>
        <v>2.8428302498606608</v>
      </c>
      <c r="L190" s="53">
        <f t="shared" si="35"/>
        <v>0.64133016627078376</v>
      </c>
      <c r="M190" s="53">
        <f t="shared" si="36"/>
        <v>0.35866983372921607</v>
      </c>
      <c r="N190" s="54">
        <v>287</v>
      </c>
      <c r="O190" s="54">
        <f t="shared" si="37"/>
        <v>96.933774834437102</v>
      </c>
      <c r="P190" s="54">
        <f t="shared" si="38"/>
        <v>180.70370370370372</v>
      </c>
      <c r="Q190" s="54">
        <f t="shared" si="39"/>
        <v>106.29629629629629</v>
      </c>
      <c r="R190" s="54">
        <f t="shared" si="40"/>
        <v>190.06622516556294</v>
      </c>
      <c r="S190" s="55">
        <f t="shared" si="41"/>
        <v>-9.3625214618591883</v>
      </c>
      <c r="T190" s="55">
        <f t="shared" si="42"/>
        <v>-9.3625214618592167</v>
      </c>
      <c r="U190" t="s">
        <v>263</v>
      </c>
      <c r="V190" t="s">
        <v>262</v>
      </c>
      <c r="W190" t="s">
        <v>230</v>
      </c>
      <c r="X190" t="s">
        <v>531</v>
      </c>
      <c r="Y190" s="66"/>
    </row>
    <row r="191" spans="1:25" ht="15" x14ac:dyDescent="0.25">
      <c r="A191">
        <v>1.81</v>
      </c>
      <c r="B191">
        <v>2.08</v>
      </c>
      <c r="C191" s="43">
        <f t="shared" si="26"/>
        <v>3.3255418614534626E-2</v>
      </c>
      <c r="D191" s="44">
        <f>IF(OR($A191="",$B191=""),"",A191*'MPTO_working_2-way'!$G190)</f>
        <v>1.8701923076923077</v>
      </c>
      <c r="E191" s="46">
        <f>IF(OR($A191="",$B191=""),"",B191*'MPTO_working_2-way'!$G190)</f>
        <v>2.1491712707182322</v>
      </c>
      <c r="F191" s="44">
        <f>IF(OR($A191="",$B191=""),"",'MPTO_working_2-way'!D190)</f>
        <v>1.8661643699811639</v>
      </c>
      <c r="G191" s="46">
        <f>IF(OR($A191="",$B191=""),"",'MPTO_working_2-way'!E190)</f>
        <v>2.1545152798443401</v>
      </c>
      <c r="H191" s="44">
        <f>IF(OR($A191="",$B191=""),"",'OddsRatio_working_2-way'!M190)</f>
        <v>1.8660254037844384</v>
      </c>
      <c r="I191" s="44">
        <f>IF(OR($A191="",$B191=""),"",'OddsRatio_working_2-way'!N190)</f>
        <v>2.1547005383792519</v>
      </c>
      <c r="J191" s="44">
        <f>IF('Log_working_2-way'!$D190="","",A191^('Log_working_2-way'!$D190))</f>
        <v>1.8641966683390954</v>
      </c>
      <c r="K191" s="46">
        <f>IF('Log_working_2-way'!$D190="","",B191^('Log_working_2-way'!$D190))</f>
        <v>2.1571440120474694</v>
      </c>
      <c r="L191" s="53">
        <f t="shared" si="35"/>
        <v>0.53470437017994854</v>
      </c>
      <c r="M191" s="53">
        <f t="shared" si="36"/>
        <v>0.46529562982005135</v>
      </c>
      <c r="N191" s="54">
        <v>288</v>
      </c>
      <c r="O191" s="54">
        <f t="shared" si="37"/>
        <v>128.88397790055248</v>
      </c>
      <c r="P191" s="54">
        <f t="shared" si="38"/>
        <v>149.53846153846152</v>
      </c>
      <c r="Q191" s="54">
        <f t="shared" si="39"/>
        <v>138.46153846153845</v>
      </c>
      <c r="R191" s="54">
        <f t="shared" si="40"/>
        <v>159.11602209944752</v>
      </c>
      <c r="S191" s="55">
        <f t="shared" si="41"/>
        <v>-9.5775605609859724</v>
      </c>
      <c r="T191" s="55">
        <f t="shared" si="42"/>
        <v>-9.5775605609860008</v>
      </c>
      <c r="U191" t="s">
        <v>242</v>
      </c>
      <c r="V191" t="s">
        <v>394</v>
      </c>
      <c r="W191" t="s">
        <v>231</v>
      </c>
      <c r="X191" t="s">
        <v>531</v>
      </c>
      <c r="Y191" s="66"/>
    </row>
    <row r="192" spans="1:25" s="50" customFormat="1" ht="15" x14ac:dyDescent="0.25">
      <c r="A192">
        <v>1.79</v>
      </c>
      <c r="B192">
        <v>2.11</v>
      </c>
      <c r="C192" s="43">
        <f t="shared" si="26"/>
        <v>3.2592867166194583E-2</v>
      </c>
      <c r="D192" s="44">
        <f>IF(OR($A192="",$B192=""),"",A192*'MPTO_working_2-way'!$G191)</f>
        <v>1.8483412322274884</v>
      </c>
      <c r="E192" s="46">
        <f>IF(OR($A192="",$B192=""),"",B192*'MPTO_working_2-way'!$G191)</f>
        <v>2.1787709497206706</v>
      </c>
      <c r="F192" s="44">
        <f>IF(OR($A192="",$B192=""),"",'MPTO_working_2-way'!D191)</f>
        <v>1.8437843247333352</v>
      </c>
      <c r="G192" s="46">
        <f>IF(OR($A192="",$B192=""),"",'MPTO_working_2-way'!E191)</f>
        <v>2.1851369724319478</v>
      </c>
      <c r="H192" s="44">
        <f>IF(OR($A192="",$B192=""),"",'OddsRatio_working_2-way'!M191)</f>
        <v>1.8436300798997822</v>
      </c>
      <c r="I192" s="44">
        <f>IF(OR($A192="",$B192=""),"",'OddsRatio_working_2-way'!N191)</f>
        <v>2.1853536565680476</v>
      </c>
      <c r="J192" s="44">
        <f>IF('Log_working_2-way'!$D191="","",A192^('Log_working_2-way'!$D191))</f>
        <v>1.8415626408173078</v>
      </c>
      <c r="K192" s="46">
        <f>IF('Log_working_2-way'!$D191="","",B192^('Log_working_2-way'!$D191))</f>
        <v>2.1882656756587764</v>
      </c>
      <c r="L192" s="53">
        <f t="shared" si="35"/>
        <v>0.54102564102564099</v>
      </c>
      <c r="M192" s="53">
        <f t="shared" si="36"/>
        <v>0.4589743589743589</v>
      </c>
      <c r="N192" s="54">
        <v>289</v>
      </c>
      <c r="O192" s="54">
        <f t="shared" si="37"/>
        <v>127.54748603351958</v>
      </c>
      <c r="P192" s="54">
        <f t="shared" si="38"/>
        <v>152.03317535545023</v>
      </c>
      <c r="Q192" s="54">
        <f t="shared" si="39"/>
        <v>136.96682464454977</v>
      </c>
      <c r="R192" s="54">
        <f t="shared" si="40"/>
        <v>161.45251396648044</v>
      </c>
      <c r="S192" s="55">
        <f t="shared" si="41"/>
        <v>-9.4193386110301986</v>
      </c>
      <c r="T192" s="55">
        <f t="shared" si="42"/>
        <v>-9.4193386110302129</v>
      </c>
      <c r="U192" t="s">
        <v>227</v>
      </c>
      <c r="V192" t="s">
        <v>274</v>
      </c>
      <c r="W192" t="s">
        <v>231</v>
      </c>
      <c r="X192" t="s">
        <v>531</v>
      </c>
      <c r="Y192" s="66"/>
    </row>
    <row r="193" spans="1:25" ht="15" x14ac:dyDescent="0.25">
      <c r="A193">
        <v>1.6</v>
      </c>
      <c r="B193">
        <v>2.4500000000000002</v>
      </c>
      <c r="C193" s="43">
        <f t="shared" si="26"/>
        <v>3.3163265306122458E-2</v>
      </c>
      <c r="D193" s="44">
        <f>IF(OR($A193="",$B193=""),"",A193*'MPTO_working_2-way'!$G192)</f>
        <v>1.653061224489796</v>
      </c>
      <c r="E193" s="46">
        <f>IF(OR($A193="",$B193=""),"",B193*'MPTO_working_2-way'!$G192)</f>
        <v>2.53125</v>
      </c>
      <c r="F193" s="44">
        <f>IF(OR($A193="",$B193=""),"",'MPTO_working_2-way'!D192)</f>
        <v>1.6436058700209644</v>
      </c>
      <c r="G193" s="46">
        <f>IF(OR($A193="",$B193=""),"",'MPTO_working_2-way'!E192)</f>
        <v>2.5537459283387625</v>
      </c>
      <c r="H193" s="44">
        <f>IF(OR($A193="",$B193=""),"",'OddsRatio_working_2-way'!M192)</f>
        <v>1.643267520902677</v>
      </c>
      <c r="I193" s="44">
        <f>IF(OR($A193="",$B193=""),"",'OddsRatio_working_2-way'!N192)</f>
        <v>2.5545631755148031</v>
      </c>
      <c r="J193" s="44">
        <f>IF('Log_working_2-way'!$D192="","",A193^('Log_working_2-way'!$D192))</f>
        <v>1.6389689112690746</v>
      </c>
      <c r="K193" s="46">
        <f>IF('Log_working_2-way'!$D192="","",B193^('Log_working_2-way'!$D192))</f>
        <v>2.5650213685886376</v>
      </c>
      <c r="L193" s="53">
        <f t="shared" si="35"/>
        <v>0.60493827160493829</v>
      </c>
      <c r="M193" s="53">
        <f t="shared" si="36"/>
        <v>0.39506172839506171</v>
      </c>
      <c r="N193" s="54">
        <v>290</v>
      </c>
      <c r="O193" s="54">
        <f t="shared" si="37"/>
        <v>108.75</v>
      </c>
      <c r="P193" s="54">
        <f t="shared" si="38"/>
        <v>171.63265306122446</v>
      </c>
      <c r="Q193" s="54">
        <f t="shared" si="39"/>
        <v>118.3673469387755</v>
      </c>
      <c r="R193" s="54">
        <f t="shared" si="40"/>
        <v>181.25</v>
      </c>
      <c r="S193" s="55">
        <f t="shared" si="41"/>
        <v>-9.6173469387754977</v>
      </c>
      <c r="T193" s="55">
        <f t="shared" si="42"/>
        <v>-9.6173469387755404</v>
      </c>
      <c r="U193" t="s">
        <v>243</v>
      </c>
      <c r="V193" t="s">
        <v>276</v>
      </c>
      <c r="W193" t="s">
        <v>231</v>
      </c>
      <c r="X193" t="s">
        <v>531</v>
      </c>
      <c r="Y193" s="66"/>
    </row>
    <row r="194" spans="1:25" ht="15" x14ac:dyDescent="0.25">
      <c r="A194">
        <v>2.23</v>
      </c>
      <c r="B194">
        <v>1.72</v>
      </c>
      <c r="C194" s="43">
        <f t="shared" si="26"/>
        <v>2.982584211075201E-2</v>
      </c>
      <c r="D194" s="44">
        <f>IF(OR($A194="",$B194=""),"",A194*'MPTO_working_2-way'!$G193)</f>
        <v>2.2965116279069768</v>
      </c>
      <c r="E194" s="46">
        <f>IF(OR($A194="",$B194=""),"",B194*'MPTO_working_2-way'!$G193)</f>
        <v>1.7713004484304935</v>
      </c>
      <c r="F194" s="44">
        <f>IF(OR($A194="",$B194=""),"",'MPTO_working_2-way'!D193)</f>
        <v>2.3067115708443593</v>
      </c>
      <c r="G194" s="46">
        <f>IF(OR($A194="",$B194=""),"",'MPTO_working_2-way'!E193)</f>
        <v>1.7652798232695142</v>
      </c>
      <c r="H194" s="44">
        <f>IF(OR($A194="",$B194=""),"",'OddsRatio_working_2-way'!M193)</f>
        <v>2.3070322617798436</v>
      </c>
      <c r="I194" s="44">
        <f>IF(OR($A194="",$B194=""),"",'OddsRatio_working_2-way'!N193)</f>
        <v>1.7650920556760061</v>
      </c>
      <c r="J194" s="44">
        <f>IF('Log_working_2-way'!$D193="","",A194^('Log_working_2-way'!$D193))</f>
        <v>2.3117058576345526</v>
      </c>
      <c r="K194" s="46">
        <f>IF('Log_working_2-way'!$D193="","",B194^('Log_working_2-way'!$D193))</f>
        <v>1.7623660397486636</v>
      </c>
      <c r="L194" s="53">
        <f t="shared" si="35"/>
        <v>0.43544303797468353</v>
      </c>
      <c r="M194" s="53">
        <f t="shared" si="36"/>
        <v>0.56455696202531636</v>
      </c>
      <c r="N194" s="54">
        <v>291</v>
      </c>
      <c r="O194" s="54">
        <f t="shared" si="37"/>
        <v>160.50672645739908</v>
      </c>
      <c r="P194" s="54">
        <f t="shared" si="38"/>
        <v>121.81395348837209</v>
      </c>
      <c r="Q194" s="54">
        <f t="shared" si="39"/>
        <v>169.18604651162792</v>
      </c>
      <c r="R194" s="54">
        <f t="shared" si="40"/>
        <v>130.49327354260089</v>
      </c>
      <c r="S194" s="55">
        <f t="shared" si="41"/>
        <v>-8.6793200542288389</v>
      </c>
      <c r="T194" s="55">
        <f t="shared" si="42"/>
        <v>-8.6793200542287963</v>
      </c>
      <c r="U194" t="s">
        <v>35</v>
      </c>
      <c r="V194" t="s">
        <v>74</v>
      </c>
      <c r="W194" t="s">
        <v>443</v>
      </c>
      <c r="X194" t="s">
        <v>531</v>
      </c>
      <c r="Y194" s="66"/>
    </row>
    <row r="195" spans="1:25" ht="15" x14ac:dyDescent="0.25">
      <c r="A195">
        <v>2.08</v>
      </c>
      <c r="B195">
        <v>1.81</v>
      </c>
      <c r="C195" s="43">
        <f t="shared" ref="C195:C258" si="43">IF(OR($A195="",$B195=""),"",(1/A195)+(1/B195)-1)</f>
        <v>3.3255418614534626E-2</v>
      </c>
      <c r="D195" s="44">
        <f>IF(OR($A195="",$B195=""),"",A195*'MPTO_working_2-way'!$G194)</f>
        <v>2.1491712707182322</v>
      </c>
      <c r="E195" s="46">
        <f>IF(OR($A195="",$B195=""),"",B195*'MPTO_working_2-way'!$G194)</f>
        <v>1.8701923076923077</v>
      </c>
      <c r="F195" s="44">
        <f>IF(OR($A195="",$B195=""),"",'MPTO_working_2-way'!D194)</f>
        <v>2.1545152798443401</v>
      </c>
      <c r="G195" s="46">
        <f>IF(OR($A195="",$B195=""),"",'MPTO_working_2-way'!E194)</f>
        <v>1.8661643699811639</v>
      </c>
      <c r="H195" s="44">
        <f>IF(OR($A195="",$B195=""),"",'OddsRatio_working_2-way'!M194)</f>
        <v>2.1547005383792519</v>
      </c>
      <c r="I195" s="44">
        <f>IF(OR($A195="",$B195=""),"",'OddsRatio_working_2-way'!N194)</f>
        <v>1.8660254037844384</v>
      </c>
      <c r="J195" s="44">
        <f>IF('Log_working_2-way'!$D194="","",A195^('Log_working_2-way'!$D194))</f>
        <v>2.1571440120474694</v>
      </c>
      <c r="K195" s="46">
        <f>IF('Log_working_2-way'!$D194="","",B195^('Log_working_2-way'!$D194))</f>
        <v>1.8641966683390954</v>
      </c>
      <c r="L195" s="53">
        <f t="shared" si="35"/>
        <v>0.46529562982005135</v>
      </c>
      <c r="M195" s="53">
        <f t="shared" si="36"/>
        <v>0.53470437017994854</v>
      </c>
      <c r="N195" s="54">
        <v>292</v>
      </c>
      <c r="O195" s="54">
        <f t="shared" si="37"/>
        <v>151.61538461538461</v>
      </c>
      <c r="P195" s="54">
        <f t="shared" si="38"/>
        <v>130.67403314917127</v>
      </c>
      <c r="Q195" s="54">
        <f t="shared" si="39"/>
        <v>161.32596685082873</v>
      </c>
      <c r="R195" s="54">
        <f t="shared" si="40"/>
        <v>140.38461538461536</v>
      </c>
      <c r="S195" s="55">
        <f t="shared" si="41"/>
        <v>-9.7105822354441216</v>
      </c>
      <c r="T195" s="55">
        <f t="shared" si="42"/>
        <v>-9.7105822354440932</v>
      </c>
      <c r="U195" t="s">
        <v>42</v>
      </c>
      <c r="V195" t="s">
        <v>48</v>
      </c>
      <c r="W195" t="s">
        <v>433</v>
      </c>
      <c r="X195" t="s">
        <v>531</v>
      </c>
      <c r="Y195" s="66"/>
    </row>
    <row r="196" spans="1:25" ht="15" x14ac:dyDescent="0.25">
      <c r="A196">
        <v>1.91</v>
      </c>
      <c r="B196">
        <v>1.98</v>
      </c>
      <c r="C196" s="43">
        <f t="shared" si="43"/>
        <v>2.861071447458885E-2</v>
      </c>
      <c r="D196" s="44">
        <f>IF(OR($A196="",$B196=""),"",A196*'MPTO_working_2-way'!$G195)</f>
        <v>1.9646464646464645</v>
      </c>
      <c r="E196" s="46">
        <f>IF(OR($A196="",$B196=""),"",B196*'MPTO_working_2-way'!$G195)</f>
        <v>2.0366492146596857</v>
      </c>
      <c r="F196" s="44">
        <f>IF(OR($A196="",$B196=""),"",'MPTO_working_2-way'!D195)</f>
        <v>1.9636533568721115</v>
      </c>
      <c r="G196" s="46">
        <f>IF(OR($A196="",$B196=""),"",'MPTO_working_2-way'!E195)</f>
        <v>2.0377175494369308</v>
      </c>
      <c r="H196" s="44">
        <f>IF(OR($A196="",$B196=""),"",'OddsRatio_working_2-way'!M195)</f>
        <v>1.9636241116594322</v>
      </c>
      <c r="I196" s="44">
        <f>IF(OR($A196="",$B196=""),"",'OddsRatio_working_2-way'!N195)</f>
        <v>2.0377490433255412</v>
      </c>
      <c r="J196" s="44">
        <f>IF('Log_working_2-way'!$D195="","",A196^('Log_working_2-way'!$D195))</f>
        <v>1.9631742210121639</v>
      </c>
      <c r="K196" s="46">
        <f>IF('Log_working_2-way'!$D195="","",B196^('Log_working_2-way'!$D195))</f>
        <v>2.0382337672504618</v>
      </c>
      <c r="L196" s="53">
        <f t="shared" si="35"/>
        <v>0.50899742930591263</v>
      </c>
      <c r="M196" s="53">
        <f t="shared" si="36"/>
        <v>0.49100257069408743</v>
      </c>
      <c r="N196" s="54">
        <v>293</v>
      </c>
      <c r="O196" s="54">
        <f t="shared" si="37"/>
        <v>139.59685863874344</v>
      </c>
      <c r="P196" s="54">
        <f t="shared" si="38"/>
        <v>145.02020202020202</v>
      </c>
      <c r="Q196" s="54">
        <f t="shared" si="39"/>
        <v>147.97979797979798</v>
      </c>
      <c r="R196" s="54">
        <f t="shared" si="40"/>
        <v>153.40314136125653</v>
      </c>
      <c r="S196" s="55">
        <f t="shared" si="41"/>
        <v>-8.3829393410545379</v>
      </c>
      <c r="T196" s="55">
        <f t="shared" si="42"/>
        <v>-8.3829393410545094</v>
      </c>
      <c r="U196" t="s">
        <v>37</v>
      </c>
      <c r="V196" t="s">
        <v>36</v>
      </c>
      <c r="W196" t="s">
        <v>433</v>
      </c>
      <c r="X196" t="s">
        <v>531</v>
      </c>
      <c r="Y196" s="66"/>
    </row>
    <row r="197" spans="1:25" ht="15" x14ac:dyDescent="0.25">
      <c r="A197">
        <v>2.41</v>
      </c>
      <c r="B197">
        <v>1.62</v>
      </c>
      <c r="C197" s="43">
        <f t="shared" si="43"/>
        <v>3.2221709953383471E-2</v>
      </c>
      <c r="D197" s="44">
        <f>IF(OR($A197="",$B197=""),"",A197*'MPTO_working_2-way'!$G196)</f>
        <v>2.4876543209876543</v>
      </c>
      <c r="E197" s="46">
        <f>IF(OR($A197="",$B197=""),"",B197*'MPTO_working_2-way'!$G196)</f>
        <v>1.6721991701244814</v>
      </c>
      <c r="F197" s="44">
        <f>IF(OR($A197="",$B197=""),"",'MPTO_working_2-way'!D196)</f>
        <v>2.5073534133966988</v>
      </c>
      <c r="G197" s="46">
        <f>IF(OR($A197="",$B197=""),"",'MPTO_working_2-way'!E196)</f>
        <v>1.6634144263133228</v>
      </c>
      <c r="H197" s="44">
        <f>IF(OR($A197="",$B197=""),"",'OddsRatio_working_2-way'!M196)</f>
        <v>2.5080429530975232</v>
      </c>
      <c r="I197" s="44">
        <f>IF(OR($A197="",$B197=""),"",'OddsRatio_working_2-way'!N196)</f>
        <v>1.6631110857591944</v>
      </c>
      <c r="J197" s="44">
        <f>IF('Log_working_2-way'!$D196="","",A197^('Log_working_2-way'!$D196))</f>
        <v>2.5171707535955181</v>
      </c>
      <c r="K197" s="46">
        <f>IF('Log_working_2-way'!$D196="","",B197^('Log_working_2-way'!$D196))</f>
        <v>1.6591215903879362</v>
      </c>
      <c r="L197" s="53">
        <f t="shared" si="35"/>
        <v>0.40198511166253104</v>
      </c>
      <c r="M197" s="53">
        <f t="shared" si="36"/>
        <v>0.59801488833746896</v>
      </c>
      <c r="N197" s="54">
        <v>294</v>
      </c>
      <c r="O197" s="54">
        <f t="shared" si="37"/>
        <v>172.00829875518673</v>
      </c>
      <c r="P197" s="54">
        <f t="shared" si="38"/>
        <v>112.51851851851853</v>
      </c>
      <c r="Q197" s="54">
        <f t="shared" si="39"/>
        <v>181.48148148148147</v>
      </c>
      <c r="R197" s="54">
        <f t="shared" si="40"/>
        <v>121.99170124481327</v>
      </c>
      <c r="S197" s="55">
        <f t="shared" si="41"/>
        <v>-9.4731827262947377</v>
      </c>
      <c r="T197" s="55">
        <f t="shared" si="42"/>
        <v>-9.4731827262947377</v>
      </c>
      <c r="U197" t="s">
        <v>87</v>
      </c>
      <c r="V197" t="s">
        <v>79</v>
      </c>
      <c r="W197" t="s">
        <v>433</v>
      </c>
      <c r="X197" t="s">
        <v>531</v>
      </c>
      <c r="Y197" s="66"/>
    </row>
    <row r="198" spans="1:25" ht="15" x14ac:dyDescent="0.25">
      <c r="A198">
        <v>2.09</v>
      </c>
      <c r="B198">
        <v>1.81</v>
      </c>
      <c r="C198" s="43">
        <f t="shared" si="43"/>
        <v>3.0955087366835166E-2</v>
      </c>
      <c r="D198" s="44">
        <f>IF(OR($A198="",$B198=""),"",A198*'MPTO_working_2-way'!$G197)</f>
        <v>2.1546961325966851</v>
      </c>
      <c r="E198" s="46">
        <f>IF(OR($A198="",$B198=""),"",B198*'MPTO_working_2-way'!$G197)</f>
        <v>1.8660287081339717</v>
      </c>
      <c r="F198" s="44">
        <f>IF(OR($A198="",$B198=""),"",'MPTO_working_2-way'!D197)</f>
        <v>2.159867538325388</v>
      </c>
      <c r="G198" s="46">
        <f>IF(OR($A198="",$B198=""),"",'MPTO_working_2-way'!E197)</f>
        <v>1.8621674173619833</v>
      </c>
      <c r="H198" s="44">
        <f>IF(OR($A198="",$B198=""),"",'OddsRatio_working_2-way'!M197)</f>
        <v>2.1600340565456171</v>
      </c>
      <c r="I198" s="44">
        <f>IF(OR($A198="",$B198=""),"",'OddsRatio_working_2-way'!N197)</f>
        <v>1.8620436566990362</v>
      </c>
      <c r="J198" s="44">
        <f>IF('Log_working_2-way'!$D197="","",A198^('Log_working_2-way'!$D197))</f>
        <v>2.1623937828196005</v>
      </c>
      <c r="K198" s="46">
        <f>IF('Log_working_2-way'!$D197="","",B198^('Log_working_2-way'!$D197))</f>
        <v>1.8602936584659731</v>
      </c>
      <c r="L198" s="53">
        <f t="shared" si="35"/>
        <v>0.46410256410256412</v>
      </c>
      <c r="M198" s="53">
        <f t="shared" si="36"/>
        <v>0.53589743589743577</v>
      </c>
      <c r="N198" s="54">
        <v>295</v>
      </c>
      <c r="O198" s="54">
        <f t="shared" si="37"/>
        <v>153.85167464114832</v>
      </c>
      <c r="P198" s="54">
        <f t="shared" si="38"/>
        <v>132.0165745856354</v>
      </c>
      <c r="Q198" s="54">
        <f t="shared" si="39"/>
        <v>162.98342541436466</v>
      </c>
      <c r="R198" s="54">
        <f t="shared" si="40"/>
        <v>141.14832535885168</v>
      </c>
      <c r="S198" s="55">
        <f t="shared" si="41"/>
        <v>-9.1317507732163392</v>
      </c>
      <c r="T198" s="55">
        <f t="shared" si="42"/>
        <v>-9.1317507732162824</v>
      </c>
      <c r="U198" t="s">
        <v>86</v>
      </c>
      <c r="V198" t="s">
        <v>49</v>
      </c>
      <c r="W198" t="s">
        <v>433</v>
      </c>
      <c r="X198" t="s">
        <v>531</v>
      </c>
      <c r="Y198" s="66"/>
    </row>
    <row r="199" spans="1:25" ht="15" x14ac:dyDescent="0.25">
      <c r="A199">
        <v>2.06</v>
      </c>
      <c r="B199">
        <v>1.84</v>
      </c>
      <c r="C199" s="43">
        <f t="shared" si="43"/>
        <v>2.891515407344869E-2</v>
      </c>
      <c r="D199" s="44">
        <f>IF(OR($A199="",$B199=""),"",A199*'MPTO_working_2-way'!$G198)</f>
        <v>2.1195652173913042</v>
      </c>
      <c r="E199" s="46">
        <f>IF(OR($A199="",$B199=""),"",B199*'MPTO_working_2-way'!$G198)</f>
        <v>1.8932038834951457</v>
      </c>
      <c r="F199" s="44">
        <f>IF(OR($A199="",$B199=""),"",'MPTO_working_2-way'!D198)</f>
        <v>2.1232354918216445</v>
      </c>
      <c r="G199" s="46">
        <f>IF(OR($A199="",$B199=""),"",'MPTO_working_2-way'!E198)</f>
        <v>1.8902852583283463</v>
      </c>
      <c r="H199" s="44">
        <f>IF(OR($A199="",$B199=""),"",'OddsRatio_working_2-way'!M198)</f>
        <v>2.123345344008138</v>
      </c>
      <c r="I199" s="44">
        <f>IF(OR($A199="",$B199=""),"",'OddsRatio_working_2-way'!N198)</f>
        <v>1.8901981971385247</v>
      </c>
      <c r="J199" s="44">
        <f>IF('Log_working_2-way'!$D198="","",A199^('Log_working_2-way'!$D198))</f>
        <v>2.1250149218724146</v>
      </c>
      <c r="K199" s="46">
        <f>IF('Log_working_2-way'!$D198="","",B199^('Log_working_2-way'!$D198))</f>
        <v>1.8888770989238437</v>
      </c>
      <c r="L199" s="53">
        <f t="shared" si="35"/>
        <v>0.47179487179487184</v>
      </c>
      <c r="M199" s="53">
        <f t="shared" si="36"/>
        <v>0.52820512820512822</v>
      </c>
      <c r="N199" s="54">
        <v>296</v>
      </c>
      <c r="O199" s="54">
        <f t="shared" si="37"/>
        <v>152.31067961165047</v>
      </c>
      <c r="P199" s="54">
        <f t="shared" si="38"/>
        <v>135.13043478260869</v>
      </c>
      <c r="Q199" s="54">
        <f t="shared" si="39"/>
        <v>160.86956521739128</v>
      </c>
      <c r="R199" s="54">
        <f t="shared" si="40"/>
        <v>143.68932038834953</v>
      </c>
      <c r="S199" s="55">
        <f t="shared" si="41"/>
        <v>-8.5588856057408123</v>
      </c>
      <c r="T199" s="55">
        <f t="shared" si="42"/>
        <v>-8.5588856057408407</v>
      </c>
      <c r="U199" t="s">
        <v>81</v>
      </c>
      <c r="V199" t="s">
        <v>85</v>
      </c>
      <c r="W199" t="s">
        <v>433</v>
      </c>
      <c r="X199" t="s">
        <v>531</v>
      </c>
      <c r="Y199" s="66"/>
    </row>
    <row r="200" spans="1:25" ht="15" x14ac:dyDescent="0.25">
      <c r="A200">
        <v>1.97</v>
      </c>
      <c r="B200">
        <v>1.9</v>
      </c>
      <c r="C200" s="43">
        <f t="shared" si="43"/>
        <v>3.3930002671653803E-2</v>
      </c>
      <c r="D200" s="44">
        <f>IF(OR($A200="",$B200=""),"",A200*'MPTO_working_2-way'!$G199)</f>
        <v>2.0368421052631578</v>
      </c>
      <c r="E200" s="46">
        <f>IF(OR($A200="",$B200=""),"",B200*'MPTO_working_2-way'!$G199)</f>
        <v>1.9644670050761421</v>
      </c>
      <c r="F200" s="44">
        <f>IF(OR($A200="",$B200=""),"",'MPTO_working_2-way'!D199)</f>
        <v>2.0381159814865235</v>
      </c>
      <c r="G200" s="46">
        <f>IF(OR($A200="",$B200=""),"",'MPTO_working_2-way'!E199)</f>
        <v>1.9632835038027801</v>
      </c>
      <c r="H200" s="44">
        <f>IF(OR($A200="",$B200=""),"",'OddsRatio_working_2-way'!M199)</f>
        <v>2.0381607668264961</v>
      </c>
      <c r="I200" s="44">
        <f>IF(OR($A200="",$B200=""),"",'OddsRatio_working_2-way'!N199)</f>
        <v>1.963241948601903</v>
      </c>
      <c r="J200" s="44">
        <f>IF('Log_working_2-way'!$D199="","",A200^('Log_working_2-way'!$D199))</f>
        <v>2.0387414625037734</v>
      </c>
      <c r="K200" s="46">
        <f>IF('Log_working_2-way'!$D199="","",B200^('Log_working_2-way'!$D199))</f>
        <v>1.9627034600020314</v>
      </c>
      <c r="L200" s="53">
        <f t="shared" si="35"/>
        <v>0.49095607235142119</v>
      </c>
      <c r="M200" s="53">
        <f t="shared" si="36"/>
        <v>0.50904392764857886</v>
      </c>
      <c r="N200" s="54">
        <v>297</v>
      </c>
      <c r="O200" s="54">
        <f t="shared" si="37"/>
        <v>146.23857868020306</v>
      </c>
      <c r="P200" s="54">
        <f t="shared" si="38"/>
        <v>140.68421052631575</v>
      </c>
      <c r="Q200" s="54">
        <f t="shared" si="39"/>
        <v>156.31578947368419</v>
      </c>
      <c r="R200" s="54">
        <f t="shared" si="40"/>
        <v>150.76142131979694</v>
      </c>
      <c r="S200" s="55">
        <f t="shared" si="41"/>
        <v>-10.077210793481129</v>
      </c>
      <c r="T200" s="55">
        <f t="shared" si="42"/>
        <v>-10.077210793481186</v>
      </c>
      <c r="U200" t="s">
        <v>287</v>
      </c>
      <c r="V200" t="s">
        <v>458</v>
      </c>
      <c r="W200" t="s">
        <v>444</v>
      </c>
      <c r="X200" t="s">
        <v>531</v>
      </c>
      <c r="Y200" s="66"/>
    </row>
    <row r="201" spans="1:25" ht="15" x14ac:dyDescent="0.25">
      <c r="A201">
        <v>1.93</v>
      </c>
      <c r="B201">
        <v>1.94</v>
      </c>
      <c r="C201" s="43">
        <f t="shared" si="43"/>
        <v>3.3598632551679941E-2</v>
      </c>
      <c r="D201" s="44">
        <f>IF(OR($A201="",$B201=""),"",A201*'MPTO_working_2-way'!$G200)</f>
        <v>1.9948453608247423</v>
      </c>
      <c r="E201" s="46">
        <f>IF(OR($A201="",$B201=""),"",B201*'MPTO_working_2-way'!$G200)</f>
        <v>2.0051813471502591</v>
      </c>
      <c r="F201" s="44">
        <f>IF(OR($A201="",$B201=""),"",'MPTO_working_2-way'!D200)</f>
        <v>1.9946726333173512</v>
      </c>
      <c r="G201" s="46">
        <f>IF(OR($A201="",$B201=""),"",'MPTO_working_2-way'!E200)</f>
        <v>2.0053558995233249</v>
      </c>
      <c r="H201" s="44">
        <f>IF(OR($A201="",$B201=""),"",'OddsRatio_working_2-way'!M200)</f>
        <v>1.9946666286387909</v>
      </c>
      <c r="I201" s="44">
        <f>IF(OR($A201="",$B201=""),"",'OddsRatio_working_2-way'!N200)</f>
        <v>2.0053619687316817</v>
      </c>
      <c r="J201" s="44">
        <f>IF('Log_working_2-way'!$D200="","",A201^('Log_working_2-way'!$D200))</f>
        <v>1.9945880029745278</v>
      </c>
      <c r="K201" s="46">
        <f>IF('Log_working_2-way'!$D200="","",B201^('Log_working_2-way'!$D200))</f>
        <v>2.0054414461156225</v>
      </c>
      <c r="L201" s="53">
        <f t="shared" si="35"/>
        <v>0.50129198966408273</v>
      </c>
      <c r="M201" s="53">
        <f t="shared" si="36"/>
        <v>0.49870801033591733</v>
      </c>
      <c r="N201" s="54">
        <v>298</v>
      </c>
      <c r="O201" s="54">
        <f t="shared" si="37"/>
        <v>143.59585492227981</v>
      </c>
      <c r="P201" s="54">
        <f t="shared" si="38"/>
        <v>144.39175257731961</v>
      </c>
      <c r="Q201" s="54">
        <f t="shared" si="39"/>
        <v>153.60824742268042</v>
      </c>
      <c r="R201" s="54">
        <f t="shared" si="40"/>
        <v>154.40414507772022</v>
      </c>
      <c r="S201" s="55">
        <f t="shared" si="41"/>
        <v>-10.012392500400608</v>
      </c>
      <c r="T201" s="55">
        <f t="shared" si="42"/>
        <v>-10.012392500400608</v>
      </c>
      <c r="U201" t="s">
        <v>293</v>
      </c>
      <c r="V201" t="s">
        <v>289</v>
      </c>
      <c r="W201" t="s">
        <v>444</v>
      </c>
      <c r="X201" t="s">
        <v>531</v>
      </c>
      <c r="Y201" s="66"/>
    </row>
    <row r="202" spans="1:25" ht="15" x14ac:dyDescent="0.25">
      <c r="A202">
        <v>1.83</v>
      </c>
      <c r="B202">
        <v>2.0499999999999998</v>
      </c>
      <c r="C202" s="43">
        <f t="shared" si="43"/>
        <v>3.4252965480474407E-2</v>
      </c>
      <c r="D202" s="44">
        <f>IF(OR($A202="",$B202=""),"",A202*'MPTO_working_2-way'!$G201)</f>
        <v>1.8926829268292682</v>
      </c>
      <c r="E202" s="46">
        <f>IF(OR($A202="",$B202=""),"",B202*'MPTO_working_2-way'!$G201)</f>
        <v>2.1202185792349724</v>
      </c>
      <c r="F202" s="44">
        <f>IF(OR($A202="",$B202=""),"",'MPTO_working_2-way'!D201)</f>
        <v>1.8892106257081707</v>
      </c>
      <c r="G202" s="46">
        <f>IF(OR($A202="",$B202=""),"",'MPTO_working_2-way'!E201)</f>
        <v>2.1245929491717397</v>
      </c>
      <c r="H202" s="44">
        <f>IF(OR($A202="",$B202=""),"",'OddsRatio_working_2-way'!M201)</f>
        <v>1.8890872794479689</v>
      </c>
      <c r="I202" s="44">
        <f>IF(OR($A202="",$B202=""),"",'OddsRatio_working_2-way'!N201)</f>
        <v>2.1247489679763456</v>
      </c>
      <c r="J202" s="44">
        <f>IF('Log_working_2-way'!$D201="","",A202^('Log_working_2-way'!$D201))</f>
        <v>1.8875091450726849</v>
      </c>
      <c r="K202" s="46">
        <f>IF('Log_working_2-way'!$D201="","",B202^('Log_working_2-way'!$D201))</f>
        <v>2.1267489530128172</v>
      </c>
      <c r="L202" s="53">
        <f t="shared" si="35"/>
        <v>0.52835051546391754</v>
      </c>
      <c r="M202" s="53">
        <f t="shared" si="36"/>
        <v>0.47164948453608252</v>
      </c>
      <c r="N202" s="54">
        <v>299</v>
      </c>
      <c r="O202" s="54">
        <f t="shared" si="37"/>
        <v>135.61202185792351</v>
      </c>
      <c r="P202" s="54">
        <f t="shared" si="38"/>
        <v>153.14634146341461</v>
      </c>
      <c r="Q202" s="54">
        <f t="shared" si="39"/>
        <v>145.85365853658539</v>
      </c>
      <c r="R202" s="54">
        <f t="shared" si="40"/>
        <v>163.38797814207649</v>
      </c>
      <c r="S202" s="55">
        <f t="shared" si="41"/>
        <v>-10.241636678661877</v>
      </c>
      <c r="T202" s="55">
        <f t="shared" si="42"/>
        <v>-10.241636678661877</v>
      </c>
      <c r="U202" t="s">
        <v>282</v>
      </c>
      <c r="V202" t="s">
        <v>466</v>
      </c>
      <c r="W202" t="s">
        <v>444</v>
      </c>
      <c r="X202" t="s">
        <v>531</v>
      </c>
      <c r="Y202" s="66"/>
    </row>
    <row r="203" spans="1:25" ht="15" x14ac:dyDescent="0.25">
      <c r="A203">
        <v>1.95</v>
      </c>
      <c r="B203">
        <v>1.92</v>
      </c>
      <c r="C203" s="43">
        <f t="shared" si="43"/>
        <v>3.3653846153846256E-2</v>
      </c>
      <c r="D203" s="44">
        <f>IF(OR($A203="",$B203=""),"",A203*'MPTO_working_2-way'!$G202)</f>
        <v>2.015625</v>
      </c>
      <c r="E203" s="46">
        <f>IF(OR($A203="",$B203=""),"",B203*'MPTO_working_2-way'!$G202)</f>
        <v>1.9846153846153847</v>
      </c>
      <c r="F203" s="44">
        <f>IF(OR($A203="",$B203=""),"",'MPTO_working_2-way'!D202)</f>
        <v>2.0161550888529889</v>
      </c>
      <c r="G203" s="46">
        <f>IF(OR($A203="",$B203=""),"",'MPTO_working_2-way'!E202)</f>
        <v>1.9841017488076311</v>
      </c>
      <c r="H203" s="44">
        <f>IF(OR($A203="",$B203=""),"",'OddsRatio_working_2-way'!M202)</f>
        <v>2.0161735558713256</v>
      </c>
      <c r="I203" s="44">
        <f>IF(OR($A203="",$B203=""),"",'OddsRatio_working_2-way'!N202)</f>
        <v>1.9840838646332837</v>
      </c>
      <c r="J203" s="44">
        <f>IF('Log_working_2-way'!$D202="","",A203^('Log_working_2-way'!$D202))</f>
        <v>2.0164149948926431</v>
      </c>
      <c r="K203" s="46">
        <f>IF('Log_working_2-way'!$D202="","",B203^('Log_working_2-way'!$D202))</f>
        <v>1.9838501055423525</v>
      </c>
      <c r="L203" s="53">
        <f t="shared" si="35"/>
        <v>0.49612403100775193</v>
      </c>
      <c r="M203" s="53">
        <f t="shared" si="36"/>
        <v>0.50387596899224807</v>
      </c>
      <c r="N203" s="54">
        <v>300</v>
      </c>
      <c r="O203" s="54">
        <f t="shared" si="37"/>
        <v>146.15384615384616</v>
      </c>
      <c r="P203" s="54">
        <f t="shared" si="38"/>
        <v>143.75</v>
      </c>
      <c r="Q203" s="54">
        <f t="shared" si="39"/>
        <v>156.25</v>
      </c>
      <c r="R203" s="54">
        <f t="shared" si="40"/>
        <v>153.84615384615387</v>
      </c>
      <c r="S203" s="55">
        <f t="shared" si="41"/>
        <v>-10.09615384615384</v>
      </c>
      <c r="T203" s="55">
        <f t="shared" si="42"/>
        <v>-10.096153846153868</v>
      </c>
      <c r="U203" t="s">
        <v>284</v>
      </c>
      <c r="V203" t="s">
        <v>283</v>
      </c>
      <c r="W203" t="s">
        <v>444</v>
      </c>
      <c r="X203" t="s">
        <v>531</v>
      </c>
      <c r="Y203" s="66"/>
    </row>
    <row r="204" spans="1:25" ht="15" x14ac:dyDescent="0.25">
      <c r="A204">
        <v>2.1</v>
      </c>
      <c r="B204">
        <v>1.78</v>
      </c>
      <c r="C204" s="43">
        <f t="shared" si="43"/>
        <v>3.7988228999465079E-2</v>
      </c>
      <c r="D204" s="44">
        <f>IF(OR($A204="",$B204=""),"",A204*'MPTO_working_2-way'!$G203)</f>
        <v>2.1797752808988768</v>
      </c>
      <c r="E204" s="46">
        <f>IF(OR($A204="",$B204=""),"",B204*'MPTO_working_2-way'!$G203)</f>
        <v>1.8476190476190479</v>
      </c>
      <c r="F204" s="44">
        <f>IF(OR($A204="",$B204=""),"",'MPTO_working_2-way'!D203)</f>
        <v>2.1872440023405506</v>
      </c>
      <c r="G204" s="46">
        <f>IF(OR($A204="",$B204=""),"",'MPTO_working_2-way'!E203)</f>
        <v>1.8422868408082802</v>
      </c>
      <c r="H204" s="44">
        <f>IF(OR($A204="",$B204=""),"",'OddsRatio_working_2-way'!M203)</f>
        <v>2.1875421719907089</v>
      </c>
      <c r="I204" s="44">
        <f>IF(OR($A204="",$B204=""),"",'OddsRatio_working_2-way'!N203)</f>
        <v>1.8420753583206844</v>
      </c>
      <c r="J204" s="44">
        <f>IF('Log_working_2-way'!$D203="","",A204^('Log_working_2-way'!$D203))</f>
        <v>2.1909772182449698</v>
      </c>
      <c r="K204" s="46">
        <f>IF('Log_working_2-way'!$D203="","",B204^('Log_working_2-way'!$D203))</f>
        <v>1.8396466235294411</v>
      </c>
      <c r="L204" s="53">
        <f t="shared" si="35"/>
        <v>0.45876288659793807</v>
      </c>
      <c r="M204" s="53">
        <f t="shared" si="36"/>
        <v>0.54123711340206171</v>
      </c>
      <c r="N204" s="54">
        <v>301</v>
      </c>
      <c r="O204" s="54">
        <f t="shared" si="37"/>
        <v>157.66666666666666</v>
      </c>
      <c r="P204" s="54">
        <f t="shared" si="38"/>
        <v>131.89887640449439</v>
      </c>
      <c r="Q204" s="54">
        <f t="shared" si="39"/>
        <v>169.10112359550564</v>
      </c>
      <c r="R204" s="54">
        <f t="shared" si="40"/>
        <v>143.33333333333331</v>
      </c>
      <c r="S204" s="55">
        <f t="shared" si="41"/>
        <v>-11.434456928838983</v>
      </c>
      <c r="T204" s="55">
        <f t="shared" si="42"/>
        <v>-11.434456928838927</v>
      </c>
      <c r="U204" t="s">
        <v>455</v>
      </c>
      <c r="V204" t="s">
        <v>288</v>
      </c>
      <c r="W204" t="s">
        <v>444</v>
      </c>
      <c r="X204" t="s">
        <v>531</v>
      </c>
      <c r="Y204" s="66"/>
    </row>
    <row r="205" spans="1:25" ht="15" x14ac:dyDescent="0.25">
      <c r="A205">
        <v>2.6</v>
      </c>
      <c r="B205">
        <v>1.53</v>
      </c>
      <c r="C205" s="43">
        <f t="shared" si="43"/>
        <v>3.8210155857214545E-2</v>
      </c>
      <c r="D205" s="44">
        <f>IF(OR($A205="",$B205=""),"",A205*'MPTO_working_2-way'!$G204)</f>
        <v>2.6993464052287579</v>
      </c>
      <c r="E205" s="46">
        <f>IF(OR($A205="",$B205=""),"",B205*'MPTO_working_2-way'!$G204)</f>
        <v>1.5884615384615384</v>
      </c>
      <c r="F205" s="44">
        <f>IF(OR($A205="",$B205=""),"",'MPTO_working_2-way'!D204)</f>
        <v>2.7359009628610726</v>
      </c>
      <c r="G205" s="46">
        <f>IF(OR($A205="",$B205=""),"",'MPTO_working_2-way'!E204)</f>
        <v>1.5760697305863707</v>
      </c>
      <c r="H205" s="44">
        <f>IF(OR($A205="",$B205=""),"",'OddsRatio_working_2-way'!M204)</f>
        <v>2.7374889710522772</v>
      </c>
      <c r="I205" s="44">
        <f>IF(OR($A205="",$B205=""),"",'OddsRatio_working_2-way'!N204)</f>
        <v>1.575543221661067</v>
      </c>
      <c r="J205" s="44">
        <f>IF('Log_working_2-way'!$D204="","",A205^('Log_working_2-way'!$D204))</f>
        <v>2.7547522658238996</v>
      </c>
      <c r="K205" s="46">
        <f>IF('Log_working_2-way'!$D204="","",B205^('Log_working_2-way'!$D204))</f>
        <v>1.5698810136769392</v>
      </c>
      <c r="L205" s="53">
        <f t="shared" si="35"/>
        <v>0.37046004842615016</v>
      </c>
      <c r="M205" s="53">
        <f t="shared" si="36"/>
        <v>0.6295399515738499</v>
      </c>
      <c r="N205" s="54">
        <v>302</v>
      </c>
      <c r="O205" s="54">
        <f t="shared" si="37"/>
        <v>185.84615384615384</v>
      </c>
      <c r="P205" s="54">
        <f t="shared" si="38"/>
        <v>104.61437908496733</v>
      </c>
      <c r="Q205" s="54">
        <f t="shared" si="39"/>
        <v>197.38562091503269</v>
      </c>
      <c r="R205" s="54">
        <f t="shared" si="40"/>
        <v>116.15384615384615</v>
      </c>
      <c r="S205" s="55">
        <f t="shared" si="41"/>
        <v>-11.539467068878849</v>
      </c>
      <c r="T205" s="55">
        <f t="shared" si="42"/>
        <v>-11.539467068878821</v>
      </c>
      <c r="U205" t="s">
        <v>290</v>
      </c>
      <c r="V205" t="s">
        <v>286</v>
      </c>
      <c r="W205" t="s">
        <v>444</v>
      </c>
      <c r="X205" t="s">
        <v>531</v>
      </c>
      <c r="Y205" s="66"/>
    </row>
    <row r="206" spans="1:25" ht="15" x14ac:dyDescent="0.25">
      <c r="A206">
        <v>2.17</v>
      </c>
      <c r="B206">
        <v>1.73</v>
      </c>
      <c r="C206" s="43">
        <f t="shared" si="43"/>
        <v>3.8864175168482618E-2</v>
      </c>
      <c r="D206" s="44">
        <f>IF(OR($A206="",$B206=""),"",A206*'MPTO_working_2-way'!$G205)</f>
        <v>2.254335260115607</v>
      </c>
      <c r="E206" s="46">
        <f>IF(OR($A206="",$B206=""),"",B206*'MPTO_working_2-way'!$G205)</f>
        <v>1.7972350230414749</v>
      </c>
      <c r="F206" s="44">
        <f>IF(OR($A206="",$B206=""),"",'MPTO_working_2-way'!D205)</f>
        <v>2.2655321203343295</v>
      </c>
      <c r="G206" s="46">
        <f>IF(OR($A206="",$B206=""),"",'MPTO_working_2-way'!E205)</f>
        <v>1.7901814453637255</v>
      </c>
      <c r="H206" s="44">
        <f>IF(OR($A206="",$B206=""),"",'OddsRatio_working_2-way'!M205)</f>
        <v>2.2659935726643319</v>
      </c>
      <c r="I206" s="44">
        <f>IF(OR($A206="",$B206=""),"",'OddsRatio_working_2-way'!N205)</f>
        <v>1.789893425679455</v>
      </c>
      <c r="J206" s="44">
        <f>IF('Log_working_2-way'!$D205="","",A206^('Log_working_2-way'!$D205))</f>
        <v>2.2711647318744981</v>
      </c>
      <c r="K206" s="46">
        <f>IF('Log_working_2-way'!$D205="","",B206^('Log_working_2-way'!$D205))</f>
        <v>1.7866801012683895</v>
      </c>
      <c r="L206" s="53">
        <f t="shared" si="35"/>
        <v>0.44358974358974357</v>
      </c>
      <c r="M206" s="53">
        <f t="shared" si="36"/>
        <v>0.55641025641025632</v>
      </c>
      <c r="N206" s="54">
        <v>303</v>
      </c>
      <c r="O206" s="54">
        <f t="shared" si="37"/>
        <v>163.36866359447004</v>
      </c>
      <c r="P206" s="54">
        <f t="shared" si="38"/>
        <v>127.85549132947975</v>
      </c>
      <c r="Q206" s="54">
        <f t="shared" si="39"/>
        <v>175.14450867052025</v>
      </c>
      <c r="R206" s="54">
        <f t="shared" si="40"/>
        <v>139.63133640552996</v>
      </c>
      <c r="S206" s="55">
        <f t="shared" si="41"/>
        <v>-11.775845076050217</v>
      </c>
      <c r="T206" s="55">
        <f t="shared" si="42"/>
        <v>-11.775845076050217</v>
      </c>
      <c r="U206" t="s">
        <v>285</v>
      </c>
      <c r="V206" t="s">
        <v>451</v>
      </c>
      <c r="W206" t="s">
        <v>444</v>
      </c>
      <c r="X206" t="s">
        <v>531</v>
      </c>
      <c r="Y206" s="66"/>
    </row>
    <row r="207" spans="1:25" ht="15" x14ac:dyDescent="0.25">
      <c r="A207">
        <v>2.19</v>
      </c>
      <c r="B207">
        <v>1.72</v>
      </c>
      <c r="C207" s="43">
        <f t="shared" si="43"/>
        <v>3.8016353403419467E-2</v>
      </c>
      <c r="D207" s="44">
        <f>IF(OR($A207="",$B207=""),"",A207*'MPTO_working_2-way'!$G206)</f>
        <v>2.2732558139534884</v>
      </c>
      <c r="E207" s="46">
        <f>IF(OR($A207="",$B207=""),"",B207*'MPTO_working_2-way'!$G206)</f>
        <v>1.7853881278538815</v>
      </c>
      <c r="F207" s="44">
        <f>IF(OR($A207="",$B207=""),"",'MPTO_working_2-way'!D206)</f>
        <v>2.2851249696675566</v>
      </c>
      <c r="G207" s="46">
        <f>IF(OR($A207="",$B207=""),"",'MPTO_working_2-way'!E206)</f>
        <v>1.7781344410876134</v>
      </c>
      <c r="H207" s="44">
        <f>IF(OR($A207="",$B207=""),"",'OddsRatio_working_2-way'!M206)</f>
        <v>2.2856040517117928</v>
      </c>
      <c r="I207" s="44">
        <f>IF(OR($A207="",$B207=""),"",'OddsRatio_working_2-way'!N206)</f>
        <v>1.7778444682625973</v>
      </c>
      <c r="J207" s="44">
        <f>IF('Log_working_2-way'!$D206="","",A207^('Log_working_2-way'!$D206))</f>
        <v>2.291085448482058</v>
      </c>
      <c r="K207" s="46">
        <f>IF('Log_working_2-way'!$D206="","",B207^('Log_working_2-way'!$D206))</f>
        <v>1.7745420732419892</v>
      </c>
      <c r="L207" s="53">
        <f t="shared" si="35"/>
        <v>0.43989769820971864</v>
      </c>
      <c r="M207" s="53">
        <f t="shared" si="36"/>
        <v>0.56010230179028131</v>
      </c>
      <c r="N207" s="54">
        <v>304</v>
      </c>
      <c r="O207" s="54">
        <f t="shared" si="37"/>
        <v>165.18721461187215</v>
      </c>
      <c r="P207" s="54">
        <f t="shared" si="38"/>
        <v>127.25581395348837</v>
      </c>
      <c r="Q207" s="54">
        <f t="shared" si="39"/>
        <v>176.74418604651163</v>
      </c>
      <c r="R207" s="54">
        <f t="shared" si="40"/>
        <v>138.81278538812785</v>
      </c>
      <c r="S207" s="55">
        <f t="shared" si="41"/>
        <v>-11.556971434639479</v>
      </c>
      <c r="T207" s="55">
        <f t="shared" si="42"/>
        <v>-11.556971434639479</v>
      </c>
      <c r="U207" t="s">
        <v>294</v>
      </c>
      <c r="V207" t="s">
        <v>84</v>
      </c>
      <c r="W207" t="s">
        <v>444</v>
      </c>
      <c r="X207" t="s">
        <v>531</v>
      </c>
      <c r="Y207" s="66"/>
    </row>
    <row r="208" spans="1:25" ht="15" x14ac:dyDescent="0.25">
      <c r="A208">
        <v>2.21</v>
      </c>
      <c r="B208">
        <v>1.69</v>
      </c>
      <c r="C208" s="43">
        <f t="shared" si="43"/>
        <v>4.4204664114166459E-2</v>
      </c>
      <c r="D208" s="44">
        <f>IF(OR($A208="",$B208=""),"",A208*'MPTO_working_2-way'!$G207)</f>
        <v>2.3076923076923079</v>
      </c>
      <c r="E208" s="46">
        <f>IF(OR($A208="",$B208=""),"",B208*'MPTO_working_2-way'!$G207)</f>
        <v>1.7647058823529413</v>
      </c>
      <c r="F208" s="44">
        <f>IF(OR($A208="",$B208=""),"",'MPTO_working_2-way'!D207)</f>
        <v>2.3234937323089366</v>
      </c>
      <c r="G208" s="46">
        <f>IF(OR($A208="",$B208=""),"",'MPTO_working_2-way'!E207)</f>
        <v>1.7555759242285367</v>
      </c>
      <c r="H208" s="44">
        <f>IF(OR($A208="",$B208=""),"",'OddsRatio_working_2-way'!M207)</f>
        <v>2.3242443839434617</v>
      </c>
      <c r="I208" s="44">
        <f>IF(OR($A208="",$B208=""),"",'OddsRatio_working_2-way'!N207)</f>
        <v>1.7551476239016437</v>
      </c>
      <c r="J208" s="44">
        <f>IF('Log_working_2-way'!$D207="","",A208^('Log_working_2-way'!$D207))</f>
        <v>2.3316041139779355</v>
      </c>
      <c r="K208" s="46">
        <f>IF('Log_working_2-way'!$D207="","",B208^('Log_working_2-way'!$D207))</f>
        <v>1.7509739490156586</v>
      </c>
      <c r="L208" s="53">
        <f t="shared" si="35"/>
        <v>0.43333333333333329</v>
      </c>
      <c r="M208" s="53">
        <f t="shared" si="36"/>
        <v>0.56666666666666665</v>
      </c>
      <c r="N208" s="54">
        <v>305</v>
      </c>
      <c r="O208" s="54">
        <f t="shared" si="37"/>
        <v>166.99095022624434</v>
      </c>
      <c r="P208" s="54">
        <f t="shared" si="38"/>
        <v>124.52662721893488</v>
      </c>
      <c r="Q208" s="54">
        <f t="shared" si="39"/>
        <v>180.47337278106511</v>
      </c>
      <c r="R208" s="54">
        <f t="shared" si="40"/>
        <v>138.00904977375566</v>
      </c>
      <c r="S208" s="55">
        <f t="shared" si="41"/>
        <v>-13.482422554820772</v>
      </c>
      <c r="T208" s="55">
        <f t="shared" si="42"/>
        <v>-13.482422554820786</v>
      </c>
      <c r="U208" t="s">
        <v>291</v>
      </c>
      <c r="V208" t="s">
        <v>467</v>
      </c>
      <c r="W208" t="s">
        <v>444</v>
      </c>
      <c r="X208" t="s">
        <v>531</v>
      </c>
      <c r="Y208" s="66"/>
    </row>
    <row r="209" spans="1:25" ht="15" x14ac:dyDescent="0.25">
      <c r="A209">
        <v>2.35</v>
      </c>
      <c r="B209">
        <v>1.63</v>
      </c>
      <c r="C209" s="43">
        <f t="shared" si="43"/>
        <v>3.9028847408954404E-2</v>
      </c>
      <c r="D209" s="44">
        <f>IF(OR($A209="",$B209=""),"",A209*'MPTO_working_2-way'!$G208)</f>
        <v>2.4417177914110431</v>
      </c>
      <c r="E209" s="46">
        <f>IF(OR($A209="",$B209=""),"",B209*'MPTO_working_2-way'!$G208)</f>
        <v>1.6936170212765955</v>
      </c>
      <c r="F209" s="44">
        <f>IF(OR($A209="",$B209=""),"",'MPTO_working_2-way'!D208)</f>
        <v>2.4629480790869636</v>
      </c>
      <c r="G209" s="46">
        <f>IF(OR($A209="",$B209=""),"",'MPTO_working_2-way'!E208)</f>
        <v>1.6835512581035048</v>
      </c>
      <c r="H209" s="44">
        <f>IF(OR($A209="",$B209=""),"",'OddsRatio_working_2-way'!M208)</f>
        <v>2.4638501094227996</v>
      </c>
      <c r="I209" s="44">
        <f>IF(OR($A209="",$B209=""),"",'OddsRatio_working_2-way'!N208)</f>
        <v>1.6831300510639733</v>
      </c>
      <c r="J209" s="44">
        <f>IF('Log_working_2-way'!$D208="","",A209^('Log_working_2-way'!$D208))</f>
        <v>2.4737476176576996</v>
      </c>
      <c r="K209" s="46">
        <f>IF('Log_working_2-way'!$D208="","",B209^('Log_working_2-way'!$D208))</f>
        <v>1.6785422334314666</v>
      </c>
      <c r="L209" s="53">
        <f t="shared" si="35"/>
        <v>0.40954773869346733</v>
      </c>
      <c r="M209" s="53">
        <f t="shared" si="36"/>
        <v>0.59045226130653272</v>
      </c>
      <c r="N209" s="54">
        <v>306</v>
      </c>
      <c r="O209" s="54">
        <f t="shared" si="37"/>
        <v>175.78723404255319</v>
      </c>
      <c r="P209" s="54">
        <f t="shared" si="38"/>
        <v>118.26993865030673</v>
      </c>
      <c r="Q209" s="54">
        <f t="shared" si="39"/>
        <v>187.73006134969324</v>
      </c>
      <c r="R209" s="54">
        <f t="shared" si="40"/>
        <v>130.21276595744681</v>
      </c>
      <c r="S209" s="55">
        <f t="shared" si="41"/>
        <v>-11.94282730714005</v>
      </c>
      <c r="T209" s="55">
        <f t="shared" si="42"/>
        <v>-11.942827307140078</v>
      </c>
      <c r="U209" t="s">
        <v>83</v>
      </c>
      <c r="V209" t="s">
        <v>280</v>
      </c>
      <c r="W209" t="s">
        <v>444</v>
      </c>
      <c r="X209" t="s">
        <v>531</v>
      </c>
      <c r="Y209" s="66"/>
    </row>
    <row r="210" spans="1:25" ht="15" x14ac:dyDescent="0.25">
      <c r="A210">
        <v>1.78</v>
      </c>
      <c r="B210">
        <v>2.1</v>
      </c>
      <c r="C210" s="43">
        <f t="shared" si="43"/>
        <v>3.7988228999465079E-2</v>
      </c>
      <c r="D210" s="44">
        <f>IF(OR($A210="",$B210=""),"",A210*'MPTO_working_2-way'!$G209)</f>
        <v>1.8476190476190479</v>
      </c>
      <c r="E210" s="46">
        <f>IF(OR($A210="",$B210=""),"",B210*'MPTO_working_2-way'!$G209)</f>
        <v>2.1797752808988768</v>
      </c>
      <c r="F210" s="44">
        <f>IF(OR($A210="",$B210=""),"",'MPTO_working_2-way'!D209)</f>
        <v>1.8422868408082802</v>
      </c>
      <c r="G210" s="46">
        <f>IF(OR($A210="",$B210=""),"",'MPTO_working_2-way'!E209)</f>
        <v>2.1872440023405506</v>
      </c>
      <c r="H210" s="44">
        <f>IF(OR($A210="",$B210=""),"",'OddsRatio_working_2-way'!M209)</f>
        <v>1.8420753583206844</v>
      </c>
      <c r="I210" s="44">
        <f>IF(OR($A210="",$B210=""),"",'OddsRatio_working_2-way'!N209)</f>
        <v>2.1875421719907089</v>
      </c>
      <c r="J210" s="44">
        <f>IF('Log_working_2-way'!$D209="","",A210^('Log_working_2-way'!$D209))</f>
        <v>1.8396466235294411</v>
      </c>
      <c r="K210" s="46">
        <f>IF('Log_working_2-way'!$D209="","",B210^('Log_working_2-way'!$D209))</f>
        <v>2.1909772182449698</v>
      </c>
      <c r="L210" s="53">
        <f t="shared" si="35"/>
        <v>0.54123711340206171</v>
      </c>
      <c r="M210" s="53">
        <f t="shared" si="36"/>
        <v>0.45876288659793807</v>
      </c>
      <c r="N210" s="54">
        <v>307</v>
      </c>
      <c r="O210" s="54">
        <f t="shared" si="37"/>
        <v>134.52808988764048</v>
      </c>
      <c r="P210" s="54">
        <f t="shared" si="38"/>
        <v>160.80952380952382</v>
      </c>
      <c r="Q210" s="54">
        <f t="shared" si="39"/>
        <v>146.19047619047618</v>
      </c>
      <c r="R210" s="54">
        <f t="shared" si="40"/>
        <v>172.47191011235955</v>
      </c>
      <c r="S210" s="55">
        <f t="shared" si="41"/>
        <v>-11.662386302835699</v>
      </c>
      <c r="T210" s="55">
        <f t="shared" si="42"/>
        <v>-11.662386302835728</v>
      </c>
      <c r="U210" t="s">
        <v>295</v>
      </c>
      <c r="V210" t="s">
        <v>281</v>
      </c>
      <c r="W210" t="s">
        <v>444</v>
      </c>
      <c r="X210" t="s">
        <v>531</v>
      </c>
      <c r="Y210" s="66"/>
    </row>
    <row r="211" spans="1:25" ht="15" x14ac:dyDescent="0.25">
      <c r="A211">
        <v>1.89</v>
      </c>
      <c r="B211">
        <v>1.98</v>
      </c>
      <c r="C211" s="43">
        <f t="shared" si="43"/>
        <v>3.4151034151034265E-2</v>
      </c>
      <c r="D211" s="44">
        <f>IF(OR($A211="",$B211=""),"",A211*'MPTO_working_2-way'!$G210)</f>
        <v>1.9545454545454546</v>
      </c>
      <c r="E211" s="46">
        <f>IF(OR($A211="",$B211=""),"",B211*'MPTO_working_2-way'!$G210)</f>
        <v>2.0476190476190479</v>
      </c>
      <c r="F211" s="44">
        <f>IF(OR($A211="",$B211=""),"",'MPTO_working_2-way'!D210)</f>
        <v>1.9530295913574449</v>
      </c>
      <c r="G211" s="46">
        <f>IF(OR($A211="",$B211=""),"",'MPTO_working_2-way'!E210)</f>
        <v>2.0492853622474128</v>
      </c>
      <c r="H211" s="44">
        <f>IF(OR($A211="",$B211=""),"",'OddsRatio_working_2-way'!M210)</f>
        <v>1.9529760045804527</v>
      </c>
      <c r="I211" s="44">
        <f>IF(OR($A211="",$B211=""),"",'OddsRatio_working_2-way'!N210)</f>
        <v>2.0493443645942064</v>
      </c>
      <c r="J211" s="44">
        <f>IF('Log_working_2-way'!$D210="","",A211^('Log_working_2-way'!$D210))</f>
        <v>1.9522863194945297</v>
      </c>
      <c r="K211" s="46">
        <f>IF('Log_working_2-way'!$D210="","",B211^('Log_working_2-way'!$D210))</f>
        <v>2.0501043431252364</v>
      </c>
      <c r="L211" s="53">
        <f t="shared" si="35"/>
        <v>0.51162790697674421</v>
      </c>
      <c r="M211" s="53">
        <f t="shared" si="36"/>
        <v>0.48837209302325574</v>
      </c>
      <c r="N211" s="54">
        <v>308</v>
      </c>
      <c r="O211" s="54">
        <f t="shared" si="37"/>
        <v>145.03703703703707</v>
      </c>
      <c r="P211" s="54">
        <f t="shared" si="38"/>
        <v>152.44444444444446</v>
      </c>
      <c r="Q211" s="54">
        <f t="shared" si="39"/>
        <v>155.55555555555557</v>
      </c>
      <c r="R211" s="54">
        <f t="shared" si="40"/>
        <v>162.96296296296299</v>
      </c>
      <c r="S211" s="55">
        <f t="shared" si="41"/>
        <v>-10.518518518518505</v>
      </c>
      <c r="T211" s="55">
        <f t="shared" si="42"/>
        <v>-10.518518518518533</v>
      </c>
      <c r="U211" t="s">
        <v>292</v>
      </c>
      <c r="V211" t="s">
        <v>43</v>
      </c>
      <c r="W211" t="s">
        <v>444</v>
      </c>
      <c r="X211" t="s">
        <v>531</v>
      </c>
      <c r="Y211" s="66"/>
    </row>
    <row r="212" spans="1:25" ht="15" x14ac:dyDescent="0.25">
      <c r="A212">
        <v>2.39</v>
      </c>
      <c r="B212">
        <v>1.61</v>
      </c>
      <c r="C212" s="43">
        <f t="shared" si="43"/>
        <v>3.9528054263364254E-2</v>
      </c>
      <c r="D212" s="44">
        <f>IF(OR($A212="",$B212=""),"",A212*'MPTO_working_2-way'!$G211)</f>
        <v>2.4844720496894408</v>
      </c>
      <c r="E212" s="46">
        <f>IF(OR($A212="",$B212=""),"",B212*'MPTO_working_2-way'!$G211)</f>
        <v>1.6736401673640164</v>
      </c>
      <c r="F212" s="44">
        <f>IF(OR($A212="",$B212=""),"",'MPTO_working_2-way'!D211)</f>
        <v>2.5084911502982492</v>
      </c>
      <c r="G212" s="46">
        <f>IF(OR($A212="",$B212=""),"",'MPTO_working_2-way'!E211)</f>
        <v>1.6629140646945697</v>
      </c>
      <c r="H212" s="44">
        <f>IF(OR($A212="",$B212=""),"",'OddsRatio_working_2-way'!M211)</f>
        <v>2.5095325516828586</v>
      </c>
      <c r="I212" s="44">
        <f>IF(OR($A212="",$B212=""),"",'OddsRatio_working_2-way'!N211)</f>
        <v>1.6624567313140606</v>
      </c>
      <c r="J212" s="44">
        <f>IF('Log_working_2-way'!$D211="","",A212^('Log_working_2-way'!$D211))</f>
        <v>2.5207624560048121</v>
      </c>
      <c r="K212" s="46">
        <f>IF('Log_working_2-way'!$D211="","",B212^('Log_working_2-way'!$D211))</f>
        <v>1.6575648919074468</v>
      </c>
      <c r="L212" s="53">
        <f t="shared" si="35"/>
        <v>0.40250000000000002</v>
      </c>
      <c r="M212" s="53">
        <f t="shared" si="36"/>
        <v>0.59750000000000014</v>
      </c>
      <c r="N212" s="54">
        <v>309</v>
      </c>
      <c r="O212" s="54">
        <f t="shared" si="37"/>
        <v>179.71129707112971</v>
      </c>
      <c r="P212" s="54">
        <f t="shared" si="38"/>
        <v>117.07453416149067</v>
      </c>
      <c r="Q212" s="54">
        <f t="shared" si="39"/>
        <v>191.9254658385093</v>
      </c>
      <c r="R212" s="54">
        <f t="shared" si="40"/>
        <v>129.28870292887029</v>
      </c>
      <c r="S212" s="55">
        <f t="shared" si="41"/>
        <v>-12.21416876737959</v>
      </c>
      <c r="T212" s="55">
        <f t="shared" si="42"/>
        <v>-12.214168767379618</v>
      </c>
      <c r="U212" t="s">
        <v>464</v>
      </c>
      <c r="V212" t="s">
        <v>469</v>
      </c>
      <c r="W212" t="s">
        <v>439</v>
      </c>
      <c r="X212" t="s">
        <v>531</v>
      </c>
      <c r="Y212" s="66"/>
    </row>
    <row r="213" spans="1:25" ht="15" x14ac:dyDescent="0.25">
      <c r="A213">
        <v>2.17</v>
      </c>
      <c r="B213">
        <v>1.73</v>
      </c>
      <c r="C213" s="43">
        <f t="shared" si="43"/>
        <v>3.8864175168482618E-2</v>
      </c>
      <c r="D213" s="44">
        <f>IF(OR($A213="",$B213=""),"",A213*'MPTO_working_2-way'!$G212)</f>
        <v>2.254335260115607</v>
      </c>
      <c r="E213" s="46">
        <f>IF(OR($A213="",$B213=""),"",B213*'MPTO_working_2-way'!$G212)</f>
        <v>1.7972350230414749</v>
      </c>
      <c r="F213" s="44">
        <f>IF(OR($A213="",$B213=""),"",'MPTO_working_2-way'!D212)</f>
        <v>2.2655321203343295</v>
      </c>
      <c r="G213" s="46">
        <f>IF(OR($A213="",$B213=""),"",'MPTO_working_2-way'!E212)</f>
        <v>1.7901814453637255</v>
      </c>
      <c r="H213" s="44">
        <f>IF(OR($A213="",$B213=""),"",'OddsRatio_working_2-way'!M212)</f>
        <v>2.2659935726643319</v>
      </c>
      <c r="I213" s="44">
        <f>IF(OR($A213="",$B213=""),"",'OddsRatio_working_2-way'!N212)</f>
        <v>1.789893425679455</v>
      </c>
      <c r="J213" s="44">
        <f>IF('Log_working_2-way'!$D212="","",A213^('Log_working_2-way'!$D212))</f>
        <v>2.2711647318744981</v>
      </c>
      <c r="K213" s="46">
        <f>IF('Log_working_2-way'!$D212="","",B213^('Log_working_2-way'!$D212))</f>
        <v>1.7866801012683895</v>
      </c>
      <c r="L213" s="53">
        <f t="shared" si="35"/>
        <v>0.44358974358974357</v>
      </c>
      <c r="M213" s="53">
        <f t="shared" si="36"/>
        <v>0.55641025641025632</v>
      </c>
      <c r="N213" s="54">
        <v>310</v>
      </c>
      <c r="O213" s="54">
        <f t="shared" si="37"/>
        <v>167.14285714285711</v>
      </c>
      <c r="P213" s="54">
        <f t="shared" si="38"/>
        <v>130.80924855491327</v>
      </c>
      <c r="Q213" s="54">
        <f t="shared" si="39"/>
        <v>179.19075144508673</v>
      </c>
      <c r="R213" s="54">
        <f t="shared" si="40"/>
        <v>142.85714285714286</v>
      </c>
      <c r="S213" s="55">
        <f t="shared" si="41"/>
        <v>-12.047894302229622</v>
      </c>
      <c r="T213" s="55">
        <f t="shared" si="42"/>
        <v>-12.047894302229594</v>
      </c>
      <c r="U213" t="s">
        <v>296</v>
      </c>
      <c r="V213" t="s">
        <v>461</v>
      </c>
      <c r="W213" t="s">
        <v>439</v>
      </c>
      <c r="X213" t="s">
        <v>531</v>
      </c>
      <c r="Y213" s="66"/>
    </row>
    <row r="214" spans="1:25" ht="15" x14ac:dyDescent="0.25">
      <c r="A214">
        <v>2.2400000000000002</v>
      </c>
      <c r="B214">
        <v>1.69</v>
      </c>
      <c r="C214" s="43">
        <f t="shared" si="43"/>
        <v>3.8144547759932479E-2</v>
      </c>
      <c r="D214" s="44">
        <f>IF(OR($A214="",$B214=""),"",A214*'MPTO_working_2-way'!$G213)</f>
        <v>2.3254437869822491</v>
      </c>
      <c r="E214" s="46">
        <f>IF(OR($A214="",$B214=""),"",B214*'MPTO_working_2-way'!$G213)</f>
        <v>1.7544642857142858</v>
      </c>
      <c r="F214" s="44">
        <f>IF(OR($A214="",$B214=""),"",'MPTO_working_2-way'!D213)</f>
        <v>2.3399678575843743</v>
      </c>
      <c r="G214" s="46">
        <f>IF(OR($A214="",$B214=""),"",'MPTO_working_2-way'!E213)</f>
        <v>1.7462865578005351</v>
      </c>
      <c r="H214" s="44">
        <f>IF(OR($A214="",$B214=""),"",'OddsRatio_working_2-way'!M213)</f>
        <v>2.3405601251996737</v>
      </c>
      <c r="I214" s="44">
        <f>IF(OR($A214="",$B214=""),"",'OddsRatio_working_2-way'!N213)</f>
        <v>1.7459568438611086</v>
      </c>
      <c r="J214" s="44">
        <f>IF('Log_working_2-way'!$D213="","",A214^('Log_working_2-way'!$D213))</f>
        <v>2.347284961783934</v>
      </c>
      <c r="K214" s="46">
        <f>IF('Log_working_2-way'!$D213="","",B214^('Log_working_2-way'!$D213))</f>
        <v>1.7422334757420166</v>
      </c>
      <c r="L214" s="53">
        <f t="shared" si="35"/>
        <v>0.43002544529262077</v>
      </c>
      <c r="M214" s="53">
        <f t="shared" si="36"/>
        <v>0.56997455470737912</v>
      </c>
      <c r="N214" s="54">
        <v>311</v>
      </c>
      <c r="O214" s="54">
        <f t="shared" si="37"/>
        <v>172.16071428571431</v>
      </c>
      <c r="P214" s="54">
        <f t="shared" si="38"/>
        <v>126.97633136094677</v>
      </c>
      <c r="Q214" s="54">
        <f t="shared" si="39"/>
        <v>184.02366863905326</v>
      </c>
      <c r="R214" s="54">
        <f t="shared" si="40"/>
        <v>138.83928571428569</v>
      </c>
      <c r="S214" s="55">
        <f t="shared" si="41"/>
        <v>-11.862954353338949</v>
      </c>
      <c r="T214" s="55">
        <f t="shared" si="42"/>
        <v>-11.862954353338921</v>
      </c>
      <c r="U214" t="s">
        <v>297</v>
      </c>
      <c r="V214" t="s">
        <v>303</v>
      </c>
      <c r="W214" t="s">
        <v>439</v>
      </c>
      <c r="X214" t="s">
        <v>531</v>
      </c>
      <c r="Y214" s="66"/>
    </row>
    <row r="215" spans="1:25" ht="15" x14ac:dyDescent="0.25">
      <c r="A215">
        <v>2.64</v>
      </c>
      <c r="B215">
        <v>1.52</v>
      </c>
      <c r="C215" s="43">
        <f t="shared" si="43"/>
        <v>3.6682615629984205E-2</v>
      </c>
      <c r="D215" s="44">
        <f>IF(OR($A215="",$B215=""),"",A215*'MPTO_working_2-way'!$G214)</f>
        <v>2.7368421052631584</v>
      </c>
      <c r="E215" s="46">
        <f>IF(OR($A215="",$B215=""),"",B215*'MPTO_working_2-way'!$G214)</f>
        <v>1.5757575757575759</v>
      </c>
      <c r="F215" s="44">
        <f>IF(OR($A215="",$B215=""),"",'MPTO_working_2-way'!D214)</f>
        <v>2.7743362831858414</v>
      </c>
      <c r="G215" s="46">
        <f>IF(OR($A215="",$B215=""),"",'MPTO_working_2-way'!E214)</f>
        <v>1.5635910224438905</v>
      </c>
      <c r="H215" s="44">
        <f>IF(OR($A215="",$B215=""),"",'OddsRatio_working_2-way'!M214)</f>
        <v>2.7759071354792617</v>
      </c>
      <c r="I215" s="44">
        <f>IF(OR($A215="",$B215=""),"",'OddsRatio_working_2-way'!N214)</f>
        <v>1.5630925063714729</v>
      </c>
      <c r="J215" s="44">
        <f>IF('Log_working_2-way'!$D214="","",A215^('Log_working_2-way'!$D214))</f>
        <v>2.793612000650485</v>
      </c>
      <c r="K215" s="46">
        <f>IF('Log_working_2-way'!$D214="","",B215^('Log_working_2-way'!$D214))</f>
        <v>1.5575341822183606</v>
      </c>
      <c r="L215" s="53">
        <f t="shared" si="35"/>
        <v>0.36538461538461531</v>
      </c>
      <c r="M215" s="53">
        <f t="shared" si="36"/>
        <v>0.63461538461538458</v>
      </c>
      <c r="N215" s="54">
        <v>312</v>
      </c>
      <c r="O215" s="54">
        <f t="shared" si="37"/>
        <v>193.81818181818184</v>
      </c>
      <c r="P215" s="54">
        <f t="shared" si="38"/>
        <v>106.73684210526316</v>
      </c>
      <c r="Q215" s="54">
        <f t="shared" si="39"/>
        <v>205.26315789473685</v>
      </c>
      <c r="R215" s="54">
        <f t="shared" si="40"/>
        <v>118.18181818181819</v>
      </c>
      <c r="S215" s="55">
        <f t="shared" si="41"/>
        <v>-11.444976076555008</v>
      </c>
      <c r="T215" s="55">
        <f t="shared" si="42"/>
        <v>-11.444976076555022</v>
      </c>
      <c r="U215" t="s">
        <v>245</v>
      </c>
      <c r="V215" t="s">
        <v>305</v>
      </c>
      <c r="W215" t="s">
        <v>439</v>
      </c>
      <c r="X215" t="s">
        <v>531</v>
      </c>
      <c r="Y215" s="66"/>
    </row>
    <row r="216" spans="1:25" ht="15" x14ac:dyDescent="0.25">
      <c r="A216">
        <v>2.11</v>
      </c>
      <c r="B216">
        <v>1.77</v>
      </c>
      <c r="C216" s="43">
        <f t="shared" si="43"/>
        <v>3.8905400701529036E-2</v>
      </c>
      <c r="D216" s="44">
        <f>IF(OR($A216="",$B216=""),"",A216*'MPTO_working_2-way'!$G215)</f>
        <v>2.1920903954802262</v>
      </c>
      <c r="E216" s="46">
        <f>IF(OR($A216="",$B216=""),"",B216*'MPTO_working_2-way'!$G215)</f>
        <v>1.8388625592417065</v>
      </c>
      <c r="F216" s="44">
        <f>IF(OR($A216="",$B216=""),"",'MPTO_working_2-way'!D215)</f>
        <v>2.2003122514507911</v>
      </c>
      <c r="G216" s="46">
        <f>IF(OR($A216="",$B216=""),"",'MPTO_working_2-way'!E215)</f>
        <v>1.8331165484575556</v>
      </c>
      <c r="H216" s="44">
        <f>IF(OR($A216="",$B216=""),"",'OddsRatio_working_2-way'!M215)</f>
        <v>2.2006491750542465</v>
      </c>
      <c r="I216" s="44">
        <f>IF(OR($A216="",$B216=""),"",'OddsRatio_working_2-way'!N215)</f>
        <v>1.8328827610736662</v>
      </c>
      <c r="J216" s="44">
        <f>IF('Log_working_2-way'!$D215="","",A216^('Log_working_2-way'!$D215))</f>
        <v>2.2044360761738599</v>
      </c>
      <c r="K216" s="46">
        <f>IF('Log_working_2-way'!$D215="","",B216^('Log_working_2-way'!$D215))</f>
        <v>1.8302640711133078</v>
      </c>
      <c r="L216" s="53">
        <f t="shared" si="35"/>
        <v>0.45618556701030921</v>
      </c>
      <c r="M216" s="53">
        <f t="shared" si="36"/>
        <v>0.54381443298969068</v>
      </c>
      <c r="N216" s="54">
        <v>313</v>
      </c>
      <c r="O216" s="54">
        <f t="shared" si="37"/>
        <v>164.65876777251182</v>
      </c>
      <c r="P216" s="54">
        <f t="shared" si="38"/>
        <v>136.16384180790959</v>
      </c>
      <c r="Q216" s="54">
        <f t="shared" si="39"/>
        <v>176.83615819209041</v>
      </c>
      <c r="R216" s="54">
        <f t="shared" si="40"/>
        <v>148.34123222748815</v>
      </c>
      <c r="S216" s="55">
        <f t="shared" si="41"/>
        <v>-12.177390419578586</v>
      </c>
      <c r="T216" s="55">
        <f t="shared" si="42"/>
        <v>-12.177390419578558</v>
      </c>
      <c r="U216" t="s">
        <v>456</v>
      </c>
      <c r="V216" t="s">
        <v>463</v>
      </c>
      <c r="W216" t="s">
        <v>439</v>
      </c>
      <c r="X216" t="s">
        <v>531</v>
      </c>
      <c r="Y216" s="66"/>
    </row>
    <row r="217" spans="1:25" ht="15" x14ac:dyDescent="0.25">
      <c r="A217">
        <v>2.14</v>
      </c>
      <c r="B217">
        <v>1.75</v>
      </c>
      <c r="C217" s="43">
        <f t="shared" si="43"/>
        <v>3.8718291054739673E-2</v>
      </c>
      <c r="D217" s="44">
        <f>IF(OR($A217="",$B217=""),"",A217*'MPTO_working_2-way'!$G216)</f>
        <v>2.2228571428571429</v>
      </c>
      <c r="E217" s="46">
        <f>IF(OR($A217="",$B217=""),"",B217*'MPTO_working_2-way'!$G216)</f>
        <v>1.8177570093457944</v>
      </c>
      <c r="F217" s="44">
        <f>IF(OR($A217="",$B217=""),"",'MPTO_working_2-way'!D216)</f>
        <v>2.2324888226527575</v>
      </c>
      <c r="G217" s="46">
        <f>IF(OR($A217="",$B217=""),"",'MPTO_working_2-way'!E216)</f>
        <v>1.81136638452237</v>
      </c>
      <c r="H217" s="44">
        <f>IF(OR($A217="",$B217=""),"",'OddsRatio_working_2-way'!M216)</f>
        <v>2.2328828005937953</v>
      </c>
      <c r="I217" s="44">
        <f>IF(OR($A217="",$B217=""),"",'OddsRatio_working_2-way'!N216)</f>
        <v>1.8111071056538131</v>
      </c>
      <c r="J217" s="44">
        <f>IF('Log_working_2-way'!$D216="","",A217^('Log_working_2-way'!$D216))</f>
        <v>2.2373241322265098</v>
      </c>
      <c r="K217" s="46">
        <f>IF('Log_working_2-way'!$D216="","",B217^('Log_working_2-way'!$D216))</f>
        <v>1.8081956651086979</v>
      </c>
      <c r="L217" s="53">
        <f t="shared" si="35"/>
        <v>0.44987146529562982</v>
      </c>
      <c r="M217" s="53">
        <f t="shared" si="36"/>
        <v>0.55012853470437018</v>
      </c>
      <c r="N217" s="54">
        <v>314</v>
      </c>
      <c r="O217" s="54">
        <f t="shared" si="37"/>
        <v>167.27102803738319</v>
      </c>
      <c r="P217" s="54">
        <f t="shared" si="38"/>
        <v>134.57142857142856</v>
      </c>
      <c r="Q217" s="54">
        <f t="shared" si="39"/>
        <v>179.42857142857142</v>
      </c>
      <c r="R217" s="54">
        <f t="shared" si="40"/>
        <v>146.72897196261681</v>
      </c>
      <c r="S217" s="55">
        <f t="shared" si="41"/>
        <v>-12.157543391188227</v>
      </c>
      <c r="T217" s="55">
        <f t="shared" si="42"/>
        <v>-12.157543391188256</v>
      </c>
      <c r="U217" t="s">
        <v>300</v>
      </c>
      <c r="V217" t="s">
        <v>302</v>
      </c>
      <c r="W217" t="s">
        <v>439</v>
      </c>
      <c r="X217" t="s">
        <v>531</v>
      </c>
      <c r="Y217" s="66"/>
    </row>
    <row r="218" spans="1:25" ht="15" x14ac:dyDescent="0.25">
      <c r="A218">
        <v>1.77</v>
      </c>
      <c r="B218">
        <v>2.11</v>
      </c>
      <c r="C218" s="43">
        <f t="shared" si="43"/>
        <v>3.8905400701529036E-2</v>
      </c>
      <c r="D218" s="44">
        <f>IF(OR($A218="",$B218=""),"",A218*'MPTO_working_2-way'!$G217)</f>
        <v>1.8388625592417065</v>
      </c>
      <c r="E218" s="46">
        <f>IF(OR($A218="",$B218=""),"",B218*'MPTO_working_2-way'!$G217)</f>
        <v>2.1920903954802262</v>
      </c>
      <c r="F218" s="44">
        <f>IF(OR($A218="",$B218=""),"",'MPTO_working_2-way'!D217)</f>
        <v>1.8331165484575556</v>
      </c>
      <c r="G218" s="46">
        <f>IF(OR($A218="",$B218=""),"",'MPTO_working_2-way'!E217)</f>
        <v>2.2003122514507911</v>
      </c>
      <c r="H218" s="44">
        <f>IF(OR($A218="",$B218=""),"",'OddsRatio_working_2-way'!M217)</f>
        <v>1.8328827610736662</v>
      </c>
      <c r="I218" s="44">
        <f>IF(OR($A218="",$B218=""),"",'OddsRatio_working_2-way'!N217)</f>
        <v>2.2006491750542465</v>
      </c>
      <c r="J218" s="44">
        <f>IF('Log_working_2-way'!$D217="","",A218^('Log_working_2-way'!$D217))</f>
        <v>1.8302640711133078</v>
      </c>
      <c r="K218" s="46">
        <f>IF('Log_working_2-way'!$D217="","",B218^('Log_working_2-way'!$D217))</f>
        <v>2.2044360761738599</v>
      </c>
      <c r="L218" s="53">
        <f t="shared" si="35"/>
        <v>0.54381443298969068</v>
      </c>
      <c r="M218" s="53">
        <f t="shared" si="36"/>
        <v>0.45618556701030921</v>
      </c>
      <c r="N218" s="54">
        <v>315</v>
      </c>
      <c r="O218" s="54">
        <f t="shared" si="37"/>
        <v>137.03389830508473</v>
      </c>
      <c r="P218" s="54">
        <f t="shared" si="38"/>
        <v>165.71090047393363</v>
      </c>
      <c r="Q218" s="54">
        <f t="shared" si="39"/>
        <v>149.28909952606637</v>
      </c>
      <c r="R218" s="54">
        <f t="shared" si="40"/>
        <v>177.96610169491527</v>
      </c>
      <c r="S218" s="55">
        <f t="shared" si="41"/>
        <v>-12.255201220981633</v>
      </c>
      <c r="T218" s="55">
        <f t="shared" si="42"/>
        <v>-12.255201220981633</v>
      </c>
      <c r="U218" t="s">
        <v>460</v>
      </c>
      <c r="V218" t="s">
        <v>457</v>
      </c>
      <c r="W218" t="s">
        <v>439</v>
      </c>
      <c r="X218" t="s">
        <v>531</v>
      </c>
      <c r="Y218" s="66"/>
    </row>
    <row r="219" spans="1:25" ht="15" x14ac:dyDescent="0.25">
      <c r="A219">
        <v>2.37</v>
      </c>
      <c r="B219">
        <v>1.62</v>
      </c>
      <c r="C219" s="43">
        <f t="shared" si="43"/>
        <v>3.9224878887325954E-2</v>
      </c>
      <c r="D219" s="44">
        <f>IF(OR($A219="",$B219=""),"",A219*'MPTO_working_2-way'!$G218)</f>
        <v>2.4629629629629628</v>
      </c>
      <c r="E219" s="46">
        <f>IF(OR($A219="",$B219=""),"",B219*'MPTO_working_2-way'!$G218)</f>
        <v>1.6835443037974682</v>
      </c>
      <c r="F219" s="44">
        <f>IF(OR($A219="",$B219=""),"",'MPTO_working_2-way'!D218)</f>
        <v>2.4855311711011843</v>
      </c>
      <c r="G219" s="46">
        <f>IF(OR($A219="",$B219=""),"",'MPTO_working_2-way'!E218)</f>
        <v>1.6731598901817231</v>
      </c>
      <c r="H219" s="44">
        <f>IF(OR($A219="",$B219=""),"",'OddsRatio_working_2-way'!M218)</f>
        <v>2.4864983751605103</v>
      </c>
      <c r="I219" s="44">
        <f>IF(OR($A219="",$B219=""),"",'OddsRatio_working_2-way'!N218)</f>
        <v>1.672721892408406</v>
      </c>
      <c r="J219" s="44">
        <f>IF('Log_working_2-way'!$D218="","",A219^('Log_working_2-way'!$D218))</f>
        <v>2.4970338824714675</v>
      </c>
      <c r="K219" s="46">
        <f>IF('Log_working_2-way'!$D218="","",B219^('Log_working_2-way'!$D218))</f>
        <v>1.6679875530598065</v>
      </c>
      <c r="L219" s="53">
        <f t="shared" si="35"/>
        <v>0.406015037593985</v>
      </c>
      <c r="M219" s="53">
        <f t="shared" si="36"/>
        <v>0.59398496240601506</v>
      </c>
      <c r="N219" s="54">
        <v>316</v>
      </c>
      <c r="O219" s="54">
        <f t="shared" si="37"/>
        <v>182.66666666666669</v>
      </c>
      <c r="P219" s="54">
        <f t="shared" si="38"/>
        <v>120.93827160493828</v>
      </c>
      <c r="Q219" s="54">
        <f t="shared" si="39"/>
        <v>195.06172839506172</v>
      </c>
      <c r="R219" s="54">
        <f t="shared" si="40"/>
        <v>133.33333333333331</v>
      </c>
      <c r="S219" s="55">
        <f t="shared" si="41"/>
        <v>-12.395061728395035</v>
      </c>
      <c r="T219" s="55">
        <f t="shared" si="42"/>
        <v>-12.395061728395035</v>
      </c>
      <c r="U219" t="s">
        <v>468</v>
      </c>
      <c r="V219" t="s">
        <v>298</v>
      </c>
      <c r="W219" t="s">
        <v>439</v>
      </c>
      <c r="X219" t="s">
        <v>531</v>
      </c>
      <c r="Y219" s="66"/>
    </row>
    <row r="220" spans="1:25" ht="15" x14ac:dyDescent="0.25">
      <c r="A220">
        <v>2.2999999999999998</v>
      </c>
      <c r="B220">
        <v>1.65</v>
      </c>
      <c r="C220" s="43">
        <f t="shared" si="43"/>
        <v>4.0843214756258295E-2</v>
      </c>
      <c r="D220" s="44">
        <f>IF(OR($A220="",$B220=""),"",A220*'MPTO_working_2-way'!$G219)</f>
        <v>2.393939393939394</v>
      </c>
      <c r="E220" s="46">
        <f>IF(OR($A220="",$B220=""),"",B220*'MPTO_working_2-way'!$G219)</f>
        <v>1.7173913043478262</v>
      </c>
      <c r="F220" s="44">
        <f>IF(OR($A220="",$B220=""),"",'MPTO_working_2-way'!D219)</f>
        <v>2.4133545310015898</v>
      </c>
      <c r="G220" s="46">
        <f>IF(OR($A220="",$B220=""),"",'MPTO_working_2-way'!E219)</f>
        <v>1.7075365579302588</v>
      </c>
      <c r="H220" s="44">
        <f>IF(OR($A220="",$B220=""),"",'OddsRatio_working_2-way'!M219)</f>
        <v>2.4142135623730949</v>
      </c>
      <c r="I220" s="44">
        <f>IF(OR($A220="",$B220=""),"",'OddsRatio_working_2-way'!N219)</f>
        <v>1.7071067811865481</v>
      </c>
      <c r="J220" s="44">
        <f>IF('Log_working_2-way'!$D219="","",A220^('Log_working_2-way'!$D219))</f>
        <v>2.4232620837218128</v>
      </c>
      <c r="K220" s="46">
        <f>IF('Log_working_2-way'!$D219="","",B220^('Log_working_2-way'!$D219))</f>
        <v>1.7026112839208782</v>
      </c>
      <c r="L220" s="53">
        <f t="shared" si="35"/>
        <v>0.41772151898734178</v>
      </c>
      <c r="M220" s="53">
        <f t="shared" si="36"/>
        <v>0.58227848101265822</v>
      </c>
      <c r="N220" s="54">
        <v>317</v>
      </c>
      <c r="O220" s="54">
        <f t="shared" si="37"/>
        <v>179.17391304347825</v>
      </c>
      <c r="P220" s="54">
        <f t="shared" si="38"/>
        <v>124.87878787878786</v>
      </c>
      <c r="Q220" s="54">
        <f t="shared" si="39"/>
        <v>192.12121212121212</v>
      </c>
      <c r="R220" s="54">
        <f t="shared" si="40"/>
        <v>137.82608695652175</v>
      </c>
      <c r="S220" s="55">
        <f t="shared" si="41"/>
        <v>-12.947299077733874</v>
      </c>
      <c r="T220" s="55">
        <f t="shared" si="42"/>
        <v>-12.947299077733888</v>
      </c>
      <c r="U220" t="s">
        <v>307</v>
      </c>
      <c r="V220" t="s">
        <v>246</v>
      </c>
      <c r="W220" t="s">
        <v>439</v>
      </c>
      <c r="X220" t="s">
        <v>531</v>
      </c>
      <c r="Y220" s="66"/>
    </row>
    <row r="221" spans="1:25" ht="15" x14ac:dyDescent="0.25">
      <c r="A221">
        <v>2.34</v>
      </c>
      <c r="B221">
        <v>1.63</v>
      </c>
      <c r="C221" s="43">
        <f t="shared" si="43"/>
        <v>4.0847359865764821E-2</v>
      </c>
      <c r="D221" s="44">
        <f>IF(OR($A221="",$B221=""),"",A221*'MPTO_working_2-way'!$G220)</f>
        <v>2.4355828220858897</v>
      </c>
      <c r="E221" s="46">
        <f>IF(OR($A221="",$B221=""),"",B221*'MPTO_working_2-way'!$G220)</f>
        <v>1.6965811965811965</v>
      </c>
      <c r="F221" s="44">
        <f>IF(OR($A221="",$B221=""),"",'MPTO_working_2-way'!D220)</f>
        <v>2.4574447522711167</v>
      </c>
      <c r="G221" s="46">
        <f>IF(OR($A221="",$B221=""),"",'MPTO_working_2-way'!E220)</f>
        <v>1.6861323548914724</v>
      </c>
      <c r="H221" s="44">
        <f>IF(OR($A221="",$B221=""),"",'OddsRatio_working_2-way'!M220)</f>
        <v>2.4584183648679576</v>
      </c>
      <c r="I221" s="44">
        <f>IF(OR($A221="",$B221=""),"",'OddsRatio_working_2-way'!N220)</f>
        <v>1.6856743058707564</v>
      </c>
      <c r="J221" s="44">
        <f>IF('Log_working_2-way'!$D220="","",A221^('Log_working_2-way'!$D220))</f>
        <v>2.4686297213280377</v>
      </c>
      <c r="K221" s="46">
        <f>IF('Log_working_2-way'!$D220="","",B221^('Log_working_2-way'!$D220))</f>
        <v>1.6809068245571044</v>
      </c>
      <c r="L221" s="53">
        <f t="shared" si="35"/>
        <v>0.41057934508816119</v>
      </c>
      <c r="M221" s="53">
        <f t="shared" si="36"/>
        <v>0.58942065491183881</v>
      </c>
      <c r="N221" s="54">
        <v>318</v>
      </c>
      <c r="O221" s="54">
        <f t="shared" si="37"/>
        <v>182.10256410256412</v>
      </c>
      <c r="P221" s="54">
        <f t="shared" si="38"/>
        <v>122.90797546012266</v>
      </c>
      <c r="Q221" s="54">
        <f t="shared" si="39"/>
        <v>195.09202453987731</v>
      </c>
      <c r="R221" s="54">
        <f t="shared" si="40"/>
        <v>135.89743589743591</v>
      </c>
      <c r="S221" s="55">
        <f t="shared" si="41"/>
        <v>-12.989460437313198</v>
      </c>
      <c r="T221" s="55">
        <f t="shared" si="42"/>
        <v>-12.989460437313255</v>
      </c>
      <c r="U221" t="s">
        <v>462</v>
      </c>
      <c r="V221" t="s">
        <v>459</v>
      </c>
      <c r="W221" t="s">
        <v>439</v>
      </c>
      <c r="X221" t="s">
        <v>531</v>
      </c>
      <c r="Y221" s="66"/>
    </row>
    <row r="222" spans="1:25" ht="15" x14ac:dyDescent="0.25">
      <c r="A222">
        <v>2.58</v>
      </c>
      <c r="B222">
        <v>1.54</v>
      </c>
      <c r="C222" s="43">
        <f t="shared" si="43"/>
        <v>3.6947548575455569E-2</v>
      </c>
      <c r="D222" s="44">
        <f>IF(OR($A222="",$B222=""),"",A222*'MPTO_working_2-way'!$G221)</f>
        <v>2.6753246753246755</v>
      </c>
      <c r="E222" s="46">
        <f>IF(OR($A222="",$B222=""),"",B222*'MPTO_working_2-way'!$G221)</f>
        <v>1.5968992248062017</v>
      </c>
      <c r="F222" s="44">
        <f>IF(OR($A222="",$B222=""),"",'MPTO_working_2-way'!D221)</f>
        <v>2.7091231419609985</v>
      </c>
      <c r="G222" s="46">
        <f>IF(OR($A222="",$B222=""),"",'MPTO_working_2-way'!E221)</f>
        <v>1.5850953482805394</v>
      </c>
      <c r="H222" s="44">
        <f>IF(OR($A222="",$B222=""),"",'OddsRatio_working_2-way'!M221)</f>
        <v>2.7105338131489622</v>
      </c>
      <c r="I222" s="44">
        <f>IF(OR($A222="",$B222=""),"",'OddsRatio_working_2-way'!N221)</f>
        <v>1.5846128222154678</v>
      </c>
      <c r="J222" s="44">
        <f>IF('Log_working_2-way'!$D221="","",A222^('Log_working_2-way'!$D221))</f>
        <v>2.7264456405419453</v>
      </c>
      <c r="K222" s="46">
        <f>IF('Log_working_2-way'!$D221="","",B222^('Log_working_2-way'!$D221))</f>
        <v>1.5792247242061004</v>
      </c>
      <c r="L222" s="53">
        <f t="shared" si="35"/>
        <v>0.37378640776699024</v>
      </c>
      <c r="M222" s="53">
        <f t="shared" si="36"/>
        <v>0.62621359223300965</v>
      </c>
      <c r="N222" s="54">
        <v>319</v>
      </c>
      <c r="O222" s="54">
        <f t="shared" si="37"/>
        <v>195.3565891472868</v>
      </c>
      <c r="P222" s="54">
        <f t="shared" si="38"/>
        <v>111.85714285714285</v>
      </c>
      <c r="Q222" s="54">
        <f t="shared" si="39"/>
        <v>207.14285714285714</v>
      </c>
      <c r="R222" s="54">
        <f t="shared" si="40"/>
        <v>123.64341085271317</v>
      </c>
      <c r="S222" s="55">
        <f t="shared" si="41"/>
        <v>-11.786267995570341</v>
      </c>
      <c r="T222" s="55">
        <f t="shared" si="42"/>
        <v>-11.786267995570327</v>
      </c>
      <c r="U222" t="s">
        <v>301</v>
      </c>
      <c r="V222" t="s">
        <v>299</v>
      </c>
      <c r="W222" t="s">
        <v>439</v>
      </c>
      <c r="X222" t="s">
        <v>531</v>
      </c>
      <c r="Y222" s="66"/>
    </row>
    <row r="223" spans="1:25" ht="15" x14ac:dyDescent="0.25">
      <c r="A223">
        <v>2.5299999999999998</v>
      </c>
      <c r="B223">
        <v>1.56</v>
      </c>
      <c r="C223" s="43">
        <f t="shared" si="43"/>
        <v>3.6282558021688338E-2</v>
      </c>
      <c r="D223" s="44">
        <f>IF(OR($A223="",$B223=""),"",A223*'MPTO_working_2-way'!$G222)</f>
        <v>2.6217948717948714</v>
      </c>
      <c r="E223" s="46">
        <f>IF(OR($A223="",$B223=""),"",B223*'MPTO_working_2-way'!$G222)</f>
        <v>1.6166007905138338</v>
      </c>
      <c r="F223" s="44">
        <f>IF(OR($A223="",$B223=""),"",'MPTO_working_2-way'!D222)</f>
        <v>2.6517065305025525</v>
      </c>
      <c r="G223" s="46">
        <f>IF(OR($A223="",$B223=""),"",'MPTO_working_2-way'!E222)</f>
        <v>1.6054344288968434</v>
      </c>
      <c r="H223" s="44">
        <f>IF(OR($A223="",$B223=""),"",'OddsRatio_working_2-way'!M222)</f>
        <v>2.6529194950580188</v>
      </c>
      <c r="I223" s="44">
        <f>IF(OR($A223="",$B223=""),"",'OddsRatio_working_2-way'!N222)</f>
        <v>1.6049901419820203</v>
      </c>
      <c r="J223" s="44">
        <f>IF('Log_working_2-way'!$D222="","",A223^('Log_working_2-way'!$D222))</f>
        <v>2.6669477843763532</v>
      </c>
      <c r="K223" s="46">
        <f>IF('Log_working_2-way'!$D222="","",B223^('Log_working_2-way'!$D222))</f>
        <v>1.59989881469138</v>
      </c>
      <c r="L223" s="53">
        <f t="shared" si="35"/>
        <v>0.38141809290953549</v>
      </c>
      <c r="M223" s="53">
        <f t="shared" si="36"/>
        <v>0.61858190709046468</v>
      </c>
      <c r="N223" s="54">
        <v>320</v>
      </c>
      <c r="O223" s="54">
        <f t="shared" si="37"/>
        <v>193.51778656126481</v>
      </c>
      <c r="P223" s="54">
        <f t="shared" si="38"/>
        <v>114.87179487179489</v>
      </c>
      <c r="Q223" s="54">
        <f t="shared" si="39"/>
        <v>205.12820512820511</v>
      </c>
      <c r="R223" s="54">
        <f t="shared" si="40"/>
        <v>126.48221343873519</v>
      </c>
      <c r="S223" s="55">
        <f t="shared" si="41"/>
        <v>-11.610418566940297</v>
      </c>
      <c r="T223" s="55">
        <f t="shared" si="42"/>
        <v>-11.610418566940297</v>
      </c>
      <c r="U223" t="s">
        <v>306</v>
      </c>
      <c r="V223" t="s">
        <v>304</v>
      </c>
      <c r="W223" t="s">
        <v>439</v>
      </c>
      <c r="X223" t="s">
        <v>531</v>
      </c>
      <c r="Y223" s="66"/>
    </row>
    <row r="224" spans="1:25" ht="15" x14ac:dyDescent="0.25">
      <c r="A224">
        <v>1.84</v>
      </c>
      <c r="B224">
        <v>2</v>
      </c>
      <c r="C224" s="43">
        <f t="shared" si="43"/>
        <v>4.3478260869565188E-2</v>
      </c>
      <c r="D224" s="44">
        <f>IF(OR($A224="",$B224=""),"",A224*'MPTO_working_2-way'!$G223)</f>
        <v>1.92</v>
      </c>
      <c r="E224" s="46">
        <f>IF(OR($A224="",$B224=""),"",B224*'MPTO_working_2-way'!$G223)</f>
        <v>2.0869565217391304</v>
      </c>
      <c r="F224" s="44">
        <f>IF(OR($A224="",$B224=""),"",'MPTO_working_2-way'!D223)</f>
        <v>1.9166666666666665</v>
      </c>
      <c r="G224" s="46">
        <f>IF(OR($A224="",$B224=""),"",'MPTO_working_2-way'!E223)</f>
        <v>2.0909090909090908</v>
      </c>
      <c r="H224" s="44">
        <f>IF(OR($A224="",$B224=""),"",'OddsRatio_working_2-way'!M223)</f>
        <v>1.9165151389911681</v>
      </c>
      <c r="I224" s="44">
        <f>IF(OR($A224="",$B224=""),"",'OddsRatio_working_2-way'!N223)</f>
        <v>2.091089451179962</v>
      </c>
      <c r="J224" s="44">
        <f>IF('Log_working_2-way'!$D223="","",A224^('Log_working_2-way'!$D223))</f>
        <v>1.9149883303671131</v>
      </c>
      <c r="K224" s="46">
        <f>IF('Log_working_2-way'!$D223="","",B224^('Log_working_2-way'!$D223))</f>
        <v>2.0929101135076231</v>
      </c>
      <c r="L224" s="53">
        <f t="shared" si="35"/>
        <v>0.52083333333333337</v>
      </c>
      <c r="M224" s="53">
        <f t="shared" si="36"/>
        <v>0.47916666666666669</v>
      </c>
      <c r="N224" s="54">
        <v>321</v>
      </c>
      <c r="O224" s="54">
        <f t="shared" si="37"/>
        <v>146.54347826086956</v>
      </c>
      <c r="P224" s="54">
        <f t="shared" si="38"/>
        <v>160.5</v>
      </c>
      <c r="Q224" s="54">
        <f t="shared" si="39"/>
        <v>160.5</v>
      </c>
      <c r="R224" s="54">
        <f t="shared" si="40"/>
        <v>174.45652173913044</v>
      </c>
      <c r="S224" s="55">
        <f t="shared" si="41"/>
        <v>-13.956521739130437</v>
      </c>
      <c r="T224" s="55">
        <f t="shared" si="42"/>
        <v>-13.956521739130437</v>
      </c>
      <c r="U224" t="s">
        <v>502</v>
      </c>
      <c r="V224" t="s">
        <v>465</v>
      </c>
      <c r="W224" t="s">
        <v>445</v>
      </c>
      <c r="X224" t="s">
        <v>531</v>
      </c>
      <c r="Y224" s="66"/>
    </row>
    <row r="225" spans="1:25" ht="15" x14ac:dyDescent="0.25">
      <c r="A225">
        <v>1.98</v>
      </c>
      <c r="B225">
        <v>1.84</v>
      </c>
      <c r="C225" s="43">
        <f t="shared" si="43"/>
        <v>4.852876592007016E-2</v>
      </c>
      <c r="D225" s="44">
        <f>IF(OR($A225="",$B225=""),"",A225*'MPTO_working_2-way'!$G224)</f>
        <v>2.0760869565217388</v>
      </c>
      <c r="E225" s="46">
        <f>IF(OR($A225="",$B225=""),"",B225*'MPTO_working_2-way'!$G224)</f>
        <v>1.9292929292929293</v>
      </c>
      <c r="F225" s="44">
        <f>IF(OR($A225="",$B225=""),"",'MPTO_working_2-way'!D224)</f>
        <v>2.0799269239552407</v>
      </c>
      <c r="G225" s="46">
        <f>IF(OR($A225="",$B225=""),"",'MPTO_working_2-way'!E224)</f>
        <v>1.925988581095369</v>
      </c>
      <c r="H225" s="44">
        <f>IF(OR($A225="",$B225=""),"",'OddsRatio_working_2-way'!M224)</f>
        <v>2.0801234497346428</v>
      </c>
      <c r="I225" s="44">
        <f>IF(OR($A225="",$B225=""),"",'OddsRatio_working_2-way'!N224)</f>
        <v>1.9258200997725512</v>
      </c>
      <c r="J225" s="44">
        <f>IF('Log_working_2-way'!$D224="","",A225^('Log_working_2-way'!$D224))</f>
        <v>2.0818998184591693</v>
      </c>
      <c r="K225" s="46">
        <f>IF('Log_working_2-way'!$D224="","",B225^('Log_working_2-way'!$D224))</f>
        <v>1.9242999979641608</v>
      </c>
      <c r="L225" s="53">
        <f t="shared" si="35"/>
        <v>0.48167539267015713</v>
      </c>
      <c r="M225" s="53">
        <f t="shared" si="36"/>
        <v>0.51832460732984298</v>
      </c>
      <c r="N225" s="54">
        <v>322</v>
      </c>
      <c r="O225" s="54">
        <f t="shared" si="37"/>
        <v>159.37373737373736</v>
      </c>
      <c r="P225" s="54">
        <f t="shared" si="38"/>
        <v>147</v>
      </c>
      <c r="Q225" s="54">
        <f t="shared" si="39"/>
        <v>175</v>
      </c>
      <c r="R225" s="54">
        <f t="shared" si="40"/>
        <v>162.62626262626264</v>
      </c>
      <c r="S225" s="55">
        <f t="shared" si="41"/>
        <v>-15.626262626262644</v>
      </c>
      <c r="T225" s="55">
        <f t="shared" si="42"/>
        <v>-15.626262626262644</v>
      </c>
      <c r="U225" t="s">
        <v>309</v>
      </c>
      <c r="V225" t="s">
        <v>308</v>
      </c>
      <c r="W225" t="s">
        <v>445</v>
      </c>
      <c r="X225" t="s">
        <v>531</v>
      </c>
      <c r="Y225" s="66"/>
    </row>
    <row r="226" spans="1:25" ht="15" x14ac:dyDescent="0.25">
      <c r="A226">
        <v>2.17</v>
      </c>
      <c r="B226">
        <v>1.69</v>
      </c>
      <c r="C226" s="43">
        <f t="shared" si="43"/>
        <v>5.2545469418918689E-2</v>
      </c>
      <c r="D226" s="44">
        <f>IF(OR($A226="",$B226=""),"",A226*'MPTO_working_2-way'!$G225)</f>
        <v>2.2840236686390534</v>
      </c>
      <c r="E226" s="46">
        <f>IF(OR($A226="",$B226=""),"",B226*'MPTO_working_2-way'!$G225)</f>
        <v>1.7788018433179724</v>
      </c>
      <c r="F226" s="44">
        <f>IF(OR($A226="",$B226=""),"",'MPTO_working_2-way'!D225)</f>
        <v>2.3011953691211997</v>
      </c>
      <c r="G226" s="46">
        <f>IF(OR($A226="",$B226=""),"",'MPTO_working_2-way'!E225)</f>
        <v>1.7685241000168785</v>
      </c>
      <c r="H226" s="44">
        <f>IF(OR($A226="",$B226=""),"",'OddsRatio_working_2-way'!M225)</f>
        <v>2.3021720984236471</v>
      </c>
      <c r="I226" s="44">
        <f>IF(OR($A226="",$B226=""),"",'OddsRatio_working_2-way'!N225)</f>
        <v>1.7679476477883047</v>
      </c>
      <c r="J226" s="44">
        <f>IF('Log_working_2-way'!$D225="","",A226^('Log_working_2-way'!$D225))</f>
        <v>2.3102346859730591</v>
      </c>
      <c r="K226" s="46">
        <f>IF('Log_working_2-way'!$D225="","",B226^('Log_working_2-way'!$D225))</f>
        <v>1.763222047701722</v>
      </c>
      <c r="L226" s="53">
        <f t="shared" si="35"/>
        <v>0.43782383419689119</v>
      </c>
      <c r="M226" s="53">
        <f t="shared" si="36"/>
        <v>0.56217616580310881</v>
      </c>
      <c r="N226" s="54">
        <v>323</v>
      </c>
      <c r="O226" s="54">
        <f t="shared" si="37"/>
        <v>174.15207373271889</v>
      </c>
      <c r="P226" s="54">
        <f t="shared" si="38"/>
        <v>131.87573964497042</v>
      </c>
      <c r="Q226" s="54">
        <f t="shared" si="39"/>
        <v>191.12426035502961</v>
      </c>
      <c r="R226" s="54">
        <f t="shared" si="40"/>
        <v>148.84792626728111</v>
      </c>
      <c r="S226" s="55">
        <f t="shared" si="41"/>
        <v>-16.972186622310716</v>
      </c>
      <c r="T226" s="55">
        <f t="shared" si="42"/>
        <v>-16.972186622310687</v>
      </c>
      <c r="U226" t="s">
        <v>470</v>
      </c>
      <c r="V226" t="s">
        <v>510</v>
      </c>
      <c r="W226" t="s">
        <v>445</v>
      </c>
      <c r="X226" t="s">
        <v>531</v>
      </c>
      <c r="Y226" s="66"/>
    </row>
    <row r="227" spans="1:25" ht="15" x14ac:dyDescent="0.25">
      <c r="A227">
        <v>1.73</v>
      </c>
      <c r="B227">
        <v>2.11</v>
      </c>
      <c r="C227" s="43">
        <f t="shared" si="43"/>
        <v>5.1968331370024323E-2</v>
      </c>
      <c r="D227" s="44">
        <f>IF(OR($A227="",$B227=""),"",A227*'MPTO_working_2-way'!$G226)</f>
        <v>1.8199052132701421</v>
      </c>
      <c r="E227" s="46">
        <f>IF(OR($A227="",$B227=""),"",B227*'MPTO_working_2-way'!$G226)</f>
        <v>2.2196531791907512</v>
      </c>
      <c r="F227" s="44">
        <f>IF(OR($A227="",$B227=""),"",'MPTO_working_2-way'!D226)</f>
        <v>1.8114284296454357</v>
      </c>
      <c r="G227" s="46">
        <f>IF(OR($A227="",$B227=""),"",'MPTO_working_2-way'!E226)</f>
        <v>2.232394581536862</v>
      </c>
      <c r="H227" s="44">
        <f>IF(OR($A227="",$B227=""),"",'OddsRatio_working_2-way'!M226)</f>
        <v>1.8109609470607431</v>
      </c>
      <c r="I227" s="44">
        <f>IF(OR($A227="",$B227=""),"",'OddsRatio_working_2-way'!N226)</f>
        <v>2.2331050016951024</v>
      </c>
      <c r="J227" s="44">
        <f>IF('Log_working_2-way'!$D226="","",A227^('Log_working_2-way'!$D226))</f>
        <v>1.8070622090888457</v>
      </c>
      <c r="K227" s="46">
        <f>IF('Log_working_2-way'!$D226="","",B227^('Log_working_2-way'!$D226))</f>
        <v>2.2390618576075667</v>
      </c>
      <c r="L227" s="53">
        <f t="shared" si="35"/>
        <v>0.54947916666666674</v>
      </c>
      <c r="M227" s="53">
        <f t="shared" si="36"/>
        <v>0.45052083333333337</v>
      </c>
      <c r="N227" s="54">
        <v>324</v>
      </c>
      <c r="O227" s="54">
        <f t="shared" si="37"/>
        <v>136.71676300578034</v>
      </c>
      <c r="P227" s="54">
        <f t="shared" si="38"/>
        <v>170.44549763033174</v>
      </c>
      <c r="Q227" s="54">
        <f t="shared" si="39"/>
        <v>153.55450236966826</v>
      </c>
      <c r="R227" s="54">
        <f t="shared" si="40"/>
        <v>187.28323699421966</v>
      </c>
      <c r="S227" s="55">
        <f t="shared" si="41"/>
        <v>-16.83773936388792</v>
      </c>
      <c r="T227" s="55">
        <f t="shared" si="42"/>
        <v>-16.83773936388792</v>
      </c>
      <c r="U227" t="s">
        <v>314</v>
      </c>
      <c r="V227" t="s">
        <v>501</v>
      </c>
      <c r="W227" t="s">
        <v>445</v>
      </c>
      <c r="X227" t="s">
        <v>531</v>
      </c>
      <c r="Y227" s="66"/>
    </row>
    <row r="228" spans="1:25" s="50" customFormat="1" ht="15" x14ac:dyDescent="0.25">
      <c r="A228">
        <v>1.78</v>
      </c>
      <c r="B228">
        <v>2.0299999999999998</v>
      </c>
      <c r="C228" s="43">
        <f t="shared" si="43"/>
        <v>5.4408590247412514E-2</v>
      </c>
      <c r="D228" s="44">
        <f>IF(OR($A228="",$B228=""),"",A228*'MPTO_working_2-way'!$G227)</f>
        <v>1.8768472906403944</v>
      </c>
      <c r="E228" s="46">
        <f>IF(OR($A228="",$B228=""),"",B228*'MPTO_working_2-way'!$G227)</f>
        <v>2.1404494382022472</v>
      </c>
      <c r="F228" s="44">
        <f>IF(OR($A228="",$B228=""),"",'MPTO_working_2-way'!D227)</f>
        <v>1.8705803178547395</v>
      </c>
      <c r="G228" s="46">
        <f>IF(OR($A228="",$B228=""),"",'MPTO_working_2-way'!E227)</f>
        <v>2.1486590949634299</v>
      </c>
      <c r="H228" s="44">
        <f>IF(OR($A228="",$B228=""),"",'OddsRatio_working_2-way'!M227)</f>
        <v>1.8702192559338466</v>
      </c>
      <c r="I228" s="44">
        <f>IF(OR($A228="",$B228=""),"",'OddsRatio_working_2-way'!N227)</f>
        <v>2.149135684117772</v>
      </c>
      <c r="J228" s="44">
        <f>IF('Log_working_2-way'!$D227="","",A228^('Log_working_2-way'!$D227))</f>
        <v>1.8673274535737974</v>
      </c>
      <c r="K228" s="46">
        <f>IF('Log_working_2-way'!$D227="","",B228^('Log_working_2-way'!$D227))</f>
        <v>2.1529670782097097</v>
      </c>
      <c r="L228" s="53">
        <f t="shared" si="35"/>
        <v>0.53280839895013121</v>
      </c>
      <c r="M228" s="53">
        <f t="shared" si="36"/>
        <v>0.46719160104986879</v>
      </c>
      <c r="N228" s="54">
        <v>325</v>
      </c>
      <c r="O228" s="54">
        <f t="shared" si="37"/>
        <v>142.41573033707866</v>
      </c>
      <c r="P228" s="54">
        <f t="shared" si="38"/>
        <v>164.90147783251228</v>
      </c>
      <c r="Q228" s="54">
        <f t="shared" si="39"/>
        <v>160.09852216748772</v>
      </c>
      <c r="R228" s="54">
        <f t="shared" si="40"/>
        <v>182.58426966292137</v>
      </c>
      <c r="S228" s="55">
        <f t="shared" si="41"/>
        <v>-17.682791830409059</v>
      </c>
      <c r="T228" s="55">
        <f t="shared" si="42"/>
        <v>-17.682791830409087</v>
      </c>
      <c r="U228" t="s">
        <v>500</v>
      </c>
      <c r="V228" t="s">
        <v>518</v>
      </c>
      <c r="W228" t="s">
        <v>445</v>
      </c>
      <c r="X228" t="s">
        <v>531</v>
      </c>
      <c r="Y228" s="66"/>
    </row>
    <row r="229" spans="1:25" ht="15" x14ac:dyDescent="0.25">
      <c r="A229">
        <v>2.3199999999999998</v>
      </c>
      <c r="B229">
        <v>1.65</v>
      </c>
      <c r="C229" s="43">
        <f t="shared" si="43"/>
        <v>3.709508881922674E-2</v>
      </c>
      <c r="D229" s="44">
        <f>IF(OR($A229="",$B229=""),"",A229*'MPTO_working_2-way'!$G228)</f>
        <v>2.4060606060606058</v>
      </c>
      <c r="E229" s="46">
        <f>IF(OR($A229="",$B229=""),"",B229*'MPTO_working_2-way'!$G228)</f>
        <v>1.711206896551724</v>
      </c>
      <c r="F229" s="44">
        <f>IF(OR($A229="",$B229=""),"",'MPTO_working_2-way'!D228)</f>
        <v>2.4243191893603542</v>
      </c>
      <c r="G229" s="46">
        <f>IF(OR($A229="",$B229=""),"",'MPTO_working_2-way'!E228)</f>
        <v>1.702089817696754</v>
      </c>
      <c r="H229" s="44">
        <f>IF(OR($A229="",$B229=""),"",'OddsRatio_working_2-way'!M228)</f>
        <v>2.4250506063888508</v>
      </c>
      <c r="I229" s="44">
        <f>IF(OR($A229="",$B229=""),"",'OddsRatio_working_2-way'!N228)</f>
        <v>1.7017294652672368</v>
      </c>
      <c r="J229" s="44">
        <f>IF('Log_working_2-way'!$D228="","",A229^('Log_working_2-way'!$D228))</f>
        <v>2.4335275315726488</v>
      </c>
      <c r="K229" s="46">
        <f>IF('Log_working_2-way'!$D228="","",B229^('Log_working_2-way'!$D228))</f>
        <v>1.6975799054956422</v>
      </c>
      <c r="L229" s="53">
        <f t="shared" si="35"/>
        <v>0.41561712846347609</v>
      </c>
      <c r="M229" s="53">
        <f t="shared" si="36"/>
        <v>0.58438287153652402</v>
      </c>
      <c r="N229" s="54">
        <v>326</v>
      </c>
      <c r="O229" s="54">
        <f t="shared" si="37"/>
        <v>185.48275862068965</v>
      </c>
      <c r="P229" s="54">
        <f t="shared" si="38"/>
        <v>128.42424242424241</v>
      </c>
      <c r="Q229" s="54">
        <f t="shared" si="39"/>
        <v>197.57575757575759</v>
      </c>
      <c r="R229" s="54">
        <f t="shared" si="40"/>
        <v>140.51724137931035</v>
      </c>
      <c r="S229" s="55">
        <f t="shared" si="41"/>
        <v>-12.092998955067941</v>
      </c>
      <c r="T229" s="55">
        <f t="shared" si="42"/>
        <v>-12.092998955067941</v>
      </c>
      <c r="U229" t="s">
        <v>329</v>
      </c>
      <c r="V229" t="s">
        <v>341</v>
      </c>
      <c r="W229" t="s">
        <v>446</v>
      </c>
      <c r="X229" t="s">
        <v>531</v>
      </c>
      <c r="Y229" s="66"/>
    </row>
    <row r="230" spans="1:25" ht="15" x14ac:dyDescent="0.25">
      <c r="A230">
        <v>2.4900000000000002</v>
      </c>
      <c r="B230">
        <v>1.57</v>
      </c>
      <c r="C230" s="43">
        <f t="shared" si="43"/>
        <v>3.8549100862046881E-2</v>
      </c>
      <c r="D230" s="44">
        <f>IF(OR($A230="",$B230=""),"",A230*'MPTO_working_2-way'!$G229)</f>
        <v>2.5859872611464971</v>
      </c>
      <c r="E230" s="46">
        <f>IF(OR($A230="",$B230=""),"",B230*'MPTO_working_2-way'!$G229)</f>
        <v>1.6305220883534137</v>
      </c>
      <c r="F230" s="44">
        <f>IF(OR($A230="",$B230=""),"",'MPTO_working_2-way'!D229)</f>
        <v>2.6155287190981165</v>
      </c>
      <c r="G230" s="46">
        <f>IF(OR($A230="",$B230=""),"",'MPTO_working_2-way'!E229)</f>
        <v>1.6189924005549459</v>
      </c>
      <c r="H230" s="44">
        <f>IF(OR($A230="",$B230=""),"",'OddsRatio_working_2-way'!M229)</f>
        <v>2.6167977881353308</v>
      </c>
      <c r="I230" s="44">
        <f>IF(OR($A230="",$B230=""),"",'OddsRatio_working_2-way'!N229)</f>
        <v>1.6185065364007643</v>
      </c>
      <c r="J230" s="44">
        <f>IF('Log_working_2-way'!$D229="","",A230^('Log_working_2-way'!$D229))</f>
        <v>2.6306681131242473</v>
      </c>
      <c r="K230" s="46">
        <f>IF('Log_working_2-way'!$D229="","",B230^('Log_working_2-way'!$D229))</f>
        <v>1.6132455721377705</v>
      </c>
      <c r="L230" s="53">
        <f t="shared" si="35"/>
        <v>0.38669950738916253</v>
      </c>
      <c r="M230" s="53">
        <f t="shared" si="36"/>
        <v>0.61330049261083741</v>
      </c>
      <c r="N230" s="54">
        <v>327</v>
      </c>
      <c r="O230" s="54">
        <f t="shared" si="37"/>
        <v>195.67469879518069</v>
      </c>
      <c r="P230" s="54">
        <f t="shared" si="38"/>
        <v>118.71974522292992</v>
      </c>
      <c r="Q230" s="54">
        <f t="shared" si="39"/>
        <v>208.28025477707004</v>
      </c>
      <c r="R230" s="54">
        <f t="shared" si="40"/>
        <v>131.32530120481925</v>
      </c>
      <c r="S230" s="55">
        <f t="shared" si="41"/>
        <v>-12.605555981889353</v>
      </c>
      <c r="T230" s="55">
        <f t="shared" si="42"/>
        <v>-12.605555981889339</v>
      </c>
      <c r="U230" t="s">
        <v>332</v>
      </c>
      <c r="V230" t="s">
        <v>342</v>
      </c>
      <c r="W230" t="s">
        <v>446</v>
      </c>
      <c r="X230" t="s">
        <v>531</v>
      </c>
      <c r="Y230" s="66"/>
    </row>
    <row r="231" spans="1:25" s="50" customFormat="1" ht="15" x14ac:dyDescent="0.25">
      <c r="A231">
        <v>2.52</v>
      </c>
      <c r="B231">
        <v>1.56</v>
      </c>
      <c r="C231" s="43">
        <f t="shared" si="43"/>
        <v>3.7851037851037717E-2</v>
      </c>
      <c r="D231" s="44">
        <f>IF(OR($A231="",$B231=""),"",A231*'MPTO_working_2-way'!$G230)</f>
        <v>2.615384615384615</v>
      </c>
      <c r="E231" s="46">
        <f>IF(OR($A231="",$B231=""),"",B231*'MPTO_working_2-way'!$G230)</f>
        <v>1.6190476190476188</v>
      </c>
      <c r="F231" s="44">
        <f>IF(OR($A231="",$B231=""),"",'MPTO_working_2-way'!D230)</f>
        <v>2.646203554119547</v>
      </c>
      <c r="G231" s="46">
        <f>IF(OR($A231="",$B231=""),"",'MPTO_working_2-way'!E230)</f>
        <v>1.6074582924435721</v>
      </c>
      <c r="H231" s="44">
        <f>IF(OR($A231="",$B231=""),"",'OddsRatio_working_2-way'!M230)</f>
        <v>2.6475089420958278</v>
      </c>
      <c r="I231" s="44">
        <f>IF(OR($A231="",$B231=""),"",'OddsRatio_working_2-way'!N230)</f>
        <v>1.6069769786668839</v>
      </c>
      <c r="J231" s="44">
        <f>IF('Log_working_2-way'!$D230="","",A231^('Log_working_2-way'!$D230))</f>
        <v>2.6619886766517245</v>
      </c>
      <c r="K231" s="46">
        <f>IF('Log_working_2-way'!$D230="","",B231^('Log_working_2-way'!$D230))</f>
        <v>1.6016888165654291</v>
      </c>
      <c r="L231" s="53">
        <f t="shared" si="35"/>
        <v>0.38235294117647067</v>
      </c>
      <c r="M231" s="53">
        <f t="shared" si="36"/>
        <v>0.61764705882352944</v>
      </c>
      <c r="N231" s="54">
        <v>328</v>
      </c>
      <c r="O231" s="54">
        <f t="shared" si="37"/>
        <v>197.84126984126985</v>
      </c>
      <c r="P231" s="54">
        <f t="shared" si="38"/>
        <v>117.74358974358974</v>
      </c>
      <c r="Q231" s="54">
        <f t="shared" si="39"/>
        <v>210.25641025641025</v>
      </c>
      <c r="R231" s="54">
        <f t="shared" si="40"/>
        <v>130.15873015873015</v>
      </c>
      <c r="S231" s="55">
        <f t="shared" si="41"/>
        <v>-12.415140415140399</v>
      </c>
      <c r="T231" s="55">
        <f t="shared" si="42"/>
        <v>-12.415140415140414</v>
      </c>
      <c r="U231" t="s">
        <v>330</v>
      </c>
      <c r="V231" t="s">
        <v>339</v>
      </c>
      <c r="W231" t="s">
        <v>446</v>
      </c>
      <c r="X231" t="s">
        <v>531</v>
      </c>
      <c r="Y231" s="66"/>
    </row>
    <row r="232" spans="1:25" ht="15" x14ac:dyDescent="0.25">
      <c r="A232">
        <v>2.36</v>
      </c>
      <c r="B232">
        <v>1.63</v>
      </c>
      <c r="C232" s="43">
        <f t="shared" si="43"/>
        <v>3.7225746074659449E-2</v>
      </c>
      <c r="D232" s="44">
        <f>IF(OR($A232="",$B232=""),"",A232*'MPTO_working_2-way'!$G231)</f>
        <v>2.447852760736196</v>
      </c>
      <c r="E232" s="46">
        <f>IF(OR($A232="",$B232=""),"",B232*'MPTO_working_2-way'!$G231)</f>
        <v>1.6906779661016949</v>
      </c>
      <c r="F232" s="44">
        <f>IF(OR($A232="",$B232=""),"",'MPTO_working_2-way'!D231)</f>
        <v>2.4684291581108826</v>
      </c>
      <c r="G232" s="46">
        <f>IF(OR($A232="",$B232=""),"",'MPTO_working_2-way'!E231)</f>
        <v>1.6809998252053835</v>
      </c>
      <c r="H232" s="44">
        <f>IF(OR($A232="",$B232=""),"",'OddsRatio_working_2-way'!M231)</f>
        <v>2.4692617733849058</v>
      </c>
      <c r="I232" s="44">
        <f>IF(OR($A232="",$B232=""),"",'OddsRatio_working_2-way'!N231)</f>
        <v>1.6806139097297725</v>
      </c>
      <c r="J232" s="44">
        <f>IF('Log_working_2-way'!$D231="","",A232^('Log_working_2-way'!$D231))</f>
        <v>2.4788363298437481</v>
      </c>
      <c r="K232" s="46">
        <f>IF('Log_working_2-way'!$D231="","",B232^('Log_working_2-way'!$D231))</f>
        <v>1.6762073529161199</v>
      </c>
      <c r="L232" s="53">
        <f t="shared" si="35"/>
        <v>0.40852130325814545</v>
      </c>
      <c r="M232" s="53">
        <f t="shared" si="36"/>
        <v>0.5914786967418546</v>
      </c>
      <c r="N232" s="54">
        <v>329</v>
      </c>
      <c r="O232" s="54">
        <f t="shared" si="37"/>
        <v>189.59322033898303</v>
      </c>
      <c r="P232" s="54">
        <f t="shared" si="38"/>
        <v>127.15950920245398</v>
      </c>
      <c r="Q232" s="54">
        <f t="shared" si="39"/>
        <v>201.84049079754601</v>
      </c>
      <c r="R232" s="54">
        <f t="shared" si="40"/>
        <v>139.40677966101697</v>
      </c>
      <c r="S232" s="55">
        <f t="shared" si="41"/>
        <v>-12.24727045856298</v>
      </c>
      <c r="T232" s="55">
        <f t="shared" si="42"/>
        <v>-12.247270458562994</v>
      </c>
      <c r="U232" t="s">
        <v>328</v>
      </c>
      <c r="V232" t="s">
        <v>340</v>
      </c>
      <c r="W232" t="s">
        <v>446</v>
      </c>
      <c r="X232" t="s">
        <v>531</v>
      </c>
      <c r="Y232" s="66"/>
    </row>
    <row r="233" spans="1:25" ht="15" x14ac:dyDescent="0.25">
      <c r="A233">
        <v>2.2999999999999998</v>
      </c>
      <c r="B233">
        <v>1.65</v>
      </c>
      <c r="C233" s="43">
        <f t="shared" si="43"/>
        <v>4.0843214756258295E-2</v>
      </c>
      <c r="D233" s="44">
        <f>IF(OR($A233="",$B233=""),"",A233*'MPTO_working_2-way'!$G232)</f>
        <v>2.393939393939394</v>
      </c>
      <c r="E233" s="46">
        <f>IF(OR($A233="",$B233=""),"",B233*'MPTO_working_2-way'!$G232)</f>
        <v>1.7173913043478262</v>
      </c>
      <c r="F233" s="44">
        <f>IF(OR($A233="",$B233=""),"",'MPTO_working_2-way'!D232)</f>
        <v>2.4133545310015898</v>
      </c>
      <c r="G233" s="46">
        <f>IF(OR($A233="",$B233=""),"",'MPTO_working_2-way'!E232)</f>
        <v>1.7075365579302588</v>
      </c>
      <c r="H233" s="44">
        <f>IF(OR($A233="",$B233=""),"",'OddsRatio_working_2-way'!M232)</f>
        <v>2.4142135623730949</v>
      </c>
      <c r="I233" s="44">
        <f>IF(OR($A233="",$B233=""),"",'OddsRatio_working_2-way'!N232)</f>
        <v>1.7071067811865481</v>
      </c>
      <c r="J233" s="44">
        <f>IF('Log_working_2-way'!$D232="","",A233^('Log_working_2-way'!$D232))</f>
        <v>2.4232620837218128</v>
      </c>
      <c r="K233" s="46">
        <f>IF('Log_working_2-way'!$D232="","",B233^('Log_working_2-way'!$D232))</f>
        <v>1.7026112839208782</v>
      </c>
      <c r="L233" s="53">
        <f t="shared" si="35"/>
        <v>0.41772151898734178</v>
      </c>
      <c r="M233" s="53">
        <f t="shared" si="36"/>
        <v>0.58227848101265822</v>
      </c>
      <c r="N233" s="54">
        <v>330</v>
      </c>
      <c r="O233" s="54">
        <f t="shared" si="37"/>
        <v>186.52173913043475</v>
      </c>
      <c r="P233" s="54">
        <f t="shared" si="38"/>
        <v>130</v>
      </c>
      <c r="Q233" s="54">
        <f t="shared" si="39"/>
        <v>200</v>
      </c>
      <c r="R233" s="54">
        <f t="shared" si="40"/>
        <v>143.47826086956522</v>
      </c>
      <c r="S233" s="55">
        <f t="shared" si="41"/>
        <v>-13.478260869565247</v>
      </c>
      <c r="T233" s="55">
        <f t="shared" si="42"/>
        <v>-13.478260869565219</v>
      </c>
      <c r="U233" t="s">
        <v>333</v>
      </c>
      <c r="V233" t="s">
        <v>331</v>
      </c>
      <c r="W233" t="s">
        <v>446</v>
      </c>
      <c r="X233" t="s">
        <v>531</v>
      </c>
      <c r="Y233" s="66"/>
    </row>
    <row r="234" spans="1:25" ht="15" x14ac:dyDescent="0.25">
      <c r="A234">
        <v>2.56</v>
      </c>
      <c r="B234">
        <v>1.54</v>
      </c>
      <c r="C234" s="43">
        <f t="shared" si="43"/>
        <v>3.9975649350649345E-2</v>
      </c>
      <c r="D234" s="44">
        <f>IF(OR($A234="",$B234=""),"",A234*'MPTO_working_2-way'!$G233)</f>
        <v>2.6623376623376624</v>
      </c>
      <c r="E234" s="46">
        <f>IF(OR($A234="",$B234=""),"",B234*'MPTO_working_2-way'!$G233)</f>
        <v>1.6015625</v>
      </c>
      <c r="F234" s="44">
        <f>IF(OR($A234="",$B234=""),"",'MPTO_working_2-way'!D233)</f>
        <v>2.6980563920065701</v>
      </c>
      <c r="G234" s="46">
        <f>IF(OR($A234="",$B234=""),"",'MPTO_working_2-way'!E233)</f>
        <v>1.5889085926164759</v>
      </c>
      <c r="H234" s="44">
        <f>IF(OR($A234="",$B234=""),"",'OddsRatio_working_2-way'!M233)</f>
        <v>2.699673171197595</v>
      </c>
      <c r="I234" s="44">
        <f>IF(OR($A234="",$B234=""),"",'OddsRatio_working_2-way'!N233)</f>
        <v>1.588348405414552</v>
      </c>
      <c r="J234" s="44">
        <f>IF('Log_working_2-way'!$D233="","",A234^('Log_working_2-way'!$D233))</f>
        <v>2.7165487520876641</v>
      </c>
      <c r="K234" s="46">
        <f>IF('Log_working_2-way'!$D233="","",B234^('Log_working_2-way'!$D233))</f>
        <v>1.5825642870808749</v>
      </c>
      <c r="L234" s="53">
        <f t="shared" si="35"/>
        <v>0.37560975609756098</v>
      </c>
      <c r="M234" s="53">
        <f t="shared" si="36"/>
        <v>0.62439024390243902</v>
      </c>
      <c r="N234" s="54">
        <v>331</v>
      </c>
      <c r="O234" s="54">
        <f t="shared" si="37"/>
        <v>201.703125</v>
      </c>
      <c r="P234" s="54">
        <f t="shared" si="38"/>
        <v>116.06493506493507</v>
      </c>
      <c r="Q234" s="54">
        <f t="shared" si="39"/>
        <v>214.93506493506493</v>
      </c>
      <c r="R234" s="54">
        <f t="shared" si="40"/>
        <v>129.296875</v>
      </c>
      <c r="S234" s="55">
        <f t="shared" si="41"/>
        <v>-13.231939935064929</v>
      </c>
      <c r="T234" s="55">
        <f t="shared" si="42"/>
        <v>-13.231939935064929</v>
      </c>
      <c r="U234" t="s">
        <v>335</v>
      </c>
      <c r="V234" t="s">
        <v>327</v>
      </c>
      <c r="W234" t="s">
        <v>446</v>
      </c>
      <c r="X234" t="s">
        <v>531</v>
      </c>
      <c r="Y234" s="66"/>
    </row>
    <row r="235" spans="1:25" ht="15" x14ac:dyDescent="0.25">
      <c r="A235">
        <v>1.88</v>
      </c>
      <c r="B235">
        <v>1.98</v>
      </c>
      <c r="C235" s="43">
        <f t="shared" si="43"/>
        <v>3.6965398667526461E-2</v>
      </c>
      <c r="D235" s="44">
        <f>IF(OR($A235="",$B235=""),"",A235*'MPTO_working_2-way'!$G234)</f>
        <v>1.9494949494949496</v>
      </c>
      <c r="E235" s="46">
        <f>IF(OR($A235="",$B235=""),"",B235*'MPTO_working_2-way'!$G234)</f>
        <v>2.0531914893617023</v>
      </c>
      <c r="F235" s="44">
        <f>IF(OR($A235="",$B235=""),"",'MPTO_working_2-way'!D234)</f>
        <v>1.9476768522394308</v>
      </c>
      <c r="G235" s="46">
        <f>IF(OR($A235="",$B235=""),"",'MPTO_working_2-way'!E234)</f>
        <v>2.0552120141342756</v>
      </c>
      <c r="H235" s="44">
        <f>IF(OR($A235="",$B235=""),"",'OddsRatio_working_2-way'!M234)</f>
        <v>1.947607082958686</v>
      </c>
      <c r="I235" s="44">
        <f>IF(OR($A235="",$B235=""),"",'OddsRatio_working_2-way'!N234)</f>
        <v>2.0552897060221729</v>
      </c>
      <c r="J235" s="44">
        <f>IF('Log_working_2-way'!$D234="","",A235^('Log_working_2-way'!$D234))</f>
        <v>1.9467780797695502</v>
      </c>
      <c r="K235" s="46">
        <f>IF('Log_working_2-way'!$D234="","",B235^('Log_working_2-way'!$D234))</f>
        <v>2.0562137224842738</v>
      </c>
      <c r="L235" s="53">
        <f t="shared" si="35"/>
        <v>0.5129533678756476</v>
      </c>
      <c r="M235" s="53">
        <f t="shared" si="36"/>
        <v>0.48704663212435229</v>
      </c>
      <c r="N235" s="54">
        <v>332</v>
      </c>
      <c r="O235" s="54">
        <f t="shared" si="37"/>
        <v>155.40425531914892</v>
      </c>
      <c r="P235" s="54">
        <f t="shared" si="38"/>
        <v>164.32323232323233</v>
      </c>
      <c r="Q235" s="54">
        <f t="shared" si="39"/>
        <v>167.6767676767677</v>
      </c>
      <c r="R235" s="54">
        <f t="shared" si="40"/>
        <v>176.59574468085106</v>
      </c>
      <c r="S235" s="55">
        <f t="shared" si="41"/>
        <v>-12.27251235761878</v>
      </c>
      <c r="T235" s="55">
        <f t="shared" si="42"/>
        <v>-12.272512357618723</v>
      </c>
      <c r="U235" t="s">
        <v>337</v>
      </c>
      <c r="V235" t="s">
        <v>325</v>
      </c>
      <c r="W235" t="s">
        <v>446</v>
      </c>
      <c r="X235" t="s">
        <v>531</v>
      </c>
      <c r="Y235" s="66"/>
    </row>
    <row r="236" spans="1:25" ht="15" x14ac:dyDescent="0.25">
      <c r="A236">
        <v>2.1</v>
      </c>
      <c r="B236">
        <v>1.78</v>
      </c>
      <c r="C236" s="43">
        <f t="shared" si="43"/>
        <v>3.7988228999465079E-2</v>
      </c>
      <c r="D236" s="44">
        <f>IF(OR($A236="",$B236=""),"",A236*'MPTO_working_2-way'!$G235)</f>
        <v>2.1797752808988768</v>
      </c>
      <c r="E236" s="46">
        <f>IF(OR($A236="",$B236=""),"",B236*'MPTO_working_2-way'!$G235)</f>
        <v>1.8476190476190479</v>
      </c>
      <c r="F236" s="44">
        <f>IF(OR($A236="",$B236=""),"",'MPTO_working_2-way'!D235)</f>
        <v>2.1872440023405506</v>
      </c>
      <c r="G236" s="46">
        <f>IF(OR($A236="",$B236=""),"",'MPTO_working_2-way'!E235)</f>
        <v>1.8422868408082802</v>
      </c>
      <c r="H236" s="44">
        <f>IF(OR($A236="",$B236=""),"",'OddsRatio_working_2-way'!M235)</f>
        <v>2.1875421719907089</v>
      </c>
      <c r="I236" s="44">
        <f>IF(OR($A236="",$B236=""),"",'OddsRatio_working_2-way'!N235)</f>
        <v>1.8420753583206844</v>
      </c>
      <c r="J236" s="44">
        <f>IF('Log_working_2-way'!$D235="","",A236^('Log_working_2-way'!$D235))</f>
        <v>2.1909772182449698</v>
      </c>
      <c r="K236" s="46">
        <f>IF('Log_working_2-way'!$D235="","",B236^('Log_working_2-way'!$D235))</f>
        <v>1.8396466235294411</v>
      </c>
      <c r="L236" s="53">
        <f t="shared" si="35"/>
        <v>0.45876288659793807</v>
      </c>
      <c r="M236" s="53">
        <f t="shared" si="36"/>
        <v>0.54123711340206171</v>
      </c>
      <c r="N236" s="54">
        <v>333</v>
      </c>
      <c r="O236" s="54">
        <f t="shared" si="37"/>
        <v>174.42857142857144</v>
      </c>
      <c r="P236" s="54">
        <f t="shared" si="38"/>
        <v>145.92134831460675</v>
      </c>
      <c r="Q236" s="54">
        <f t="shared" si="39"/>
        <v>187.07865168539328</v>
      </c>
      <c r="R236" s="54">
        <f t="shared" si="40"/>
        <v>158.57142857142856</v>
      </c>
      <c r="S236" s="55">
        <f t="shared" si="41"/>
        <v>-12.650080256821838</v>
      </c>
      <c r="T236" s="55">
        <f t="shared" si="42"/>
        <v>-12.650080256821809</v>
      </c>
      <c r="U236" t="s">
        <v>336</v>
      </c>
      <c r="V236" t="s">
        <v>324</v>
      </c>
      <c r="W236" t="s">
        <v>446</v>
      </c>
      <c r="X236" t="s">
        <v>531</v>
      </c>
      <c r="Y236" s="66"/>
    </row>
    <row r="237" spans="1:25" ht="15" x14ac:dyDescent="0.25">
      <c r="A237">
        <v>1.88</v>
      </c>
      <c r="B237">
        <v>1.99</v>
      </c>
      <c r="C237" s="43">
        <f t="shared" si="43"/>
        <v>3.4427456431091574E-2</v>
      </c>
      <c r="D237" s="44">
        <f>IF(OR($A237="",$B237=""),"",A237*'MPTO_working_2-way'!$G236)</f>
        <v>1.9447236180904521</v>
      </c>
      <c r="E237" s="46">
        <f>IF(OR($A237="",$B237=""),"",B237*'MPTO_working_2-way'!$G236)</f>
        <v>2.0585106382978724</v>
      </c>
      <c r="F237" s="44">
        <f>IF(OR($A237="",$B237=""),"",'MPTO_working_2-way'!D236)</f>
        <v>1.9428749480681344</v>
      </c>
      <c r="G237" s="46">
        <f>IF(OR($A237="",$B237=""),"",'MPTO_working_2-way'!E236)</f>
        <v>2.0605860321656753</v>
      </c>
      <c r="H237" s="44">
        <f>IF(OR($A237="",$B237=""),"",'OddsRatio_working_2-way'!M236)</f>
        <v>1.9428090415820634</v>
      </c>
      <c r="I237" s="44">
        <f>IF(OR($A237="",$B237=""),"",'OddsRatio_working_2-way'!N236)</f>
        <v>2.0606601717798219</v>
      </c>
      <c r="J237" s="44">
        <f>IF('Log_working_2-way'!$D236="","",A237^('Log_working_2-way'!$D236))</f>
        <v>1.9419679246135251</v>
      </c>
      <c r="K237" s="46">
        <f>IF('Log_working_2-way'!$D236="","",B237^('Log_working_2-way'!$D236))</f>
        <v>2.0616072733158419</v>
      </c>
      <c r="L237" s="53">
        <f t="shared" si="35"/>
        <v>0.51421188630490955</v>
      </c>
      <c r="M237" s="53">
        <f t="shared" si="36"/>
        <v>0.48578811369509045</v>
      </c>
      <c r="N237" s="54">
        <v>334</v>
      </c>
      <c r="O237" s="54">
        <f t="shared" si="37"/>
        <v>156.34042553191486</v>
      </c>
      <c r="P237" s="54">
        <f t="shared" si="38"/>
        <v>166.16080402010047</v>
      </c>
      <c r="Q237" s="54">
        <f t="shared" si="39"/>
        <v>167.83919597989947</v>
      </c>
      <c r="R237" s="54">
        <f t="shared" si="40"/>
        <v>177.65957446808511</v>
      </c>
      <c r="S237" s="55">
        <f t="shared" si="41"/>
        <v>-11.498770447984612</v>
      </c>
      <c r="T237" s="55">
        <f t="shared" si="42"/>
        <v>-11.49877044798464</v>
      </c>
      <c r="U237" t="s">
        <v>334</v>
      </c>
      <c r="V237" t="s">
        <v>326</v>
      </c>
      <c r="W237" t="s">
        <v>446</v>
      </c>
      <c r="X237" t="s">
        <v>531</v>
      </c>
      <c r="Y237" s="66"/>
    </row>
    <row r="238" spans="1:25" ht="15" x14ac:dyDescent="0.25">
      <c r="A238">
        <v>2.0299999999999998</v>
      </c>
      <c r="B238">
        <v>1.88</v>
      </c>
      <c r="C238" s="43">
        <f t="shared" si="43"/>
        <v>2.4525731055444977E-2</v>
      </c>
      <c r="D238" s="44">
        <f>IF(OR($A238="",$B238=""),"",A238*'MPTO_working_2-way'!$G237)</f>
        <v>2.0797872340425529</v>
      </c>
      <c r="E238" s="46">
        <f>IF(OR($A238="",$B238=""),"",B238*'MPTO_working_2-way'!$G237)</f>
        <v>1.9261083743842364</v>
      </c>
      <c r="F238" s="44">
        <f>IF(OR($A238="",$B238=""),"",'MPTO_working_2-way'!D237)</f>
        <v>2.0818241326641935</v>
      </c>
      <c r="G238" s="46">
        <f>IF(OR($A238="",$B238=""),"",'MPTO_working_2-way'!E237)</f>
        <v>1.9243646631706333</v>
      </c>
      <c r="H238" s="44">
        <f>IF(OR($A238="",$B238=""),"",'OddsRatio_working_2-way'!M237)</f>
        <v>2.081875475946537</v>
      </c>
      <c r="I238" s="44">
        <f>IF(OR($A238="",$B238=""),"",'OddsRatio_working_2-way'!N237)</f>
        <v>1.9243207949834495</v>
      </c>
      <c r="J238" s="44">
        <f>IF('Log_working_2-way'!$D237="","",A238^('Log_working_2-way'!$D237))</f>
        <v>2.0827972819225606</v>
      </c>
      <c r="K238" s="46">
        <f>IF('Log_working_2-way'!$D237="","",B238^('Log_working_2-way'!$D237))</f>
        <v>1.9235339030630429</v>
      </c>
      <c r="L238" s="53">
        <f t="shared" si="35"/>
        <v>0.4808184143222507</v>
      </c>
      <c r="M238" s="53">
        <f t="shared" si="36"/>
        <v>0.51918158567774941</v>
      </c>
      <c r="N238" s="54">
        <v>335</v>
      </c>
      <c r="O238" s="54">
        <f t="shared" si="37"/>
        <v>169.97536945812809</v>
      </c>
      <c r="P238" s="54">
        <f t="shared" si="38"/>
        <v>156.80851063829783</v>
      </c>
      <c r="Q238" s="54">
        <f t="shared" si="39"/>
        <v>178.19148936170211</v>
      </c>
      <c r="R238" s="54">
        <f t="shared" si="40"/>
        <v>165.02463054187194</v>
      </c>
      <c r="S238" s="55">
        <f t="shared" si="41"/>
        <v>-8.2161199035740253</v>
      </c>
      <c r="T238" s="55">
        <f t="shared" si="42"/>
        <v>-8.2161199035741106</v>
      </c>
      <c r="U238" t="s">
        <v>142</v>
      </c>
      <c r="V238" t="s">
        <v>94</v>
      </c>
      <c r="W238" t="s">
        <v>441</v>
      </c>
      <c r="X238" t="s">
        <v>531</v>
      </c>
      <c r="Y238" s="66"/>
    </row>
    <row r="239" spans="1:25" ht="15" x14ac:dyDescent="0.25">
      <c r="A239">
        <v>2.39</v>
      </c>
      <c r="B239">
        <v>1.63</v>
      </c>
      <c r="C239" s="43">
        <f t="shared" si="43"/>
        <v>3.19069743563416E-2</v>
      </c>
      <c r="D239" s="44">
        <f>IF(OR($A239="",$B239=""),"",A239*'MPTO_working_2-way'!$G238)</f>
        <v>2.4662576687116564</v>
      </c>
      <c r="E239" s="46">
        <f>IF(OR($A239="",$B239=""),"",B239*'MPTO_working_2-way'!$G238)</f>
        <v>1.6820083682008367</v>
      </c>
      <c r="F239" s="44">
        <f>IF(OR($A239="",$B239=""),"",'MPTO_working_2-way'!D238)</f>
        <v>2.4847402493861024</v>
      </c>
      <c r="G239" s="46">
        <f>IF(OR($A239="",$B239=""),"",'MPTO_working_2-way'!E238)</f>
        <v>1.6735184827201064</v>
      </c>
      <c r="H239" s="44">
        <f>IF(OR($A239="",$B239=""),"",'OddsRatio_working_2-way'!M238)</f>
        <v>2.4853784724268779</v>
      </c>
      <c r="I239" s="44">
        <f>IF(OR($A239="",$B239=""),"",'OddsRatio_working_2-way'!N238)</f>
        <v>1.6732290918193764</v>
      </c>
      <c r="J239" s="44">
        <f>IF('Log_working_2-way'!$D238="","",A239^('Log_working_2-way'!$D238))</f>
        <v>2.4939306210789667</v>
      </c>
      <c r="K239" s="46">
        <f>IF('Log_working_2-way'!$D238="","",B239^('Log_working_2-way'!$D238))</f>
        <v>1.6693751275261461</v>
      </c>
      <c r="L239" s="53">
        <f t="shared" si="35"/>
        <v>0.40547263681592038</v>
      </c>
      <c r="M239" s="53">
        <f t="shared" si="36"/>
        <v>0.59452736318407962</v>
      </c>
      <c r="N239" s="54">
        <v>336</v>
      </c>
      <c r="O239" s="54">
        <f t="shared" si="37"/>
        <v>195.41422594142261</v>
      </c>
      <c r="P239" s="54">
        <f t="shared" si="38"/>
        <v>129.86503067484659</v>
      </c>
      <c r="Q239" s="54">
        <f t="shared" si="39"/>
        <v>206.13496932515338</v>
      </c>
      <c r="R239" s="54">
        <f t="shared" si="40"/>
        <v>140.58577405857739</v>
      </c>
      <c r="S239" s="55">
        <f t="shared" si="41"/>
        <v>-10.720743383730763</v>
      </c>
      <c r="T239" s="55">
        <f t="shared" si="42"/>
        <v>-10.720743383730792</v>
      </c>
      <c r="U239" t="s">
        <v>174</v>
      </c>
      <c r="V239" t="s">
        <v>365</v>
      </c>
      <c r="W239" t="s">
        <v>435</v>
      </c>
      <c r="X239" t="s">
        <v>531</v>
      </c>
      <c r="Y239" s="66"/>
    </row>
    <row r="240" spans="1:25" ht="15" x14ac:dyDescent="0.25">
      <c r="A240">
        <v>1.98</v>
      </c>
      <c r="B240">
        <v>1.89</v>
      </c>
      <c r="C240" s="43">
        <f t="shared" si="43"/>
        <v>3.4151034151034265E-2</v>
      </c>
      <c r="D240" s="44">
        <f>IF(OR($A240="",$B240=""),"",A240*'MPTO_working_2-way'!$G239)</f>
        <v>2.0476190476190479</v>
      </c>
      <c r="E240" s="46">
        <f>IF(OR($A240="",$B240=""),"",B240*'MPTO_working_2-way'!$G239)</f>
        <v>1.9545454545454546</v>
      </c>
      <c r="F240" s="44">
        <f>IF(OR($A240="",$B240=""),"",'MPTO_working_2-way'!D239)</f>
        <v>2.0492853622474128</v>
      </c>
      <c r="G240" s="46">
        <f>IF(OR($A240="",$B240=""),"",'MPTO_working_2-way'!E239)</f>
        <v>1.9530295913574449</v>
      </c>
      <c r="H240" s="44">
        <f>IF(OR($A240="",$B240=""),"",'OddsRatio_working_2-way'!M239)</f>
        <v>2.0493443645942064</v>
      </c>
      <c r="I240" s="44">
        <f>IF(OR($A240="",$B240=""),"",'OddsRatio_working_2-way'!N239)</f>
        <v>1.9529760045804527</v>
      </c>
      <c r="J240" s="44">
        <f>IF('Log_working_2-way'!$D239="","",A240^('Log_working_2-way'!$D239))</f>
        <v>2.0501043431252364</v>
      </c>
      <c r="K240" s="46">
        <f>IF('Log_working_2-way'!$D239="","",B240^('Log_working_2-way'!$D239))</f>
        <v>1.9522863194945297</v>
      </c>
      <c r="L240" s="53">
        <f t="shared" si="35"/>
        <v>0.48837209302325574</v>
      </c>
      <c r="M240" s="53">
        <f t="shared" si="36"/>
        <v>0.51162790697674421</v>
      </c>
      <c r="N240" s="54">
        <v>337</v>
      </c>
      <c r="O240" s="54">
        <f t="shared" si="37"/>
        <v>166.79797979797979</v>
      </c>
      <c r="P240" s="54">
        <f t="shared" si="38"/>
        <v>158.6931216931217</v>
      </c>
      <c r="Q240" s="54">
        <f t="shared" si="39"/>
        <v>178.30687830687833</v>
      </c>
      <c r="R240" s="54">
        <f t="shared" si="40"/>
        <v>170.20202020202021</v>
      </c>
      <c r="S240" s="55">
        <f t="shared" si="41"/>
        <v>-11.50889850889854</v>
      </c>
      <c r="T240" s="55">
        <f t="shared" si="42"/>
        <v>-11.508898508898511</v>
      </c>
      <c r="U240" t="s">
        <v>374</v>
      </c>
      <c r="V240" t="s">
        <v>473</v>
      </c>
      <c r="W240" t="s">
        <v>450</v>
      </c>
      <c r="X240" t="s">
        <v>531</v>
      </c>
      <c r="Y240" s="66"/>
    </row>
    <row r="241" spans="1:25" ht="15" x14ac:dyDescent="0.25">
      <c r="A241">
        <v>1.67</v>
      </c>
      <c r="B241">
        <v>2.27</v>
      </c>
      <c r="C241" s="43">
        <f t="shared" si="43"/>
        <v>3.9331029570814469E-2</v>
      </c>
      <c r="D241" s="44">
        <f>IF(OR($A241="",$B241=""),"",A241*'MPTO_working_2-way'!$G240)</f>
        <v>1.7356828193832601</v>
      </c>
      <c r="E241" s="46">
        <f>IF(OR($A241="",$B241=""),"",B241*'MPTO_working_2-way'!$G240)</f>
        <v>2.3592814371257487</v>
      </c>
      <c r="F241" s="44">
        <f>IF(OR($A241="",$B241=""),"",'MPTO_working_2-way'!D240)</f>
        <v>1.7267075087111983</v>
      </c>
      <c r="G241" s="46">
        <f>IF(OR($A241="",$B241=""),"",'MPTO_working_2-way'!E240)</f>
        <v>2.3760694474913038</v>
      </c>
      <c r="H241" s="44">
        <f>IF(OR($A241="",$B241=""),"",'OddsRatio_working_2-way'!M240)</f>
        <v>1.7263326063988251</v>
      </c>
      <c r="I241" s="44">
        <f>IF(OR($A241="",$B241=""),"",'OddsRatio_working_2-way'!N240)</f>
        <v>2.376779716606729</v>
      </c>
      <c r="J241" s="44">
        <f>IF('Log_working_2-way'!$D240="","",A241^('Log_working_2-way'!$D240))</f>
        <v>1.7222426672508611</v>
      </c>
      <c r="K241" s="46">
        <f>IF('Log_working_2-way'!$D240="","",B241^('Log_working_2-way'!$D240))</f>
        <v>2.3845761893383783</v>
      </c>
      <c r="L241" s="53">
        <f t="shared" si="35"/>
        <v>0.57614213197969533</v>
      </c>
      <c r="M241" s="53">
        <f t="shared" si="36"/>
        <v>0.42385786802030456</v>
      </c>
      <c r="N241" s="54">
        <v>338</v>
      </c>
      <c r="O241" s="54">
        <f t="shared" si="37"/>
        <v>135.60479041916165</v>
      </c>
      <c r="P241" s="54">
        <f t="shared" si="38"/>
        <v>189.10132158590307</v>
      </c>
      <c r="Q241" s="54">
        <f t="shared" si="39"/>
        <v>148.89867841409691</v>
      </c>
      <c r="R241" s="54">
        <f t="shared" si="40"/>
        <v>202.39520958083835</v>
      </c>
      <c r="S241" s="55">
        <f t="shared" si="41"/>
        <v>-13.293887994935261</v>
      </c>
      <c r="T241" s="55">
        <f t="shared" si="42"/>
        <v>-13.293887994935289</v>
      </c>
      <c r="U241" t="s">
        <v>376</v>
      </c>
      <c r="V241" t="s">
        <v>373</v>
      </c>
      <c r="W241" t="s">
        <v>450</v>
      </c>
      <c r="X241" t="s">
        <v>531</v>
      </c>
      <c r="Y241" s="66"/>
    </row>
    <row r="242" spans="1:25" ht="15" x14ac:dyDescent="0.25">
      <c r="A242">
        <v>1.85</v>
      </c>
      <c r="B242">
        <v>1.99</v>
      </c>
      <c r="C242" s="43">
        <f t="shared" si="43"/>
        <v>4.3053103354610656E-2</v>
      </c>
      <c r="D242" s="44">
        <f>IF(OR($A242="",$B242=""),"",A242*'MPTO_working_2-way'!$G241)</f>
        <v>1.9296482412060298</v>
      </c>
      <c r="E242" s="46">
        <f>IF(OR($A242="",$B242=""),"",B242*'MPTO_working_2-way'!$G241)</f>
        <v>2.0756756756756753</v>
      </c>
      <c r="F242" s="44">
        <f>IF(OR($A242="",$B242=""),"",'MPTO_working_2-way'!D241)</f>
        <v>1.9267303414889438</v>
      </c>
      <c r="G242" s="46">
        <f>IF(OR($A242="",$B242=""),"",'MPTO_working_2-way'!E241)</f>
        <v>2.0790625441197226</v>
      </c>
      <c r="H242" s="44">
        <f>IF(OR($A242="",$B242=""),"",'OddsRatio_working_2-way'!M241)</f>
        <v>1.9265990819042815</v>
      </c>
      <c r="I242" s="44">
        <f>IF(OR($A242="",$B242=""),"",'OddsRatio_working_2-way'!N241)</f>
        <v>2.0792154012767514</v>
      </c>
      <c r="J242" s="44">
        <f>IF('Log_working_2-way'!$D241="","",A242^('Log_working_2-way'!$D241))</f>
        <v>1.9252626773989769</v>
      </c>
      <c r="K242" s="46">
        <f>IF('Log_working_2-way'!$D241="","",B242^('Log_working_2-way'!$D241))</f>
        <v>2.0807741676242877</v>
      </c>
      <c r="L242" s="53">
        <f t="shared" si="35"/>
        <v>0.51822916666666674</v>
      </c>
      <c r="M242" s="53">
        <f t="shared" si="36"/>
        <v>0.48177083333333343</v>
      </c>
      <c r="N242" s="54">
        <v>339</v>
      </c>
      <c r="O242" s="54">
        <f t="shared" si="37"/>
        <v>155.75675675675672</v>
      </c>
      <c r="P242" s="54">
        <f t="shared" si="38"/>
        <v>168.64824120603015</v>
      </c>
      <c r="Q242" s="54">
        <f t="shared" si="39"/>
        <v>170.35175879396982</v>
      </c>
      <c r="R242" s="54">
        <f t="shared" si="40"/>
        <v>183.24324324324323</v>
      </c>
      <c r="S242" s="55">
        <f t="shared" si="41"/>
        <v>-14.595002037213106</v>
      </c>
      <c r="T242" s="55">
        <f t="shared" si="42"/>
        <v>-14.595002037213078</v>
      </c>
      <c r="U242" t="s">
        <v>519</v>
      </c>
      <c r="V242" t="s">
        <v>513</v>
      </c>
      <c r="W242" t="s">
        <v>517</v>
      </c>
      <c r="X242" t="s">
        <v>531</v>
      </c>
      <c r="Y242" s="66"/>
    </row>
    <row r="243" spans="1:25" ht="15" x14ac:dyDescent="0.25">
      <c r="A243">
        <v>1.93</v>
      </c>
      <c r="B243">
        <v>1.91</v>
      </c>
      <c r="C243" s="43">
        <f t="shared" si="43"/>
        <v>4.1694924449990456E-2</v>
      </c>
      <c r="D243" s="44">
        <f>IF(OR($A243="",$B243=""),"",A243*'MPTO_working_2-way'!$G242)</f>
        <v>2.0104712041884816</v>
      </c>
      <c r="E243" s="46">
        <f>IF(OR($A243="",$B243=""),"",B243*'MPTO_working_2-way'!$G242)</f>
        <v>1.9896373056994816</v>
      </c>
      <c r="F243" s="44">
        <f>IF(OR($A243="",$B243=""),"",'MPTO_working_2-way'!D242)</f>
        <v>2.0109101819272834</v>
      </c>
      <c r="G243" s="46">
        <f>IF(OR($A243="",$B243=""),"",'MPTO_working_2-way'!E242)</f>
        <v>1.9892075654965866</v>
      </c>
      <c r="H243" s="44">
        <f>IF(OR($A243="",$B243=""),"",'OddsRatio_working_2-way'!M242)</f>
        <v>2.0109292863390706</v>
      </c>
      <c r="I243" s="44">
        <f>IF(OR($A243="",$B243=""),"",'OddsRatio_working_2-way'!N242)</f>
        <v>1.9891888715790902</v>
      </c>
      <c r="J243" s="44">
        <f>IF('Log_working_2-way'!$D242="","",A243^('Log_working_2-way'!$D242))</f>
        <v>2.0111305974900358</v>
      </c>
      <c r="K243" s="46">
        <f>IF('Log_working_2-way'!$D242="","",B243^('Log_working_2-way'!$D242))</f>
        <v>1.9889919289180891</v>
      </c>
      <c r="L243" s="53">
        <f t="shared" si="35"/>
        <v>0.49739583333333337</v>
      </c>
      <c r="M243" s="53">
        <f t="shared" si="36"/>
        <v>0.50260416666666674</v>
      </c>
      <c r="N243" s="54">
        <v>340</v>
      </c>
      <c r="O243" s="54">
        <f t="shared" si="37"/>
        <v>163.83419689119168</v>
      </c>
      <c r="P243" s="54">
        <f t="shared" si="38"/>
        <v>161.98952879581151</v>
      </c>
      <c r="Q243" s="54">
        <f t="shared" si="39"/>
        <v>178.01047120418849</v>
      </c>
      <c r="R243" s="54">
        <f t="shared" si="40"/>
        <v>176.16580310880832</v>
      </c>
      <c r="S243" s="55">
        <f t="shared" si="41"/>
        <v>-14.17627431299681</v>
      </c>
      <c r="T243" s="55">
        <f t="shared" si="42"/>
        <v>-14.17627431299681</v>
      </c>
      <c r="U243" t="s">
        <v>520</v>
      </c>
      <c r="V243" t="s">
        <v>521</v>
      </c>
      <c r="W243" t="s">
        <v>517</v>
      </c>
      <c r="X243" t="s">
        <v>531</v>
      </c>
      <c r="Y243" s="66"/>
    </row>
    <row r="244" spans="1:25" ht="15" x14ac:dyDescent="0.25">
      <c r="A244">
        <v>1.93</v>
      </c>
      <c r="B244">
        <v>1.91</v>
      </c>
      <c r="C244" s="43">
        <f t="shared" si="43"/>
        <v>4.1694924449990456E-2</v>
      </c>
      <c r="D244" s="44">
        <f>IF(OR($A244="",$B244=""),"",A244*'MPTO_working_2-way'!$G243)</f>
        <v>2.0104712041884816</v>
      </c>
      <c r="E244" s="46">
        <f>IF(OR($A244="",$B244=""),"",B244*'MPTO_working_2-way'!$G243)</f>
        <v>1.9896373056994816</v>
      </c>
      <c r="F244" s="44">
        <f>IF(OR($A244="",$B244=""),"",'MPTO_working_2-way'!D243)</f>
        <v>2.0109101819272834</v>
      </c>
      <c r="G244" s="46">
        <f>IF(OR($A244="",$B244=""),"",'MPTO_working_2-way'!E243)</f>
        <v>1.9892075654965866</v>
      </c>
      <c r="H244" s="44">
        <f>IF(OR($A244="",$B244=""),"",'OddsRatio_working_2-way'!M243)</f>
        <v>2.0109292863390706</v>
      </c>
      <c r="I244" s="44">
        <f>IF(OR($A244="",$B244=""),"",'OddsRatio_working_2-way'!N243)</f>
        <v>1.9891888715790902</v>
      </c>
      <c r="J244" s="44">
        <f>IF('Log_working_2-way'!$D243="","",A244^('Log_working_2-way'!$D243))</f>
        <v>2.0111305974900358</v>
      </c>
      <c r="K244" s="46">
        <f>IF('Log_working_2-way'!$D243="","",B244^('Log_working_2-way'!$D243))</f>
        <v>1.9889919289180891</v>
      </c>
      <c r="L244" s="53">
        <f t="shared" si="35"/>
        <v>0.49739583333333337</v>
      </c>
      <c r="M244" s="53">
        <f t="shared" si="36"/>
        <v>0.50260416666666674</v>
      </c>
      <c r="N244" s="54">
        <v>341</v>
      </c>
      <c r="O244" s="54">
        <f t="shared" si="37"/>
        <v>164.31606217616581</v>
      </c>
      <c r="P244" s="54">
        <f t="shared" si="38"/>
        <v>162.46596858638742</v>
      </c>
      <c r="Q244" s="54">
        <f t="shared" si="39"/>
        <v>178.53403141361255</v>
      </c>
      <c r="R244" s="54">
        <f t="shared" si="40"/>
        <v>176.68393782383421</v>
      </c>
      <c r="S244" s="55">
        <f t="shared" si="41"/>
        <v>-14.217969237446738</v>
      </c>
      <c r="T244" s="55">
        <f t="shared" si="42"/>
        <v>-14.217969237446795</v>
      </c>
      <c r="U244" t="s">
        <v>522</v>
      </c>
      <c r="V244" t="s">
        <v>523</v>
      </c>
      <c r="W244" t="s">
        <v>517</v>
      </c>
      <c r="X244" t="s">
        <v>531</v>
      </c>
      <c r="Y244" s="66"/>
    </row>
    <row r="245" spans="1:25" ht="15" x14ac:dyDescent="0.25">
      <c r="A245">
        <v>1.83</v>
      </c>
      <c r="B245">
        <v>2.02</v>
      </c>
      <c r="C245" s="43">
        <f t="shared" si="43"/>
        <v>4.1497592382188975E-2</v>
      </c>
      <c r="D245" s="44">
        <f>IF(OR($A245="",$B245=""),"",A245*'MPTO_working_2-way'!$G244)</f>
        <v>1.9059405940594059</v>
      </c>
      <c r="E245" s="46">
        <f>IF(OR($A245="",$B245=""),"",B245*'MPTO_working_2-way'!$G244)</f>
        <v>2.1038251366120218</v>
      </c>
      <c r="F245" s="44">
        <f>IF(OR($A245="",$B245=""),"",'MPTO_working_2-way'!D244)</f>
        <v>1.9022281685792208</v>
      </c>
      <c r="G245" s="46">
        <f>IF(OR($A245="",$B245=""),"",'MPTO_working_2-way'!E244)</f>
        <v>2.1083670792220381</v>
      </c>
      <c r="H245" s="44">
        <f>IF(OR($A245="",$B245=""),"",'OddsRatio_working_2-way'!M244)</f>
        <v>1.9020673423841918</v>
      </c>
      <c r="I245" s="44">
        <f>IF(OR($A245="",$B245=""),"",'OddsRatio_working_2-way'!N244)</f>
        <v>2.1085646858215363</v>
      </c>
      <c r="J245" s="44">
        <f>IF('Log_working_2-way'!$D244="","",A245^('Log_working_2-way'!$D244))</f>
        <v>1.9003701370951678</v>
      </c>
      <c r="K245" s="46">
        <f>IF('Log_working_2-way'!$D244="","",B245^('Log_working_2-way'!$D244))</f>
        <v>2.1106543395875321</v>
      </c>
      <c r="L245" s="53">
        <f t="shared" si="35"/>
        <v>0.52467532467532474</v>
      </c>
      <c r="M245" s="53">
        <f t="shared" si="36"/>
        <v>0.47532467532467537</v>
      </c>
      <c r="N245" s="54">
        <v>342</v>
      </c>
      <c r="O245" s="54">
        <f t="shared" si="37"/>
        <v>155.11475409836063</v>
      </c>
      <c r="P245" s="54">
        <f t="shared" si="38"/>
        <v>172.69306930693071</v>
      </c>
      <c r="Q245" s="54">
        <f t="shared" si="39"/>
        <v>169.30693069306932</v>
      </c>
      <c r="R245" s="54">
        <f t="shared" si="40"/>
        <v>186.88524590163934</v>
      </c>
      <c r="S245" s="55">
        <f t="shared" si="41"/>
        <v>-14.192176594708684</v>
      </c>
      <c r="T245" s="55">
        <f t="shared" si="42"/>
        <v>-14.192176594708627</v>
      </c>
      <c r="U245" t="s">
        <v>524</v>
      </c>
      <c r="V245" t="s">
        <v>512</v>
      </c>
      <c r="W245" t="s">
        <v>517</v>
      </c>
      <c r="X245" t="s">
        <v>531</v>
      </c>
      <c r="Y245" s="66"/>
    </row>
    <row r="246" spans="1:25" ht="15" x14ac:dyDescent="0.25">
      <c r="A246">
        <v>2.13</v>
      </c>
      <c r="B246">
        <v>1.71</v>
      </c>
      <c r="C246" s="43">
        <f t="shared" si="43"/>
        <v>5.4278889712544132E-2</v>
      </c>
      <c r="D246" s="44">
        <f>IF(OR($A246="",$B246=""),"",A246*'MPTO_working_2-way'!$G245)</f>
        <v>2.2456140350877187</v>
      </c>
      <c r="E246" s="46">
        <f>IF(OR($A246="",$B246=""),"",B246*'MPTO_working_2-way'!$G245)</f>
        <v>1.8028169014084505</v>
      </c>
      <c r="F246" s="44">
        <f>IF(OR($A246="",$B246=""),"",'MPTO_working_2-way'!D245)</f>
        <v>2.2606833628153797</v>
      </c>
      <c r="G246" s="46">
        <f>IF(OR($A246="",$B246=""),"",'MPTO_working_2-way'!E245)</f>
        <v>1.7932205893213202</v>
      </c>
      <c r="H246" s="44">
        <f>IF(OR($A246="",$B246=""),"",'OddsRatio_working_2-way'!M245)</f>
        <v>2.261566207447967</v>
      </c>
      <c r="I246" s="44">
        <f>IF(OR($A246="",$B246=""),"",'OddsRatio_working_2-way'!N245)</f>
        <v>1.7926654931752715</v>
      </c>
      <c r="J246" s="44">
        <f>IF('Log_working_2-way'!$D245="","",A246^('Log_working_2-way'!$D245))</f>
        <v>2.2686393759250199</v>
      </c>
      <c r="K246" s="46">
        <f>IF('Log_working_2-way'!$D245="","",B246^('Log_working_2-way'!$D245))</f>
        <v>1.788246068169419</v>
      </c>
      <c r="L246" s="53">
        <f t="shared" si="35"/>
        <v>0.44531250000000011</v>
      </c>
      <c r="M246" s="53">
        <f t="shared" si="36"/>
        <v>0.55468750000000011</v>
      </c>
      <c r="N246" s="54">
        <v>343</v>
      </c>
      <c r="O246" s="54">
        <f t="shared" si="37"/>
        <v>181.96713615023469</v>
      </c>
      <c r="P246" s="54">
        <f t="shared" si="38"/>
        <v>142.41520467836256</v>
      </c>
      <c r="Q246" s="54">
        <f t="shared" si="39"/>
        <v>200.58479532163742</v>
      </c>
      <c r="R246" s="54">
        <f t="shared" si="40"/>
        <v>161.03286384976525</v>
      </c>
      <c r="S246" s="55">
        <f t="shared" si="41"/>
        <v>-18.617659171402721</v>
      </c>
      <c r="T246" s="55">
        <f t="shared" si="42"/>
        <v>-18.617659171402693</v>
      </c>
      <c r="U246" t="s">
        <v>514</v>
      </c>
      <c r="V246" t="s">
        <v>511</v>
      </c>
      <c r="W246" t="s">
        <v>517</v>
      </c>
      <c r="X246" t="s">
        <v>531</v>
      </c>
      <c r="Y246" s="66"/>
    </row>
    <row r="247" spans="1:25" ht="15" x14ac:dyDescent="0.25">
      <c r="A247">
        <v>1.65</v>
      </c>
      <c r="B247">
        <v>2.2400000000000002</v>
      </c>
      <c r="C247" s="43">
        <f t="shared" si="43"/>
        <v>5.2489177489177585E-2</v>
      </c>
      <c r="D247" s="44">
        <f>IF(OR($A247="",$B247=""),"",A247*'MPTO_working_2-way'!$G246)</f>
        <v>1.736607142857143</v>
      </c>
      <c r="E247" s="46">
        <f>IF(OR($A247="",$B247=""),"",B247*'MPTO_working_2-way'!$G246)</f>
        <v>2.3575757575757579</v>
      </c>
      <c r="F247" s="44">
        <f>IF(OR($A247="",$B247=""),"",'MPTO_working_2-way'!D246)</f>
        <v>1.7246850209986002</v>
      </c>
      <c r="G247" s="46">
        <f>IF(OR($A247="",$B247=""),"",'MPTO_working_2-way'!E246)</f>
        <v>2.3799098518995501</v>
      </c>
      <c r="H247" s="44">
        <f>IF(OR($A247="",$B247=""),"",'OddsRatio_working_2-way'!M246)</f>
        <v>1.7240121189504336</v>
      </c>
      <c r="I247" s="44">
        <f>IF(OR($A247="",$B247=""),"",'OddsRatio_working_2-way'!N246)</f>
        <v>2.3811923499977508</v>
      </c>
      <c r="J247" s="44">
        <f>IF('Log_working_2-way'!$D246="","",A247^('Log_working_2-way'!$D246))</f>
        <v>1.7185330977425686</v>
      </c>
      <c r="K247" s="46">
        <f>IF('Log_working_2-way'!$D246="","",B247^('Log_working_2-way'!$D246))</f>
        <v>2.3917243382937521</v>
      </c>
      <c r="L247" s="53">
        <f t="shared" si="35"/>
        <v>0.57583547557840609</v>
      </c>
      <c r="M247" s="53">
        <f t="shared" si="36"/>
        <v>0.4241645244215938</v>
      </c>
      <c r="N247" s="54">
        <v>344</v>
      </c>
      <c r="O247" s="54">
        <f t="shared" si="37"/>
        <v>135.51515151515153</v>
      </c>
      <c r="P247" s="54">
        <f t="shared" si="38"/>
        <v>190.42857142857144</v>
      </c>
      <c r="Q247" s="54">
        <f t="shared" si="39"/>
        <v>153.57142857142856</v>
      </c>
      <c r="R247" s="54">
        <f t="shared" si="40"/>
        <v>208.4848484848485</v>
      </c>
      <c r="S247" s="55">
        <f t="shared" si="41"/>
        <v>-18.056277056277025</v>
      </c>
      <c r="T247" s="55">
        <f t="shared" si="42"/>
        <v>-18.056277056277054</v>
      </c>
      <c r="U247" t="s">
        <v>507</v>
      </c>
      <c r="V247" t="s">
        <v>525</v>
      </c>
      <c r="W247" t="s">
        <v>509</v>
      </c>
      <c r="X247" t="s">
        <v>531</v>
      </c>
      <c r="Y247" s="66"/>
    </row>
    <row r="248" spans="1:25" s="50" customFormat="1" ht="15" x14ac:dyDescent="0.25">
      <c r="A248">
        <v>1.67</v>
      </c>
      <c r="B248">
        <v>2.21</v>
      </c>
      <c r="C248" s="43">
        <f t="shared" si="43"/>
        <v>5.1291082992386272E-2</v>
      </c>
      <c r="D248" s="44">
        <f>IF(OR($A248="",$B248=""),"",A248*'MPTO_working_2-way'!$G247)</f>
        <v>1.755656108597285</v>
      </c>
      <c r="E248" s="46">
        <f>IF(OR($A248="",$B248=""),"",B248*'MPTO_working_2-way'!$G247)</f>
        <v>2.3233532934131738</v>
      </c>
      <c r="F248" s="44">
        <f>IF(OR($A248="",$B248=""),"",'MPTO_working_2-way'!D247)</f>
        <v>1.7447230954688349</v>
      </c>
      <c r="G248" s="46">
        <f>IF(OR($A248="",$B248=""),"",'MPTO_working_2-way'!E247)</f>
        <v>2.3427809693084076</v>
      </c>
      <c r="H248" s="44">
        <f>IF(OR($A248="",$B248=""),"",'OddsRatio_working_2-way'!M247)</f>
        <v>1.7441229792611315</v>
      </c>
      <c r="I248" s="44">
        <f>IF(OR($A248="",$B248=""),"",'OddsRatio_working_2-way'!N247)</f>
        <v>2.343863887919357</v>
      </c>
      <c r="J248" s="44">
        <f>IF('Log_working_2-way'!$D247="","",A248^('Log_working_2-way'!$D247))</f>
        <v>1.7391017137730014</v>
      </c>
      <c r="K248" s="46">
        <f>IF('Log_working_2-way'!$D247="","",B248^('Log_working_2-way'!$D247))</f>
        <v>2.3529937508783978</v>
      </c>
      <c r="L248" s="53">
        <f t="shared" si="35"/>
        <v>0.56958762886597936</v>
      </c>
      <c r="M248" s="53">
        <f t="shared" si="36"/>
        <v>0.43041237113402059</v>
      </c>
      <c r="N248" s="54">
        <v>345</v>
      </c>
      <c r="O248" s="54">
        <f t="shared" si="37"/>
        <v>138.41317365269461</v>
      </c>
      <c r="P248" s="54">
        <f t="shared" si="38"/>
        <v>188.8914027149321</v>
      </c>
      <c r="Q248" s="54">
        <f t="shared" si="39"/>
        <v>156.10859728506787</v>
      </c>
      <c r="R248" s="54">
        <f t="shared" si="40"/>
        <v>206.58682634730542</v>
      </c>
      <c r="S248" s="55">
        <f t="shared" si="41"/>
        <v>-17.695423632373263</v>
      </c>
      <c r="T248" s="55">
        <f t="shared" si="42"/>
        <v>-17.69542363237332</v>
      </c>
      <c r="U248" t="s">
        <v>503</v>
      </c>
      <c r="V248" t="s">
        <v>526</v>
      </c>
      <c r="W248" t="s">
        <v>509</v>
      </c>
      <c r="X248" t="s">
        <v>531</v>
      </c>
      <c r="Y248" s="66"/>
    </row>
    <row r="249" spans="1:25" ht="15" x14ac:dyDescent="0.25">
      <c r="A249">
        <v>1.8</v>
      </c>
      <c r="B249">
        <v>2.0099999999999998</v>
      </c>
      <c r="C249" s="43">
        <f t="shared" si="43"/>
        <v>5.3067993366501032E-2</v>
      </c>
      <c r="D249" s="44">
        <f>IF(OR($A249="",$B249=""),"",A249*'MPTO_working_2-way'!$G248)</f>
        <v>1.8955223880597019</v>
      </c>
      <c r="E249" s="46">
        <f>IF(OR($A249="",$B249=""),"",B249*'MPTO_working_2-way'!$G248)</f>
        <v>2.1166666666666667</v>
      </c>
      <c r="F249" s="44">
        <f>IF(OR($A249="",$B249=""),"",'MPTO_working_2-way'!D248)</f>
        <v>1.8902821316614424</v>
      </c>
      <c r="G249" s="46">
        <f>IF(OR($A249="",$B249=""),"",'MPTO_working_2-way'!E248)</f>
        <v>2.1232394366197185</v>
      </c>
      <c r="H249" s="44">
        <f>IF(OR($A249="",$B249=""),"",'OddsRatio_working_2-way'!M248)</f>
        <v>1.88998831897997</v>
      </c>
      <c r="I249" s="44">
        <f>IF(OR($A249="",$B249=""),"",'OddsRatio_working_2-way'!N248)</f>
        <v>2.1236102527122118</v>
      </c>
      <c r="J249" s="44">
        <f>IF('Log_working_2-way'!$D248="","",A249^('Log_working_2-way'!$D248))</f>
        <v>1.8875714220239754</v>
      </c>
      <c r="K249" s="46">
        <f>IF('Log_working_2-way'!$D248="","",B249^('Log_working_2-way'!$D248))</f>
        <v>2.1266698940329505</v>
      </c>
      <c r="L249" s="53">
        <f t="shared" si="35"/>
        <v>0.52755905511811019</v>
      </c>
      <c r="M249" s="53">
        <f t="shared" si="36"/>
        <v>0.47244094488188976</v>
      </c>
      <c r="N249" s="54">
        <v>346</v>
      </c>
      <c r="O249" s="54">
        <f t="shared" si="37"/>
        <v>153.77777777777783</v>
      </c>
      <c r="P249" s="54">
        <f t="shared" si="38"/>
        <v>173.86069651741292</v>
      </c>
      <c r="Q249" s="54">
        <f t="shared" si="39"/>
        <v>172.13930348258708</v>
      </c>
      <c r="R249" s="54">
        <f t="shared" si="40"/>
        <v>192.22222222222223</v>
      </c>
      <c r="S249" s="55">
        <f t="shared" si="41"/>
        <v>-18.361525704809253</v>
      </c>
      <c r="T249" s="55">
        <f t="shared" si="42"/>
        <v>-18.36152570480931</v>
      </c>
      <c r="U249" t="s">
        <v>515</v>
      </c>
      <c r="V249" t="s">
        <v>504</v>
      </c>
      <c r="W249" t="s">
        <v>509</v>
      </c>
      <c r="X249" t="s">
        <v>531</v>
      </c>
      <c r="Y249" s="66"/>
    </row>
    <row r="250" spans="1:25" ht="15" x14ac:dyDescent="0.25">
      <c r="A250">
        <v>1.74</v>
      </c>
      <c r="B250">
        <v>2.1</v>
      </c>
      <c r="C250" s="43">
        <f t="shared" si="43"/>
        <v>5.0903119868637159E-2</v>
      </c>
      <c r="D250" s="44">
        <f>IF(OR($A250="",$B250=""),"",A250*'MPTO_working_2-way'!$G249)</f>
        <v>1.8285714285714287</v>
      </c>
      <c r="E250" s="46">
        <f>IF(OR($A250="",$B250=""),"",B250*'MPTO_working_2-way'!$G249)</f>
        <v>2.2068965517241383</v>
      </c>
      <c r="F250" s="44">
        <f>IF(OR($A250="",$B250=""),"",'MPTO_working_2-way'!D249)</f>
        <v>1.8206278026905831</v>
      </c>
      <c r="G250" s="46">
        <f>IF(OR($A250="",$B250=""),"",'MPTO_working_2-way'!E249)</f>
        <v>2.2185792349726778</v>
      </c>
      <c r="H250" s="44">
        <f>IF(OR($A250="",$B250=""),"",'OddsRatio_working_2-way'!M249)</f>
        <v>1.8201995322647246</v>
      </c>
      <c r="I250" s="44">
        <f>IF(OR($A250="",$B250=""),"",'OddsRatio_working_2-way'!N249)</f>
        <v>2.2192155209340503</v>
      </c>
      <c r="J250" s="44">
        <f>IF('Log_working_2-way'!$D249="","",A250^('Log_working_2-way'!$D249))</f>
        <v>1.8165481807797608</v>
      </c>
      <c r="K250" s="46">
        <f>IF('Log_working_2-way'!$D249="","",B250^('Log_working_2-way'!$D249))</f>
        <v>2.2246674765030892</v>
      </c>
      <c r="L250" s="53">
        <f t="shared" si="35"/>
        <v>0.546875</v>
      </c>
      <c r="M250" s="53">
        <f t="shared" si="36"/>
        <v>0.45312499999999989</v>
      </c>
      <c r="N250" s="54">
        <v>347</v>
      </c>
      <c r="O250" s="54">
        <f t="shared" si="37"/>
        <v>147.57471264367814</v>
      </c>
      <c r="P250" s="54">
        <f t="shared" si="38"/>
        <v>181.76190476190479</v>
      </c>
      <c r="Q250" s="54">
        <f t="shared" si="39"/>
        <v>165.23809523809524</v>
      </c>
      <c r="R250" s="54">
        <f t="shared" si="40"/>
        <v>199.42528735632183</v>
      </c>
      <c r="S250" s="55">
        <f t="shared" si="41"/>
        <v>-17.663382594417101</v>
      </c>
      <c r="T250" s="55">
        <f t="shared" si="42"/>
        <v>-17.663382594417044</v>
      </c>
      <c r="U250" t="s">
        <v>506</v>
      </c>
      <c r="V250" t="s">
        <v>505</v>
      </c>
      <c r="W250" t="s">
        <v>509</v>
      </c>
      <c r="X250" t="s">
        <v>531</v>
      </c>
      <c r="Y250" s="66"/>
    </row>
    <row r="251" spans="1:25" ht="15" x14ac:dyDescent="0.25">
      <c r="A251">
        <v>1.78</v>
      </c>
      <c r="B251">
        <v>2.0499999999999998</v>
      </c>
      <c r="C251" s="43">
        <f t="shared" si="43"/>
        <v>4.9602630857769281E-2</v>
      </c>
      <c r="D251" s="44">
        <f>IF(OR($A251="",$B251=""),"",A251*'MPTO_working_2-way'!$G250)</f>
        <v>1.8682926829268294</v>
      </c>
      <c r="E251" s="46">
        <f>IF(OR($A251="",$B251=""),"",B251*'MPTO_working_2-way'!$G250)</f>
        <v>2.1516853932584268</v>
      </c>
      <c r="F251" s="44">
        <f>IF(OR($A251="",$B251=""),"",'MPTO_working_2-way'!D250)</f>
        <v>1.8622097473845369</v>
      </c>
      <c r="G251" s="46">
        <f>IF(OR($A251="",$B251=""),"",'MPTO_working_2-way'!E250)</f>
        <v>2.1598105948505473</v>
      </c>
      <c r="H251" s="44">
        <f>IF(OR($A251="",$B251=""),"",'OddsRatio_working_2-way'!M250)</f>
        <v>1.8618916073713347</v>
      </c>
      <c r="I251" s="44">
        <f>IF(OR($A251="",$B251=""),"",'OddsRatio_working_2-way'!N250)</f>
        <v>2.1602387022306426</v>
      </c>
      <c r="J251" s="44">
        <f>IF('Log_working_2-way'!$D250="","",A251^('Log_working_2-way'!$D250))</f>
        <v>1.8590957078802146</v>
      </c>
      <c r="K251" s="46">
        <f>IF('Log_working_2-way'!$D250="","",B251^('Log_working_2-way'!$D250))</f>
        <v>2.1640146619594889</v>
      </c>
      <c r="L251" s="53">
        <f t="shared" ref="L251:L314" si="44">(1/D251)</f>
        <v>0.53524804177545693</v>
      </c>
      <c r="M251" s="53">
        <f t="shared" ref="M251:M314" si="45">(1/E251)</f>
        <v>0.46475195822454313</v>
      </c>
      <c r="N251" s="54">
        <v>348</v>
      </c>
      <c r="O251" s="54">
        <f t="shared" ref="O251:O314" si="46">(1/A251)*((N251*A251)-N251)</f>
        <v>152.49438202247194</v>
      </c>
      <c r="P251" s="54">
        <f t="shared" ref="P251:P314" si="47">(1/B251)*((N251*B251)-N251)</f>
        <v>178.2439024390244</v>
      </c>
      <c r="Q251" s="54">
        <f t="shared" ref="Q251:Q314" si="48">(1/B251)*N251</f>
        <v>169.75609756097563</v>
      </c>
      <c r="R251" s="54">
        <f t="shared" ref="R251:R314" si="49">(1/A251)*N251</f>
        <v>195.50561797752812</v>
      </c>
      <c r="S251" s="55">
        <f t="shared" ref="S251:S314" si="50">O251-Q251</f>
        <v>-17.261715538503694</v>
      </c>
      <c r="T251" s="55">
        <f t="shared" ref="T251:T314" si="51">P251-R251</f>
        <v>-17.261715538503722</v>
      </c>
      <c r="U251" t="s">
        <v>508</v>
      </c>
      <c r="V251" t="s">
        <v>516</v>
      </c>
      <c r="W251" t="s">
        <v>509</v>
      </c>
      <c r="X251" t="s">
        <v>531</v>
      </c>
      <c r="Y251" s="66"/>
    </row>
    <row r="252" spans="1:25" ht="15" x14ac:dyDescent="0.25">
      <c r="A252">
        <v>1.74</v>
      </c>
      <c r="B252">
        <v>2.12</v>
      </c>
      <c r="C252" s="43">
        <f t="shared" si="43"/>
        <v>4.6410756885707949E-2</v>
      </c>
      <c r="D252" s="44">
        <f>IF(OR($A252="",$B252=""),"",A252*'MPTO_working_2-way'!$G251)</f>
        <v>1.8207547169811318</v>
      </c>
      <c r="E252" s="46">
        <f>IF(OR($A252="",$B252=""),"",B252*'MPTO_working_2-way'!$G251)</f>
        <v>2.2183908045977008</v>
      </c>
      <c r="F252" s="44">
        <f>IF(OR($A252="",$B252=""),"",'MPTO_working_2-way'!D251)</f>
        <v>1.8132127408572549</v>
      </c>
      <c r="G252" s="46">
        <f>IF(OR($A252="",$B252=""),"",'MPTO_working_2-way'!E251)</f>
        <v>2.2296905222437133</v>
      </c>
      <c r="H252" s="44">
        <f>IF(OR($A252="",$B252=""),"",'OddsRatio_working_2-way'!M251)</f>
        <v>1.8128433340529317</v>
      </c>
      <c r="I252" s="44">
        <f>IF(OR($A252="",$B252=""),"",'OddsRatio_working_2-way'!N251)</f>
        <v>2.2302493704584911</v>
      </c>
      <c r="J252" s="44">
        <f>IF('Log_working_2-way'!$D251="","",A252^('Log_working_2-way'!$D251))</f>
        <v>1.8093883298066613</v>
      </c>
      <c r="K252" s="46">
        <f>IF('Log_working_2-way'!$D251="","",B252^('Log_working_2-way'!$D251))</f>
        <v>2.235500887736106</v>
      </c>
      <c r="L252" s="53">
        <f t="shared" si="44"/>
        <v>0.5492227979274612</v>
      </c>
      <c r="M252" s="53">
        <f t="shared" si="45"/>
        <v>0.45077720207253896</v>
      </c>
      <c r="N252" s="54">
        <v>349</v>
      </c>
      <c r="O252" s="54">
        <f t="shared" si="46"/>
        <v>148.42528735632183</v>
      </c>
      <c r="P252" s="54">
        <f t="shared" si="47"/>
        <v>184.37735849056602</v>
      </c>
      <c r="Q252" s="54">
        <f t="shared" si="48"/>
        <v>164.62264150943395</v>
      </c>
      <c r="R252" s="54">
        <f t="shared" si="49"/>
        <v>200.57471264367814</v>
      </c>
      <c r="S252" s="55">
        <f t="shared" si="50"/>
        <v>-16.197354153112116</v>
      </c>
      <c r="T252" s="55">
        <f t="shared" si="51"/>
        <v>-16.197354153112116</v>
      </c>
      <c r="U252" t="s">
        <v>251</v>
      </c>
      <c r="V252" t="s">
        <v>130</v>
      </c>
      <c r="W252" t="s">
        <v>442</v>
      </c>
      <c r="X252" t="s">
        <v>531</v>
      </c>
      <c r="Y252" s="66"/>
    </row>
    <row r="253" spans="1:25" ht="15" x14ac:dyDescent="0.25">
      <c r="A253">
        <v>1.88</v>
      </c>
      <c r="B253">
        <v>2</v>
      </c>
      <c r="C253" s="43">
        <f t="shared" si="43"/>
        <v>3.1914893617021267E-2</v>
      </c>
      <c r="D253" s="44">
        <f>IF(OR($A253="",$B253=""),"",A253*'MPTO_working_2-way'!$G252)</f>
        <v>1.94</v>
      </c>
      <c r="E253" s="46">
        <f>IF(OR($A253="",$B253=""),"",B253*'MPTO_working_2-way'!$G252)</f>
        <v>2.0638297872340425</v>
      </c>
      <c r="F253" s="44">
        <f>IF(OR($A253="",$B253=""),"",'MPTO_working_2-way'!D252)</f>
        <v>1.9381443298969072</v>
      </c>
      <c r="G253" s="46">
        <f>IF(OR($A253="",$B253=""),"",'MPTO_working_2-way'!E252)</f>
        <v>2.0659340659340657</v>
      </c>
      <c r="H253" s="44">
        <f>IF(OR($A253="",$B253=""),"",'OddsRatio_working_2-way'!M252)</f>
        <v>1.9380831519646857</v>
      </c>
      <c r="I253" s="44">
        <f>IF(OR($A253="",$B253=""),"",'OddsRatio_working_2-way'!N252)</f>
        <v>2.0660035817780522</v>
      </c>
      <c r="J253" s="44">
        <f>IF('Log_working_2-way'!$D252="","",A253^('Log_working_2-way'!$D252))</f>
        <v>1.9372406373367297</v>
      </c>
      <c r="K253" s="46">
        <f>IF('Log_working_2-way'!$D252="","",B253^('Log_working_2-way'!$D252))</f>
        <v>2.0669618454035223</v>
      </c>
      <c r="L253" s="53">
        <f t="shared" si="44"/>
        <v>0.51546391752577325</v>
      </c>
      <c r="M253" s="53">
        <f t="shared" si="45"/>
        <v>0.4845360824742268</v>
      </c>
      <c r="N253" s="54">
        <v>350</v>
      </c>
      <c r="O253" s="54">
        <f t="shared" si="46"/>
        <v>163.82978723404256</v>
      </c>
      <c r="P253" s="54">
        <f t="shared" si="47"/>
        <v>175</v>
      </c>
      <c r="Q253" s="54">
        <f t="shared" si="48"/>
        <v>175</v>
      </c>
      <c r="R253" s="54">
        <f t="shared" si="49"/>
        <v>186.17021276595744</v>
      </c>
      <c r="S253" s="55">
        <f t="shared" si="50"/>
        <v>-11.170212765957444</v>
      </c>
      <c r="T253" s="55">
        <f t="shared" si="51"/>
        <v>-11.170212765957444</v>
      </c>
      <c r="U253" t="s">
        <v>165</v>
      </c>
      <c r="V253" t="s">
        <v>64</v>
      </c>
      <c r="W253" t="s">
        <v>442</v>
      </c>
      <c r="X253" t="s">
        <v>531</v>
      </c>
      <c r="Y253" s="66"/>
    </row>
    <row r="254" spans="1:25" ht="15" x14ac:dyDescent="0.25">
      <c r="A254">
        <v>2.3199999999999998</v>
      </c>
      <c r="B254">
        <v>1.66</v>
      </c>
      <c r="C254" s="43">
        <f t="shared" si="43"/>
        <v>3.3444121312837582E-2</v>
      </c>
      <c r="D254" s="44">
        <f>IF(OR($A254="",$B254=""),"",A254*'MPTO_working_2-way'!$G253)</f>
        <v>2.3975903614457832</v>
      </c>
      <c r="E254" s="46">
        <f>IF(OR($A254="",$B254=""),"",B254*'MPTO_working_2-way'!$G253)</f>
        <v>1.7155172413793103</v>
      </c>
      <c r="F254" s="44">
        <f>IF(OR($A254="",$B254=""),"",'MPTO_working_2-way'!D253)</f>
        <v>2.4136375031336175</v>
      </c>
      <c r="G254" s="46">
        <f>IF(OR($A254="",$B254=""),"",'MPTO_working_2-way'!E253)</f>
        <v>1.707394928178755</v>
      </c>
      <c r="H254" s="44">
        <f>IF(OR($A254="",$B254=""),"",'OddsRatio_working_2-way'!M253)</f>
        <v>2.4142135623730954</v>
      </c>
      <c r="I254" s="44">
        <f>IF(OR($A254="",$B254=""),"",'OddsRatio_working_2-way'!N253)</f>
        <v>1.7071067811865479</v>
      </c>
      <c r="J254" s="44">
        <f>IF('Log_working_2-way'!$D253="","",A254^('Log_working_2-way'!$D253))</f>
        <v>2.4216287324780335</v>
      </c>
      <c r="K254" s="46">
        <f>IF('Log_working_2-way'!$D253="","",B254^('Log_working_2-way'!$D253))</f>
        <v>1.7034185347793582</v>
      </c>
      <c r="L254" s="53">
        <f t="shared" si="44"/>
        <v>0.41708542713567837</v>
      </c>
      <c r="M254" s="53">
        <f t="shared" si="45"/>
        <v>0.58291457286432158</v>
      </c>
      <c r="N254" s="54">
        <v>351</v>
      </c>
      <c r="O254" s="54">
        <f t="shared" si="46"/>
        <v>199.70689655172413</v>
      </c>
      <c r="P254" s="54">
        <f t="shared" si="47"/>
        <v>139.55421686746988</v>
      </c>
      <c r="Q254" s="54">
        <f t="shared" si="48"/>
        <v>211.44578313253015</v>
      </c>
      <c r="R254" s="54">
        <f t="shared" si="49"/>
        <v>151.29310344827587</v>
      </c>
      <c r="S254" s="55">
        <f t="shared" si="50"/>
        <v>-11.738886580806025</v>
      </c>
      <c r="T254" s="55">
        <f t="shared" si="51"/>
        <v>-11.738886580805996</v>
      </c>
      <c r="U254" t="s">
        <v>164</v>
      </c>
      <c r="V254" t="s">
        <v>169</v>
      </c>
      <c r="W254" t="s">
        <v>442</v>
      </c>
      <c r="X254" t="s">
        <v>531</v>
      </c>
      <c r="Y254" s="66"/>
    </row>
    <row r="255" spans="1:25" ht="15" x14ac:dyDescent="0.25">
      <c r="A255">
        <v>1.92</v>
      </c>
      <c r="B255">
        <v>1.96</v>
      </c>
      <c r="C255" s="43">
        <f t="shared" si="43"/>
        <v>3.1037414965986443E-2</v>
      </c>
      <c r="D255" s="44">
        <f>IF(OR($A255="",$B255=""),"",A255*'MPTO_working_2-way'!$G254)</f>
        <v>1.9795918367346939</v>
      </c>
      <c r="E255" s="46">
        <f>IF(OR($A255="",$B255=""),"",B255*'MPTO_working_2-way'!$G254)</f>
        <v>2.0208333333333335</v>
      </c>
      <c r="F255" s="44">
        <f>IF(OR($A255="",$B255=""),"",'MPTO_working_2-way'!D254)</f>
        <v>1.9789650820361799</v>
      </c>
      <c r="G255" s="46">
        <f>IF(OR($A255="",$B255=""),"",'MPTO_working_2-way'!E254)</f>
        <v>2.0214868929952732</v>
      </c>
      <c r="H255" s="44">
        <f>IF(OR($A255="",$B255=""),"",'OddsRatio_working_2-way'!M254)</f>
        <v>1.9789450103725608</v>
      </c>
      <c r="I255" s="44">
        <f>IF(OR($A255="",$B255=""),"",'OddsRatio_working_2-way'!N254)</f>
        <v>2.0215078369104988</v>
      </c>
      <c r="J255" s="44">
        <f>IF('Log_working_2-way'!$D254="","",A255^('Log_working_2-way'!$D254))</f>
        <v>1.978660427169332</v>
      </c>
      <c r="K255" s="46">
        <f>IF('Log_working_2-way'!$D254="","",B255^('Log_working_2-way'!$D254))</f>
        <v>2.0218048796479562</v>
      </c>
      <c r="L255" s="53">
        <f t="shared" si="44"/>
        <v>0.50515463917525771</v>
      </c>
      <c r="M255" s="53">
        <f t="shared" si="45"/>
        <v>0.49484536082474223</v>
      </c>
      <c r="N255" s="54">
        <v>352</v>
      </c>
      <c r="O255" s="54">
        <f t="shared" si="46"/>
        <v>168.66666666666663</v>
      </c>
      <c r="P255" s="54">
        <f t="shared" si="47"/>
        <v>172.40816326530611</v>
      </c>
      <c r="Q255" s="54">
        <f t="shared" si="48"/>
        <v>179.59183673469389</v>
      </c>
      <c r="R255" s="54">
        <f t="shared" si="49"/>
        <v>183.33333333333334</v>
      </c>
      <c r="S255" s="55">
        <f t="shared" si="50"/>
        <v>-10.925170068027256</v>
      </c>
      <c r="T255" s="55">
        <f t="shared" si="51"/>
        <v>-10.925170068027228</v>
      </c>
      <c r="U255" t="s">
        <v>379</v>
      </c>
      <c r="V255" t="s">
        <v>127</v>
      </c>
      <c r="W255" t="s">
        <v>442</v>
      </c>
      <c r="X255" t="s">
        <v>531</v>
      </c>
      <c r="Y255" s="66"/>
    </row>
    <row r="256" spans="1:25" ht="15" x14ac:dyDescent="0.25">
      <c r="A256">
        <v>1.93</v>
      </c>
      <c r="B256">
        <v>1.95</v>
      </c>
      <c r="C256" s="43">
        <f t="shared" si="43"/>
        <v>3.0955227846419575E-2</v>
      </c>
      <c r="D256" s="44">
        <f>IF(OR($A256="",$B256=""),"",A256*'MPTO_working_2-way'!$G255)</f>
        <v>1.9897435897435898</v>
      </c>
      <c r="E256" s="46">
        <f>IF(OR($A256="",$B256=""),"",B256*'MPTO_working_2-way'!$G255)</f>
        <v>2.0103626943005182</v>
      </c>
      <c r="F256" s="44">
        <f>IF(OR($A256="",$B256=""),"",'MPTO_working_2-way'!D255)</f>
        <v>1.9894277785119598</v>
      </c>
      <c r="G256" s="46">
        <f>IF(OR($A256="",$B256=""),"",'MPTO_working_2-way'!E255)</f>
        <v>2.0106851876586083</v>
      </c>
      <c r="H256" s="44">
        <f>IF(OR($A256="",$B256=""),"",'OddsRatio_working_2-way'!M255)</f>
        <v>1.9894176915848294</v>
      </c>
      <c r="I256" s="44">
        <f>IF(OR($A256="",$B256=""),"",'OddsRatio_working_2-way'!N255)</f>
        <v>2.0106954914038573</v>
      </c>
      <c r="J256" s="44">
        <f>IF('Log_working_2-way'!$D255="","",A256^('Log_working_2-way'!$D255))</f>
        <v>1.9892742724695103</v>
      </c>
      <c r="K256" s="46">
        <f>IF('Log_working_2-way'!$D255="","",B256^('Log_working_2-way'!$D255))</f>
        <v>2.0108420160403986</v>
      </c>
      <c r="L256" s="53">
        <f t="shared" si="44"/>
        <v>0.50257731958762886</v>
      </c>
      <c r="M256" s="53">
        <f t="shared" si="45"/>
        <v>0.49742268041237114</v>
      </c>
      <c r="N256" s="54">
        <v>353</v>
      </c>
      <c r="O256" s="54">
        <f t="shared" si="46"/>
        <v>170.09844559585491</v>
      </c>
      <c r="P256" s="54">
        <f t="shared" si="47"/>
        <v>171.97435897435901</v>
      </c>
      <c r="Q256" s="54">
        <f t="shared" si="48"/>
        <v>181.02564102564105</v>
      </c>
      <c r="R256" s="54">
        <f t="shared" si="49"/>
        <v>182.90155440414509</v>
      </c>
      <c r="S256" s="55">
        <f t="shared" si="50"/>
        <v>-10.927195429786138</v>
      </c>
      <c r="T256" s="55">
        <f t="shared" si="51"/>
        <v>-10.927195429786082</v>
      </c>
      <c r="U256" t="s">
        <v>124</v>
      </c>
      <c r="V256" t="s">
        <v>166</v>
      </c>
      <c r="W256" t="s">
        <v>442</v>
      </c>
      <c r="X256" t="s">
        <v>531</v>
      </c>
      <c r="Y256" s="66"/>
    </row>
    <row r="257" spans="1:25" ht="15" x14ac:dyDescent="0.25">
      <c r="A257">
        <v>1.65</v>
      </c>
      <c r="B257">
        <v>2.36</v>
      </c>
      <c r="C257" s="43">
        <f t="shared" si="43"/>
        <v>2.9789419619928204E-2</v>
      </c>
      <c r="D257" s="44">
        <f>IF(OR($A257="",$B257=""),"",A257*'MPTO_working_2-way'!$G256)</f>
        <v>1.6991525423728815</v>
      </c>
      <c r="E257" s="46">
        <f>IF(OR($A257="",$B257=""),"",B257*'MPTO_working_2-way'!$G256)</f>
        <v>2.4303030303030306</v>
      </c>
      <c r="F257" s="44">
        <f>IF(OR($A257="",$B257=""),"",'MPTO_working_2-way'!D256)</f>
        <v>1.691572545612511</v>
      </c>
      <c r="G257" s="46">
        <f>IF(OR($A257="",$B257=""),"",'MPTO_working_2-way'!E256)</f>
        <v>2.4459798994974875</v>
      </c>
      <c r="H257" s="44">
        <f>IF(OR($A257="",$B257=""),"",'OddsRatio_working_2-way'!M256)</f>
        <v>1.6913328984437157</v>
      </c>
      <c r="I257" s="44">
        <f>IF(OR($A257="",$B257=""),"",'OddsRatio_working_2-way'!N256)</f>
        <v>2.4464811413591585</v>
      </c>
      <c r="J257" s="44">
        <f>IF('Log_working_2-way'!$D256="","",A257^('Log_working_2-way'!$D256))</f>
        <v>1.6878976211702592</v>
      </c>
      <c r="K257" s="46">
        <f>IF('Log_working_2-way'!$D256="","",B257^('Log_working_2-way'!$D256))</f>
        <v>2.4537046927110477</v>
      </c>
      <c r="L257" s="53">
        <f t="shared" si="44"/>
        <v>0.58852867830423938</v>
      </c>
      <c r="M257" s="53">
        <f t="shared" si="45"/>
        <v>0.41147132169576056</v>
      </c>
      <c r="N257" s="54">
        <v>354</v>
      </c>
      <c r="O257" s="54">
        <f t="shared" si="46"/>
        <v>139.45454545454547</v>
      </c>
      <c r="P257" s="54">
        <f t="shared" si="47"/>
        <v>204</v>
      </c>
      <c r="Q257" s="54">
        <f t="shared" si="48"/>
        <v>150</v>
      </c>
      <c r="R257" s="54">
        <f t="shared" si="49"/>
        <v>214.54545454545456</v>
      </c>
      <c r="S257" s="55">
        <f t="shared" si="50"/>
        <v>-10.545454545454533</v>
      </c>
      <c r="T257" s="55">
        <f t="shared" si="51"/>
        <v>-10.545454545454561</v>
      </c>
      <c r="U257" t="s">
        <v>261</v>
      </c>
      <c r="V257" t="s">
        <v>265</v>
      </c>
      <c r="W257" t="s">
        <v>230</v>
      </c>
      <c r="X257" t="s">
        <v>532</v>
      </c>
      <c r="Y257" s="66"/>
    </row>
    <row r="258" spans="1:25" ht="15" x14ac:dyDescent="0.25">
      <c r="A258">
        <v>1.64</v>
      </c>
      <c r="B258">
        <v>2.39</v>
      </c>
      <c r="C258" s="43">
        <f t="shared" si="43"/>
        <v>2.8166139401979873E-2</v>
      </c>
      <c r="D258" s="44">
        <f>IF(OR($A258="",$B258=""),"",A258*'MPTO_working_2-way'!$G257)</f>
        <v>1.6861924686192469</v>
      </c>
      <c r="E258" s="46">
        <f>IF(OR($A258="",$B258=""),"",B258*'MPTO_working_2-way'!$G257)</f>
        <v>2.4573170731707319</v>
      </c>
      <c r="F258" s="44">
        <f>IF(OR($A258="",$B258=""),"",'MPTO_working_2-way'!D257)</f>
        <v>1.6787733424704472</v>
      </c>
      <c r="G258" s="46">
        <f>IF(OR($A258="",$B258=""),"",'MPTO_working_2-way'!E257)</f>
        <v>2.4732458354366487</v>
      </c>
      <c r="H258" s="44">
        <f>IF(OR($A258="",$B258=""),"",'OddsRatio_working_2-way'!M257)</f>
        <v>1.6785511437439771</v>
      </c>
      <c r="I258" s="44">
        <f>IF(OR($A258="",$B258=""),"",'OddsRatio_working_2-way'!N257)</f>
        <v>2.4737282653189494</v>
      </c>
      <c r="J258" s="44">
        <f>IF('Log_working_2-way'!$D257="","",A258^('Log_working_2-way'!$D257))</f>
        <v>1.6751910363664311</v>
      </c>
      <c r="K258" s="46">
        <f>IF('Log_working_2-way'!$D257="","",B258^('Log_working_2-way'!$D257))</f>
        <v>2.4810623159062106</v>
      </c>
      <c r="L258" s="53">
        <f t="shared" si="44"/>
        <v>0.59305210918114148</v>
      </c>
      <c r="M258" s="53">
        <f t="shared" si="45"/>
        <v>0.40694789081885852</v>
      </c>
      <c r="N258" s="54">
        <v>355</v>
      </c>
      <c r="O258" s="54">
        <f t="shared" si="46"/>
        <v>138.53658536585363</v>
      </c>
      <c r="P258" s="54">
        <f t="shared" si="47"/>
        <v>206.46443514644352</v>
      </c>
      <c r="Q258" s="54">
        <f t="shared" si="48"/>
        <v>148.53556485355648</v>
      </c>
      <c r="R258" s="54">
        <f t="shared" si="49"/>
        <v>216.46341463414635</v>
      </c>
      <c r="S258" s="55">
        <f t="shared" si="50"/>
        <v>-9.9989794877028544</v>
      </c>
      <c r="T258" s="55">
        <f t="shared" si="51"/>
        <v>-9.998979487702826</v>
      </c>
      <c r="U258" t="s">
        <v>260</v>
      </c>
      <c r="V258" t="s">
        <v>266</v>
      </c>
      <c r="W258" t="s">
        <v>230</v>
      </c>
      <c r="X258" t="s">
        <v>532</v>
      </c>
      <c r="Y258" s="66"/>
    </row>
    <row r="259" spans="1:25" ht="15" x14ac:dyDescent="0.25">
      <c r="A259">
        <v>1.72</v>
      </c>
      <c r="B259">
        <v>2.2200000000000002</v>
      </c>
      <c r="C259" s="43">
        <f t="shared" ref="C259:C318" si="52">IF(OR($A259="",$B259=""),"",(1/A259)+(1/B259)-1)</f>
        <v>3.1845799287659737E-2</v>
      </c>
      <c r="D259" s="44">
        <f>IF(OR($A259="",$B259=""),"",A259*'MPTO_working_2-way'!$G258)</f>
        <v>1.7747747747747746</v>
      </c>
      <c r="E259" s="46">
        <f>IF(OR($A259="",$B259=""),"",B259*'MPTO_working_2-way'!$G258)</f>
        <v>2.2906976744186047</v>
      </c>
      <c r="F259" s="44">
        <f>IF(OR($A259="",$B259=""),"",'MPTO_working_2-way'!D258)</f>
        <v>1.7684327528714336</v>
      </c>
      <c r="G259" s="46">
        <f>IF(OR($A259="",$B259=""),"",'MPTO_working_2-way'!E258)</f>
        <v>2.3013500482160079</v>
      </c>
      <c r="H259" s="44">
        <f>IF(OR($A259="",$B259=""),"",'OddsRatio_working_2-way'!M258)</f>
        <v>1.768221279597376</v>
      </c>
      <c r="I259" s="44">
        <f>IF(OR($A259="",$B259=""),"",'OddsRatio_working_2-way'!N258)</f>
        <v>2.3017082793177757</v>
      </c>
      <c r="J259" s="44">
        <f>IF('Log_working_2-way'!$D258="","",A259^('Log_working_2-way'!$D258))</f>
        <v>1.7653459246637417</v>
      </c>
      <c r="K259" s="46">
        <f>IF('Log_working_2-way'!$D258="","",B259^('Log_working_2-way'!$D258))</f>
        <v>2.3065987127837881</v>
      </c>
      <c r="L259" s="53">
        <f t="shared" si="44"/>
        <v>0.56345177664974622</v>
      </c>
      <c r="M259" s="53">
        <f t="shared" si="45"/>
        <v>0.43654822335025378</v>
      </c>
      <c r="N259" s="54">
        <v>356</v>
      </c>
      <c r="O259" s="54">
        <f t="shared" si="46"/>
        <v>149.02325581395345</v>
      </c>
      <c r="P259" s="54">
        <f t="shared" si="47"/>
        <v>195.63963963963965</v>
      </c>
      <c r="Q259" s="54">
        <f t="shared" si="48"/>
        <v>160.36036036036035</v>
      </c>
      <c r="R259" s="54">
        <f t="shared" si="49"/>
        <v>206.97674418604652</v>
      </c>
      <c r="S259" s="55">
        <f t="shared" si="50"/>
        <v>-11.337104546406891</v>
      </c>
      <c r="T259" s="55">
        <f t="shared" si="51"/>
        <v>-11.337104546406863</v>
      </c>
      <c r="U259" t="s">
        <v>240</v>
      </c>
      <c r="V259" t="s">
        <v>390</v>
      </c>
      <c r="W259" t="s">
        <v>230</v>
      </c>
      <c r="X259" t="s">
        <v>532</v>
      </c>
      <c r="Y259" s="66"/>
    </row>
    <row r="260" spans="1:25" ht="15" x14ac:dyDescent="0.25">
      <c r="A260">
        <v>2.1</v>
      </c>
      <c r="B260">
        <v>1.81</v>
      </c>
      <c r="C260" s="43">
        <f t="shared" si="52"/>
        <v>2.8676664035780064E-2</v>
      </c>
      <c r="D260" s="44">
        <f>IF(OR($A260="",$B260=""),"",A260*'MPTO_working_2-way'!$G259)</f>
        <v>2.160220994475138</v>
      </c>
      <c r="E260" s="46">
        <f>IF(OR($A260="",$B260=""),"",B260*'MPTO_working_2-way'!$G259)</f>
        <v>1.861904761904762</v>
      </c>
      <c r="F260" s="44">
        <f>IF(OR($A260="",$B260=""),"",'MPTO_working_2-way'!D259)</f>
        <v>2.1651951011107946</v>
      </c>
      <c r="G260" s="46">
        <f>IF(OR($A260="",$B260=""),"",'MPTO_working_2-way'!E259)</f>
        <v>1.858225372769494</v>
      </c>
      <c r="H260" s="44">
        <f>IF(OR($A260="",$B260=""),"",'OddsRatio_working_2-way'!M259)</f>
        <v>2.1653431646335015</v>
      </c>
      <c r="I260" s="44">
        <f>IF(OR($A260="",$B260=""),"",'OddsRatio_working_2-way'!N259)</f>
        <v>1.8581163303210331</v>
      </c>
      <c r="J260" s="44">
        <f>IF('Log_working_2-way'!$D259="","",A260^('Log_working_2-way'!$D259))</f>
        <v>2.1676082555034109</v>
      </c>
      <c r="K260" s="46">
        <f>IF('Log_working_2-way'!$D259="","",B260^('Log_working_2-way'!$D259))</f>
        <v>1.8564516354578522</v>
      </c>
      <c r="L260" s="53">
        <f t="shared" si="44"/>
        <v>0.46291560102301793</v>
      </c>
      <c r="M260" s="53">
        <f t="shared" si="45"/>
        <v>0.53708439897698212</v>
      </c>
      <c r="N260" s="54">
        <v>357</v>
      </c>
      <c r="O260" s="54">
        <f t="shared" si="46"/>
        <v>187</v>
      </c>
      <c r="P260" s="54">
        <f t="shared" si="47"/>
        <v>159.76243093922656</v>
      </c>
      <c r="Q260" s="54">
        <f t="shared" si="48"/>
        <v>197.2375690607735</v>
      </c>
      <c r="R260" s="54">
        <f t="shared" si="49"/>
        <v>170</v>
      </c>
      <c r="S260" s="55">
        <f t="shared" si="50"/>
        <v>-10.237569060773495</v>
      </c>
      <c r="T260" s="55">
        <f t="shared" si="51"/>
        <v>-10.237569060773438</v>
      </c>
      <c r="U260" t="s">
        <v>267</v>
      </c>
      <c r="V260" t="s">
        <v>241</v>
      </c>
      <c r="W260" t="s">
        <v>230</v>
      </c>
      <c r="X260" t="s">
        <v>532</v>
      </c>
      <c r="Y260" s="66"/>
    </row>
    <row r="261" spans="1:25" ht="15" x14ac:dyDescent="0.25">
      <c r="A261">
        <v>1.67</v>
      </c>
      <c r="B261">
        <v>2.31</v>
      </c>
      <c r="C261" s="43">
        <f t="shared" si="52"/>
        <v>3.1702828110013792E-2</v>
      </c>
      <c r="D261" s="44">
        <f>IF(OR($A261="",$B261=""),"",A261*'MPTO_working_2-way'!$G260)</f>
        <v>1.722943722943723</v>
      </c>
      <c r="E261" s="46">
        <f>IF(OR($A261="",$B261=""),"",B261*'MPTO_working_2-way'!$G260)</f>
        <v>2.3832335329341321</v>
      </c>
      <c r="F261" s="44">
        <f>IF(OR($A261="",$B261=""),"",'MPTO_working_2-way'!D260)</f>
        <v>1.7154100984947862</v>
      </c>
      <c r="G261" s="46">
        <f>IF(OR($A261="",$B261=""),"",'MPTO_working_2-way'!E260)</f>
        <v>2.397799670572148</v>
      </c>
      <c r="H261" s="44">
        <f>IF(OR($A261="",$B261=""),"",'OddsRatio_working_2-way'!M260)</f>
        <v>1.7151575921986633</v>
      </c>
      <c r="I261" s="44">
        <f>IF(OR($A261="",$B261=""),"",'OddsRatio_working_2-way'!N260)</f>
        <v>2.3982932026570873</v>
      </c>
      <c r="J261" s="44">
        <f>IF('Log_working_2-way'!$D260="","",A261^('Log_working_2-way'!$D260))</f>
        <v>1.7117407279082215</v>
      </c>
      <c r="K261" s="46">
        <f>IF('Log_working_2-way'!$D260="","",B261^('Log_working_2-way'!$D260))</f>
        <v>2.4050060096166201</v>
      </c>
      <c r="L261" s="53">
        <f t="shared" si="44"/>
        <v>0.58040201005025127</v>
      </c>
      <c r="M261" s="53">
        <f t="shared" si="45"/>
        <v>0.41959798994974867</v>
      </c>
      <c r="N261" s="54">
        <v>358</v>
      </c>
      <c r="O261" s="54">
        <f t="shared" si="46"/>
        <v>143.62874251497007</v>
      </c>
      <c r="P261" s="54">
        <f t="shared" si="47"/>
        <v>203.02164502164501</v>
      </c>
      <c r="Q261" s="54">
        <f t="shared" si="48"/>
        <v>154.97835497835499</v>
      </c>
      <c r="R261" s="54">
        <f t="shared" si="49"/>
        <v>214.37125748502996</v>
      </c>
      <c r="S261" s="55">
        <f t="shared" si="50"/>
        <v>-11.349612463384915</v>
      </c>
      <c r="T261" s="55">
        <f t="shared" si="51"/>
        <v>-11.349612463384943</v>
      </c>
      <c r="U261" t="s">
        <v>244</v>
      </c>
      <c r="V261" t="s">
        <v>393</v>
      </c>
      <c r="W261" t="s">
        <v>231</v>
      </c>
      <c r="X261" t="s">
        <v>532</v>
      </c>
      <c r="Y261" s="66"/>
    </row>
    <row r="262" spans="1:25" ht="15" x14ac:dyDescent="0.25">
      <c r="A262">
        <v>1.78</v>
      </c>
      <c r="B262">
        <v>2.12</v>
      </c>
      <c r="C262" s="43">
        <f t="shared" si="52"/>
        <v>3.3495866016535869E-2</v>
      </c>
      <c r="D262" s="44">
        <f>IF(OR($A262="",$B262=""),"",A262*'MPTO_working_2-way'!$G261)</f>
        <v>1.8396226415094339</v>
      </c>
      <c r="E262" s="46">
        <f>IF(OR($A262="",$B262=""),"",B262*'MPTO_working_2-way'!$G261)</f>
        <v>2.191011235955056</v>
      </c>
      <c r="F262" s="44">
        <f>IF(OR($A262="",$B262=""),"",'MPTO_working_2-way'!D261)</f>
        <v>1.8346946713341112</v>
      </c>
      <c r="G262" s="46">
        <f>IF(OR($A262="",$B262=""),"",'MPTO_working_2-way'!E261)</f>
        <v>2.1980428704566637</v>
      </c>
      <c r="H262" s="44">
        <f>IF(OR($A262="",$B262=""),"",'OddsRatio_working_2-way'!M261)</f>
        <v>1.83452296039628</v>
      </c>
      <c r="I262" s="44">
        <f>IF(OR($A262="",$B262=""),"",'OddsRatio_working_2-way'!N261)</f>
        <v>2.1982893790305562</v>
      </c>
      <c r="J262" s="44">
        <f>IF('Log_working_2-way'!$D261="","",A262^('Log_working_2-way'!$D261))</f>
        <v>1.8322858584832242</v>
      </c>
      <c r="K262" s="46">
        <f>IF('Log_working_2-way'!$D261="","",B262^('Log_working_2-way'!$D261))</f>
        <v>2.2015102621380289</v>
      </c>
      <c r="L262" s="53">
        <f t="shared" si="44"/>
        <v>0.54358974358974366</v>
      </c>
      <c r="M262" s="53">
        <f t="shared" si="45"/>
        <v>0.45641025641025645</v>
      </c>
      <c r="N262" s="54">
        <v>359</v>
      </c>
      <c r="O262" s="54">
        <f t="shared" si="46"/>
        <v>157.31460674157304</v>
      </c>
      <c r="P262" s="54">
        <f t="shared" si="47"/>
        <v>189.66037735849056</v>
      </c>
      <c r="Q262" s="54">
        <f t="shared" si="48"/>
        <v>169.33962264150941</v>
      </c>
      <c r="R262" s="54">
        <f t="shared" si="49"/>
        <v>201.68539325842698</v>
      </c>
      <c r="S262" s="55">
        <f t="shared" si="50"/>
        <v>-12.025015899936363</v>
      </c>
      <c r="T262" s="55">
        <f t="shared" si="51"/>
        <v>-12.02501589993642</v>
      </c>
      <c r="U262" t="s">
        <v>232</v>
      </c>
      <c r="V262" t="s">
        <v>275</v>
      </c>
      <c r="W262" t="s">
        <v>231</v>
      </c>
      <c r="X262" t="s">
        <v>532</v>
      </c>
      <c r="Y262" s="66"/>
    </row>
    <row r="263" spans="1:25" ht="15" x14ac:dyDescent="0.25">
      <c r="A263">
        <v>1.81</v>
      </c>
      <c r="B263">
        <v>2.08</v>
      </c>
      <c r="C263" s="43">
        <f t="shared" si="52"/>
        <v>3.3255418614534626E-2</v>
      </c>
      <c r="D263" s="44">
        <f>IF(OR($A263="",$B263=""),"",A263*'MPTO_working_2-way'!$G262)</f>
        <v>1.8701923076923077</v>
      </c>
      <c r="E263" s="46">
        <f>IF(OR($A263="",$B263=""),"",B263*'MPTO_working_2-way'!$G262)</f>
        <v>2.1491712707182322</v>
      </c>
      <c r="F263" s="44">
        <f>IF(OR($A263="",$B263=""),"",'MPTO_working_2-way'!D262)</f>
        <v>1.8661643699811639</v>
      </c>
      <c r="G263" s="46">
        <f>IF(OR($A263="",$B263=""),"",'MPTO_working_2-way'!E262)</f>
        <v>2.1545152798443401</v>
      </c>
      <c r="H263" s="44">
        <f>IF(OR($A263="",$B263=""),"",'OddsRatio_working_2-way'!M262)</f>
        <v>1.8660254037844384</v>
      </c>
      <c r="I263" s="44">
        <f>IF(OR($A263="",$B263=""),"",'OddsRatio_working_2-way'!N262)</f>
        <v>2.1547005383792519</v>
      </c>
      <c r="J263" s="44">
        <f>IF('Log_working_2-way'!$D262="","",A263^('Log_working_2-way'!$D262))</f>
        <v>1.8641966683390954</v>
      </c>
      <c r="K263" s="46">
        <f>IF('Log_working_2-way'!$D262="","",B263^('Log_working_2-way'!$D262))</f>
        <v>2.1571440120474694</v>
      </c>
      <c r="L263" s="53">
        <f t="shared" si="44"/>
        <v>0.53470437017994854</v>
      </c>
      <c r="M263" s="53">
        <f t="shared" si="45"/>
        <v>0.46529562982005135</v>
      </c>
      <c r="N263" s="54">
        <v>360</v>
      </c>
      <c r="O263" s="54">
        <f t="shared" si="46"/>
        <v>161.10497237569064</v>
      </c>
      <c r="P263" s="54">
        <f t="shared" si="47"/>
        <v>186.92307692307693</v>
      </c>
      <c r="Q263" s="54">
        <f t="shared" si="48"/>
        <v>173.07692307692307</v>
      </c>
      <c r="R263" s="54">
        <f t="shared" si="49"/>
        <v>198.89502762430939</v>
      </c>
      <c r="S263" s="55">
        <f t="shared" si="50"/>
        <v>-11.97195070123243</v>
      </c>
      <c r="T263" s="55">
        <f t="shared" si="51"/>
        <v>-11.971950701232458</v>
      </c>
      <c r="U263" t="s">
        <v>229</v>
      </c>
      <c r="V263" t="s">
        <v>392</v>
      </c>
      <c r="W263" t="s">
        <v>231</v>
      </c>
      <c r="X263" t="s">
        <v>532</v>
      </c>
      <c r="Y263" s="66"/>
    </row>
    <row r="264" spans="1:25" ht="15" x14ac:dyDescent="0.25">
      <c r="A264">
        <v>1.85</v>
      </c>
      <c r="B264">
        <v>2.0499999999999998</v>
      </c>
      <c r="C264" s="43">
        <f t="shared" si="52"/>
        <v>2.8345418589321048E-2</v>
      </c>
      <c r="D264" s="44">
        <f>IF(OR($A264="",$B264=""),"",A264*'MPTO_working_2-way'!$G263)</f>
        <v>1.902439024390244</v>
      </c>
      <c r="E264" s="46">
        <f>IF(OR($A264="",$B264=""),"",B264*'MPTO_working_2-way'!$G263)</f>
        <v>2.1081081081081079</v>
      </c>
      <c r="F264" s="44">
        <f>IF(OR($A264="",$B264=""),"",'MPTO_working_2-way'!D263)</f>
        <v>1.8998121477770822</v>
      </c>
      <c r="G264" s="46">
        <f>IF(OR($A264="",$B264=""),"",'MPTO_working_2-way'!E263)</f>
        <v>2.1113430758524703</v>
      </c>
      <c r="H264" s="44">
        <f>IF(OR($A264="",$B264=""),"",'OddsRatio_working_2-way'!M263)</f>
        <v>1.8997354108424378</v>
      </c>
      <c r="I264" s="44">
        <f>IF(OR($A264="",$B264=""),"",'OddsRatio_working_2-way'!N263)</f>
        <v>2.1114378604524222</v>
      </c>
      <c r="J264" s="44">
        <f>IF('Log_working_2-way'!$D263="","",A264^('Log_working_2-way'!$D263))</f>
        <v>1.8985467665018629</v>
      </c>
      <c r="K264" s="46">
        <f>IF('Log_working_2-way'!$D263="","",B264^('Log_working_2-way'!$D263))</f>
        <v>2.1129081281913611</v>
      </c>
      <c r="L264" s="53">
        <f t="shared" si="44"/>
        <v>0.52564102564102555</v>
      </c>
      <c r="M264" s="53">
        <f t="shared" si="45"/>
        <v>0.47435897435897439</v>
      </c>
      <c r="N264" s="54">
        <v>361</v>
      </c>
      <c r="O264" s="54">
        <f t="shared" si="46"/>
        <v>165.86486486486484</v>
      </c>
      <c r="P264" s="54">
        <f t="shared" si="47"/>
        <v>184.90243902439025</v>
      </c>
      <c r="Q264" s="54">
        <f t="shared" si="48"/>
        <v>176.09756097560978</v>
      </c>
      <c r="R264" s="54">
        <f t="shared" si="49"/>
        <v>195.1351351351351</v>
      </c>
      <c r="S264" s="55">
        <f t="shared" si="50"/>
        <v>-10.232696110744939</v>
      </c>
      <c r="T264" s="55">
        <f t="shared" si="51"/>
        <v>-10.232696110744854</v>
      </c>
      <c r="U264" t="s">
        <v>272</v>
      </c>
      <c r="V264" t="s">
        <v>233</v>
      </c>
      <c r="W264" t="s">
        <v>231</v>
      </c>
      <c r="X264" t="s">
        <v>532</v>
      </c>
      <c r="Y264" s="66"/>
    </row>
    <row r="265" spans="1:25" ht="15" x14ac:dyDescent="0.25">
      <c r="A265">
        <v>1.79</v>
      </c>
      <c r="B265">
        <v>2.13</v>
      </c>
      <c r="C265" s="43">
        <f t="shared" si="52"/>
        <v>2.8142785952212312E-2</v>
      </c>
      <c r="D265" s="44">
        <f>IF(OR($A265="",$B265=""),"",A265*'MPTO_working_2-way'!$G264)</f>
        <v>1.84037558685446</v>
      </c>
      <c r="E265" s="46">
        <f>IF(OR($A265="",$B265=""),"",B265*'MPTO_working_2-way'!$G264)</f>
        <v>2.1899441340782122</v>
      </c>
      <c r="F265" s="44">
        <f>IF(OR($A265="",$B265=""),"",'MPTO_working_2-way'!D264)</f>
        <v>1.8362511137332338</v>
      </c>
      <c r="G265" s="46">
        <f>IF(OR($A265="",$B265=""),"",'MPTO_working_2-way'!E264)</f>
        <v>2.1958130561234772</v>
      </c>
      <c r="H265" s="44">
        <f>IF(OR($A265="",$B265=""),"",'OddsRatio_working_2-way'!M264)</f>
        <v>1.8361309970619364</v>
      </c>
      <c r="I265" s="44">
        <f>IF(OR($A265="",$B265=""),"",'OddsRatio_working_2-way'!N264)</f>
        <v>2.1959848438987186</v>
      </c>
      <c r="J265" s="44">
        <f>IF('Log_working_2-way'!$D264="","",A265^('Log_working_2-way'!$D264))</f>
        <v>1.8342658577685029</v>
      </c>
      <c r="K265" s="46">
        <f>IF('Log_working_2-way'!$D264="","",B265^('Log_working_2-way'!$D264))</f>
        <v>2.1986586658056355</v>
      </c>
      <c r="L265" s="53">
        <f t="shared" si="44"/>
        <v>0.54336734693877553</v>
      </c>
      <c r="M265" s="53">
        <f t="shared" si="45"/>
        <v>0.45663265306122452</v>
      </c>
      <c r="N265" s="54">
        <v>362</v>
      </c>
      <c r="O265" s="54">
        <f t="shared" si="46"/>
        <v>159.76536312849163</v>
      </c>
      <c r="P265" s="54">
        <f t="shared" si="47"/>
        <v>192.04694835680749</v>
      </c>
      <c r="Q265" s="54">
        <f t="shared" si="48"/>
        <v>169.95305164319248</v>
      </c>
      <c r="R265" s="54">
        <f t="shared" si="49"/>
        <v>202.23463687150837</v>
      </c>
      <c r="S265" s="55">
        <f t="shared" si="50"/>
        <v>-10.187688514700852</v>
      </c>
      <c r="T265" s="55">
        <f t="shared" si="51"/>
        <v>-10.187688514700881</v>
      </c>
      <c r="U265" t="s">
        <v>133</v>
      </c>
      <c r="V265" t="s">
        <v>135</v>
      </c>
      <c r="W265" t="s">
        <v>443</v>
      </c>
      <c r="X265" t="s">
        <v>532</v>
      </c>
      <c r="Y265" s="66"/>
    </row>
    <row r="266" spans="1:25" ht="15" x14ac:dyDescent="0.25">
      <c r="A266">
        <v>1.7</v>
      </c>
      <c r="B266">
        <v>2.2599999999999998</v>
      </c>
      <c r="C266" s="43">
        <f t="shared" si="52"/>
        <v>3.0713170223841679E-2</v>
      </c>
      <c r="D266" s="44">
        <f>IF(OR($A266="",$B266=""),"",A266*'MPTO_working_2-way'!$G265)</f>
        <v>1.7522123893805308</v>
      </c>
      <c r="E266" s="46">
        <f>IF(OR($A266="",$B266=""),"",B266*'MPTO_working_2-way'!$G265)</f>
        <v>2.3294117647058821</v>
      </c>
      <c r="F266" s="44">
        <f>IF(OR($A266="",$B266=""),"",'MPTO_working_2-way'!D265)</f>
        <v>1.7455701953657428</v>
      </c>
      <c r="G266" s="46">
        <f>IF(OR($A266="",$B266=""),"",'MPTO_working_2-way'!E265)</f>
        <v>2.3412553321145642</v>
      </c>
      <c r="H266" s="44">
        <f>IF(OR($A266="",$B266=""),"",'OddsRatio_working_2-way'!M265)</f>
        <v>1.7453559924999296</v>
      </c>
      <c r="I266" s="44">
        <f>IF(OR($A266="",$B266=""),"",'OddsRatio_working_2-way'!N265)</f>
        <v>2.3416407864998732</v>
      </c>
      <c r="J266" s="44">
        <f>IF('Log_working_2-way'!$D265="","",A266^('Log_working_2-way'!$D265))</f>
        <v>1.7423463494336857</v>
      </c>
      <c r="K266" s="46">
        <f>IF('Log_working_2-way'!$D265="","",B266^('Log_working_2-way'!$D265))</f>
        <v>2.3470801072340981</v>
      </c>
      <c r="L266" s="53">
        <f t="shared" si="44"/>
        <v>0.57070707070707072</v>
      </c>
      <c r="M266" s="53">
        <f t="shared" si="45"/>
        <v>0.42929292929292934</v>
      </c>
      <c r="N266" s="54">
        <v>363</v>
      </c>
      <c r="O266" s="54">
        <f t="shared" si="46"/>
        <v>149.47058823529414</v>
      </c>
      <c r="P266" s="54">
        <f t="shared" si="47"/>
        <v>202.38053097345127</v>
      </c>
      <c r="Q266" s="54">
        <f t="shared" si="48"/>
        <v>160.61946902654867</v>
      </c>
      <c r="R266" s="54">
        <f t="shared" si="49"/>
        <v>213.52941176470588</v>
      </c>
      <c r="S266" s="55">
        <f t="shared" si="50"/>
        <v>-11.148880791254527</v>
      </c>
      <c r="T266" s="55">
        <f t="shared" si="51"/>
        <v>-11.148880791254612</v>
      </c>
      <c r="U266" t="s">
        <v>136</v>
      </c>
      <c r="V266" t="s">
        <v>68</v>
      </c>
      <c r="W266" t="s">
        <v>443</v>
      </c>
      <c r="X266" t="s">
        <v>532</v>
      </c>
      <c r="Y266" s="66"/>
    </row>
    <row r="267" spans="1:25" ht="15" x14ac:dyDescent="0.25">
      <c r="A267">
        <v>2.14</v>
      </c>
      <c r="B267">
        <v>1.76</v>
      </c>
      <c r="C267" s="43">
        <f t="shared" si="52"/>
        <v>3.5471537807986397E-2</v>
      </c>
      <c r="D267" s="44">
        <f>IF(OR($A267="",$B267=""),"",A267*'MPTO_working_2-way'!$G266)</f>
        <v>2.2159090909090908</v>
      </c>
      <c r="E267" s="46">
        <f>IF(OR($A267="",$B267=""),"",B267*'MPTO_working_2-way'!$G266)</f>
        <v>1.8224299065420562</v>
      </c>
      <c r="F267" s="44">
        <f>IF(OR($A267="",$B267=""),"",'MPTO_working_2-way'!D266)</f>
        <v>2.2244271202456889</v>
      </c>
      <c r="G267" s="46">
        <f>IF(OR($A267="",$B267=""),"",'MPTO_working_2-way'!E266)</f>
        <v>1.8167084699980707</v>
      </c>
      <c r="H267" s="44">
        <f>IF(OR($A267="",$B267=""),"",'OddsRatio_working_2-way'!M266)</f>
        <v>2.2247448713915889</v>
      </c>
      <c r="I267" s="44">
        <f>IF(OR($A267="",$B267=""),"",'OddsRatio_working_2-way'!N266)</f>
        <v>1.8164965809277254</v>
      </c>
      <c r="J267" s="44">
        <f>IF('Log_working_2-way'!$D266="","",A267^('Log_working_2-way'!$D266))</f>
        <v>2.2286583340561452</v>
      </c>
      <c r="K267" s="46">
        <f>IF('Log_working_2-way'!$D266="","",B267^('Log_working_2-way'!$D266))</f>
        <v>1.8138959157983681</v>
      </c>
      <c r="L267" s="53">
        <f t="shared" si="44"/>
        <v>0.45128205128205129</v>
      </c>
      <c r="M267" s="53">
        <f t="shared" si="45"/>
        <v>0.54871794871794866</v>
      </c>
      <c r="N267" s="54">
        <v>364</v>
      </c>
      <c r="O267" s="54">
        <f t="shared" si="46"/>
        <v>193.90654205607478</v>
      </c>
      <c r="P267" s="54">
        <f t="shared" si="47"/>
        <v>157.18181818181819</v>
      </c>
      <c r="Q267" s="54">
        <f t="shared" si="48"/>
        <v>206.81818181818184</v>
      </c>
      <c r="R267" s="54">
        <f t="shared" si="49"/>
        <v>170.09345794392524</v>
      </c>
      <c r="S267" s="55">
        <f t="shared" si="50"/>
        <v>-12.911639762107058</v>
      </c>
      <c r="T267" s="55">
        <f t="shared" si="51"/>
        <v>-12.911639762107058</v>
      </c>
      <c r="U267" t="s">
        <v>76</v>
      </c>
      <c r="V267" t="s">
        <v>132</v>
      </c>
      <c r="W267" t="s">
        <v>433</v>
      </c>
      <c r="X267" t="s">
        <v>532</v>
      </c>
      <c r="Y267" s="66"/>
    </row>
    <row r="268" spans="1:25" ht="15" x14ac:dyDescent="0.25">
      <c r="A268">
        <v>2.29</v>
      </c>
      <c r="B268">
        <v>1.67</v>
      </c>
      <c r="C268" s="43">
        <f t="shared" si="52"/>
        <v>3.5483617917004384E-2</v>
      </c>
      <c r="D268" s="44">
        <f>IF(OR($A268="",$B268=""),"",A268*'MPTO_working_2-way'!$G267)</f>
        <v>2.3712574850299402</v>
      </c>
      <c r="E268" s="46">
        <f>IF(OR($A268="",$B268=""),"",B268*'MPTO_working_2-way'!$G267)</f>
        <v>1.7292576419213972</v>
      </c>
      <c r="F268" s="44">
        <f>IF(OR($A268="",$B268=""),"",'MPTO_working_2-way'!D267)</f>
        <v>2.3869799956308713</v>
      </c>
      <c r="G268" s="46">
        <f>IF(OR($A268="",$B268=""),"",'MPTO_working_2-way'!E267)</f>
        <v>1.7209909322052965</v>
      </c>
      <c r="H268" s="44">
        <f>IF(OR($A268="",$B268=""),"",'OddsRatio_working_2-way'!M267)</f>
        <v>2.3875781543136072</v>
      </c>
      <c r="I268" s="44">
        <f>IF(OR($A268="",$B268=""),"",'OddsRatio_working_2-way'!N267)</f>
        <v>1.7206801266590057</v>
      </c>
      <c r="J268" s="44">
        <f>IF('Log_working_2-way'!$D267="","",A268^('Log_working_2-way'!$D267))</f>
        <v>2.394851636566246</v>
      </c>
      <c r="K268" s="46">
        <f>IF('Log_working_2-way'!$D267="","",B268^('Log_working_2-way'!$D267))</f>
        <v>1.7169221254682223</v>
      </c>
      <c r="L268" s="53">
        <f t="shared" si="44"/>
        <v>0.42171717171717171</v>
      </c>
      <c r="M268" s="53">
        <f t="shared" si="45"/>
        <v>0.5782828282828284</v>
      </c>
      <c r="N268" s="54">
        <v>365</v>
      </c>
      <c r="O268" s="54">
        <f t="shared" si="46"/>
        <v>205.6113537117904</v>
      </c>
      <c r="P268" s="54">
        <f t="shared" si="47"/>
        <v>146.43712574850298</v>
      </c>
      <c r="Q268" s="54">
        <f t="shared" si="48"/>
        <v>218.56287425149702</v>
      </c>
      <c r="R268" s="54">
        <f t="shared" si="49"/>
        <v>159.3886462882096</v>
      </c>
      <c r="S268" s="55">
        <f t="shared" si="50"/>
        <v>-12.951520539706621</v>
      </c>
      <c r="T268" s="55">
        <f t="shared" si="51"/>
        <v>-12.951520539706621</v>
      </c>
      <c r="U268" t="s">
        <v>279</v>
      </c>
      <c r="V268" t="s">
        <v>77</v>
      </c>
      <c r="W268" t="s">
        <v>433</v>
      </c>
      <c r="X268" t="s">
        <v>532</v>
      </c>
      <c r="Y268" s="66"/>
    </row>
    <row r="269" spans="1:25" ht="15" x14ac:dyDescent="0.25">
      <c r="A269">
        <v>2.4500000000000002</v>
      </c>
      <c r="B269">
        <v>1.6</v>
      </c>
      <c r="C269" s="43">
        <f t="shared" si="52"/>
        <v>3.3163265306122458E-2</v>
      </c>
      <c r="D269" s="44">
        <f>IF(OR($A269="",$B269=""),"",A269*'MPTO_working_2-way'!$G268)</f>
        <v>2.53125</v>
      </c>
      <c r="E269" s="46">
        <f>IF(OR($A269="",$B269=""),"",B269*'MPTO_working_2-way'!$G268)</f>
        <v>1.653061224489796</v>
      </c>
      <c r="F269" s="44">
        <f>IF(OR($A269="",$B269=""),"",'MPTO_working_2-way'!D268)</f>
        <v>2.5537459283387625</v>
      </c>
      <c r="G269" s="46">
        <f>IF(OR($A269="",$B269=""),"",'MPTO_working_2-way'!E268)</f>
        <v>1.6436058700209644</v>
      </c>
      <c r="H269" s="44">
        <f>IF(OR($A269="",$B269=""),"",'OddsRatio_working_2-way'!M268)</f>
        <v>2.5545631755148031</v>
      </c>
      <c r="I269" s="44">
        <f>IF(OR($A269="",$B269=""),"",'OddsRatio_working_2-way'!N268)</f>
        <v>1.643267520902677</v>
      </c>
      <c r="J269" s="44">
        <f>IF('Log_working_2-way'!$D268="","",A269^('Log_working_2-way'!$D268))</f>
        <v>2.5650213685886376</v>
      </c>
      <c r="K269" s="46">
        <f>IF('Log_working_2-way'!$D268="","",B269^('Log_working_2-way'!$D268))</f>
        <v>1.6389689112690746</v>
      </c>
      <c r="L269" s="53">
        <f t="shared" si="44"/>
        <v>0.39506172839506171</v>
      </c>
      <c r="M269" s="53">
        <f t="shared" si="45"/>
        <v>0.60493827160493829</v>
      </c>
      <c r="N269" s="54">
        <v>366</v>
      </c>
      <c r="O269" s="54">
        <f t="shared" si="46"/>
        <v>216.61224489795919</v>
      </c>
      <c r="P269" s="54">
        <f t="shared" si="47"/>
        <v>137.25</v>
      </c>
      <c r="Q269" s="54">
        <f t="shared" si="48"/>
        <v>228.75</v>
      </c>
      <c r="R269" s="54">
        <f t="shared" si="49"/>
        <v>149.38775510204081</v>
      </c>
      <c r="S269" s="55">
        <f t="shared" si="50"/>
        <v>-12.137755102040813</v>
      </c>
      <c r="T269" s="55">
        <f t="shared" si="51"/>
        <v>-12.137755102040813</v>
      </c>
      <c r="U269" t="s">
        <v>139</v>
      </c>
      <c r="V269" t="s">
        <v>208</v>
      </c>
      <c r="W269" t="s">
        <v>433</v>
      </c>
      <c r="X269" t="s">
        <v>532</v>
      </c>
      <c r="Y269" s="66"/>
    </row>
    <row r="270" spans="1:25" ht="15" x14ac:dyDescent="0.25">
      <c r="A270">
        <v>2.1</v>
      </c>
      <c r="B270">
        <v>1.79</v>
      </c>
      <c r="C270" s="43">
        <f t="shared" si="52"/>
        <v>3.4849694067571102E-2</v>
      </c>
      <c r="D270" s="44">
        <f>IF(OR($A270="",$B270=""),"",A270*'MPTO_working_2-way'!$G269)</f>
        <v>2.1731843575418992</v>
      </c>
      <c r="E270" s="46">
        <f>IF(OR($A270="",$B270=""),"",B270*'MPTO_working_2-way'!$G269)</f>
        <v>1.8523809523809522</v>
      </c>
      <c r="F270" s="44">
        <f>IF(OR($A270="",$B270=""),"",'MPTO_working_2-way'!D269)</f>
        <v>2.1797622499275153</v>
      </c>
      <c r="G270" s="46">
        <f>IF(OR($A270="",$B270=""),"",'MPTO_working_2-way'!E269)</f>
        <v>1.8476284099287292</v>
      </c>
      <c r="H270" s="44">
        <f>IF(OR($A270="",$B270=""),"",'OddsRatio_working_2-way'!M269)</f>
        <v>2.1800021454603971</v>
      </c>
      <c r="I270" s="44">
        <f>IF(OR($A270="",$B270=""),"",'OddsRatio_working_2-way'!N269)</f>
        <v>1.8474560862851939</v>
      </c>
      <c r="J270" s="44">
        <f>IF('Log_working_2-way'!$D269="","",A270^('Log_working_2-way'!$D269))</f>
        <v>2.1830172065936067</v>
      </c>
      <c r="K270" s="46">
        <f>IF('Log_working_2-way'!$D269="","",B270^('Log_working_2-way'!$D269))</f>
        <v>1.8452962428833544</v>
      </c>
      <c r="L270" s="53">
        <f t="shared" si="44"/>
        <v>0.46015424164524427</v>
      </c>
      <c r="M270" s="53">
        <f t="shared" si="45"/>
        <v>0.53984575835475579</v>
      </c>
      <c r="N270" s="54">
        <v>367</v>
      </c>
      <c r="O270" s="54">
        <f t="shared" si="46"/>
        <v>192.23809523809524</v>
      </c>
      <c r="P270" s="54">
        <f t="shared" si="47"/>
        <v>161.97206703910618</v>
      </c>
      <c r="Q270" s="54">
        <f t="shared" si="48"/>
        <v>205.02793296089385</v>
      </c>
      <c r="R270" s="54">
        <f t="shared" si="49"/>
        <v>174.76190476190476</v>
      </c>
      <c r="S270" s="55">
        <f t="shared" si="50"/>
        <v>-12.789837722798609</v>
      </c>
      <c r="T270" s="55">
        <f t="shared" si="51"/>
        <v>-12.78983772279858</v>
      </c>
      <c r="U270" t="s">
        <v>277</v>
      </c>
      <c r="V270" t="s">
        <v>82</v>
      </c>
      <c r="W270" t="s">
        <v>433</v>
      </c>
      <c r="X270" t="s">
        <v>532</v>
      </c>
      <c r="Y270" s="66"/>
    </row>
    <row r="271" spans="1:25" ht="15" x14ac:dyDescent="0.25">
      <c r="A271">
        <v>2.68</v>
      </c>
      <c r="B271">
        <v>1.51</v>
      </c>
      <c r="C271" s="43">
        <f t="shared" si="52"/>
        <v>3.5385983987348046E-2</v>
      </c>
      <c r="D271" s="44">
        <f>IF(OR($A271="",$B271=""),"",A271*'MPTO_working_2-way'!$G270)</f>
        <v>2.7748344370860929</v>
      </c>
      <c r="E271" s="46">
        <f>IF(OR($A271="",$B271=""),"",B271*'MPTO_working_2-way'!$G270)</f>
        <v>1.5634328358208955</v>
      </c>
      <c r="F271" s="44">
        <f>IF(OR($A271="",$B271=""),"",'MPTO_working_2-way'!D270)</f>
        <v>2.8134037819799778</v>
      </c>
      <c r="G271" s="46">
        <f>IF(OR($A271="",$B271=""),"",'MPTO_working_2-way'!E270)</f>
        <v>1.5514491642386137</v>
      </c>
      <c r="H271" s="44">
        <f>IF(OR($A271="",$B271=""),"",'OddsRatio_working_2-way'!M270)</f>
        <v>2.8149704259460604</v>
      </c>
      <c r="I271" s="44">
        <f>IF(OR($A271="",$B271=""),"",'OddsRatio_working_2-way'!N270)</f>
        <v>1.5509731650193399</v>
      </c>
      <c r="J271" s="44">
        <f>IF('Log_working_2-way'!$D270="","",A271^('Log_working_2-way'!$D270))</f>
        <v>2.8331861979211617</v>
      </c>
      <c r="K271" s="46">
        <f>IF('Log_working_2-way'!$D270="","",B271^('Log_working_2-way'!$D270))</f>
        <v>1.5454983247930623</v>
      </c>
      <c r="L271" s="53">
        <f t="shared" si="44"/>
        <v>0.36038186157517899</v>
      </c>
      <c r="M271" s="53">
        <f t="shared" si="45"/>
        <v>0.63961813842482096</v>
      </c>
      <c r="N271" s="54">
        <v>368</v>
      </c>
      <c r="O271" s="54">
        <f t="shared" si="46"/>
        <v>230.68656716417908</v>
      </c>
      <c r="P271" s="54">
        <f t="shared" si="47"/>
        <v>124.2913907284768</v>
      </c>
      <c r="Q271" s="54">
        <f t="shared" si="48"/>
        <v>243.70860927152319</v>
      </c>
      <c r="R271" s="54">
        <f t="shared" si="49"/>
        <v>137.31343283582089</v>
      </c>
      <c r="S271" s="55">
        <f t="shared" si="50"/>
        <v>-13.022042107344106</v>
      </c>
      <c r="T271" s="55">
        <f t="shared" si="51"/>
        <v>-13.022042107344092</v>
      </c>
      <c r="U271" t="s">
        <v>80</v>
      </c>
      <c r="V271" t="s">
        <v>278</v>
      </c>
      <c r="W271" t="s">
        <v>433</v>
      </c>
      <c r="X271" t="s">
        <v>532</v>
      </c>
      <c r="Y271" s="66"/>
    </row>
    <row r="272" spans="1:25" ht="15" x14ac:dyDescent="0.25">
      <c r="A272">
        <v>2.12</v>
      </c>
      <c r="B272">
        <v>1.78</v>
      </c>
      <c r="C272" s="43">
        <f t="shared" si="52"/>
        <v>3.3495866016535869E-2</v>
      </c>
      <c r="D272" s="44">
        <f>IF(OR($A272="",$B272=""),"",A272*'MPTO_working_2-way'!$G271)</f>
        <v>2.191011235955056</v>
      </c>
      <c r="E272" s="46">
        <f>IF(OR($A272="",$B272=""),"",B272*'MPTO_working_2-way'!$G271)</f>
        <v>1.8396226415094339</v>
      </c>
      <c r="F272" s="44">
        <f>IF(OR($A272="",$B272=""),"",'MPTO_working_2-way'!D271)</f>
        <v>2.1980428704566637</v>
      </c>
      <c r="G272" s="46">
        <f>IF(OR($A272="",$B272=""),"",'MPTO_working_2-way'!E271)</f>
        <v>1.8346946713341112</v>
      </c>
      <c r="H272" s="44">
        <f>IF(OR($A272="",$B272=""),"",'OddsRatio_working_2-way'!M271)</f>
        <v>2.1982893790305562</v>
      </c>
      <c r="I272" s="44">
        <f>IF(OR($A272="",$B272=""),"",'OddsRatio_working_2-way'!N271)</f>
        <v>1.83452296039628</v>
      </c>
      <c r="J272" s="44">
        <f>IF('Log_working_2-way'!$D271="","",A272^('Log_working_2-way'!$D271))</f>
        <v>2.2015102621380289</v>
      </c>
      <c r="K272" s="46">
        <f>IF('Log_working_2-way'!$D271="","",B272^('Log_working_2-way'!$D271))</f>
        <v>1.8322858584832242</v>
      </c>
      <c r="L272" s="53">
        <f t="shared" si="44"/>
        <v>0.45641025641025645</v>
      </c>
      <c r="M272" s="53">
        <f t="shared" si="45"/>
        <v>0.54358974358974366</v>
      </c>
      <c r="N272" s="54">
        <v>369</v>
      </c>
      <c r="O272" s="54">
        <f t="shared" si="46"/>
        <v>194.9433962264151</v>
      </c>
      <c r="P272" s="54">
        <f t="shared" si="47"/>
        <v>161.69662921348319</v>
      </c>
      <c r="Q272" s="54">
        <f t="shared" si="48"/>
        <v>207.30337078651687</v>
      </c>
      <c r="R272" s="54">
        <f t="shared" si="49"/>
        <v>174.0566037735849</v>
      </c>
      <c r="S272" s="55">
        <f t="shared" si="50"/>
        <v>-12.359974560101762</v>
      </c>
      <c r="T272" s="55">
        <f t="shared" si="51"/>
        <v>-12.359974560101705</v>
      </c>
      <c r="U272" t="s">
        <v>47</v>
      </c>
      <c r="V272" t="s">
        <v>45</v>
      </c>
      <c r="W272" t="s">
        <v>433</v>
      </c>
      <c r="X272" t="s">
        <v>532</v>
      </c>
      <c r="Y272" s="66"/>
    </row>
    <row r="273" spans="1:25" s="50" customFormat="1" ht="15" x14ac:dyDescent="0.25">
      <c r="A273">
        <v>2.17</v>
      </c>
      <c r="B273">
        <v>1.75</v>
      </c>
      <c r="C273" s="43">
        <f t="shared" si="52"/>
        <v>3.2258064516129004E-2</v>
      </c>
      <c r="D273" s="44">
        <f>IF(OR($A273="",$B273=""),"",A273*'MPTO_working_2-way'!$G272)</f>
        <v>2.2399999999999998</v>
      </c>
      <c r="E273" s="46">
        <f>IF(OR($A273="",$B273=""),"",B273*'MPTO_working_2-way'!$G272)</f>
        <v>1.8064516129032258</v>
      </c>
      <c r="F273" s="44">
        <f>IF(OR($A273="",$B273=""),"",'MPTO_working_2-way'!D272)</f>
        <v>2.2487046632124348</v>
      </c>
      <c r="G273" s="46">
        <f>IF(OR($A273="",$B273=""),"",'MPTO_working_2-way'!E272)</f>
        <v>1.8008298755186722</v>
      </c>
      <c r="H273" s="44">
        <f>IF(OR($A273="",$B273=""),"",'OddsRatio_working_2-way'!M272)</f>
        <v>2.2489995996796797</v>
      </c>
      <c r="I273" s="44">
        <f>IF(OR($A273="",$B273=""),"",'OddsRatio_working_2-way'!N272)</f>
        <v>1.8006407690254356</v>
      </c>
      <c r="J273" s="44">
        <f>IF('Log_working_2-way'!$D272="","",A273^('Log_working_2-way'!$D272))</f>
        <v>2.2529893897006406</v>
      </c>
      <c r="K273" s="46">
        <f>IF('Log_working_2-way'!$D272="","",B273^('Log_working_2-way'!$D272))</f>
        <v>1.798091355138193</v>
      </c>
      <c r="L273" s="53">
        <f t="shared" si="44"/>
        <v>0.44642857142857145</v>
      </c>
      <c r="M273" s="53">
        <f t="shared" si="45"/>
        <v>0.5535714285714286</v>
      </c>
      <c r="N273" s="54">
        <v>370</v>
      </c>
      <c r="O273" s="54">
        <f t="shared" si="46"/>
        <v>199.49308755760367</v>
      </c>
      <c r="P273" s="54">
        <f t="shared" si="47"/>
        <v>158.57142857142856</v>
      </c>
      <c r="Q273" s="54">
        <f t="shared" si="48"/>
        <v>211.42857142857142</v>
      </c>
      <c r="R273" s="54">
        <f t="shared" si="49"/>
        <v>170.50691244239633</v>
      </c>
      <c r="S273" s="55">
        <f t="shared" si="50"/>
        <v>-11.935483870967744</v>
      </c>
      <c r="T273" s="55">
        <f t="shared" si="51"/>
        <v>-11.935483870967772</v>
      </c>
      <c r="U273" t="s">
        <v>44</v>
      </c>
      <c r="V273" t="s">
        <v>46</v>
      </c>
      <c r="W273" t="s">
        <v>433</v>
      </c>
      <c r="X273" t="s">
        <v>532</v>
      </c>
      <c r="Y273" s="66"/>
    </row>
    <row r="274" spans="1:25" ht="15" x14ac:dyDescent="0.25">
      <c r="A274">
        <v>1.67</v>
      </c>
      <c r="B274">
        <v>2.16</v>
      </c>
      <c r="C274" s="43">
        <f t="shared" si="52"/>
        <v>6.1765358172543916E-2</v>
      </c>
      <c r="D274" s="44">
        <f>IF(OR($A274="",$B274=""),"",A274*'MPTO_working_2-way'!$G273)</f>
        <v>1.7731481481481484</v>
      </c>
      <c r="E274" s="46">
        <f>IF(OR($A274="",$B274=""),"",B274*'MPTO_working_2-way'!$G273)</f>
        <v>2.293413173652695</v>
      </c>
      <c r="F274" s="44">
        <f>IF(OR($A274="",$B274=""),"",'MPTO_working_2-way'!D273)</f>
        <v>1.7608122620326079</v>
      </c>
      <c r="G274" s="46">
        <f>IF(OR($A274="",$B274=""),"",'MPTO_working_2-way'!E273)</f>
        <v>2.3143847042217378</v>
      </c>
      <c r="H274" s="44">
        <f>IF(OR($A274="",$B274=""),"",'OddsRatio_working_2-way'!M273)</f>
        <v>1.7599909255356618</v>
      </c>
      <c r="I274" s="44">
        <f>IF(OR($A274="",$B274=""),"",'OddsRatio_working_2-way'!N273)</f>
        <v>2.3158051845095047</v>
      </c>
      <c r="J274" s="44">
        <f>IF('Log_working_2-way'!$D273="","",A274^('Log_working_2-way'!$D273))</f>
        <v>1.754283594425335</v>
      </c>
      <c r="K274" s="46">
        <f>IF('Log_working_2-way'!$D273="","",B274^('Log_working_2-way'!$D273))</f>
        <v>2.3257613016963412</v>
      </c>
      <c r="L274" s="53">
        <f t="shared" si="44"/>
        <v>0.56396866840731064</v>
      </c>
      <c r="M274" s="53">
        <f t="shared" si="45"/>
        <v>0.4360313315926892</v>
      </c>
      <c r="N274" s="54">
        <v>371</v>
      </c>
      <c r="O274" s="54">
        <f t="shared" si="46"/>
        <v>148.84431137724548</v>
      </c>
      <c r="P274" s="54">
        <f t="shared" si="47"/>
        <v>199.24074074074073</v>
      </c>
      <c r="Q274" s="54">
        <f t="shared" si="48"/>
        <v>171.75925925925924</v>
      </c>
      <c r="R274" s="54">
        <f t="shared" si="49"/>
        <v>222.15568862275452</v>
      </c>
      <c r="S274" s="55">
        <f t="shared" si="50"/>
        <v>-22.914947882013763</v>
      </c>
      <c r="T274" s="55">
        <f t="shared" si="51"/>
        <v>-22.914947882013792</v>
      </c>
      <c r="U274" t="s">
        <v>89</v>
      </c>
      <c r="V274" t="s">
        <v>345</v>
      </c>
      <c r="W274" t="s">
        <v>447</v>
      </c>
      <c r="X274" t="s">
        <v>532</v>
      </c>
      <c r="Y274" s="66"/>
    </row>
    <row r="275" spans="1:25" ht="15" x14ac:dyDescent="0.25">
      <c r="A275">
        <v>2.3199999999999998</v>
      </c>
      <c r="B275">
        <v>1.61</v>
      </c>
      <c r="C275" s="43">
        <f t="shared" si="52"/>
        <v>5.2152495180980862E-2</v>
      </c>
      <c r="D275" s="44">
        <f>IF(OR($A275="",$B275=""),"",A275*'MPTO_working_2-way'!$G274)</f>
        <v>2.4409937888198754</v>
      </c>
      <c r="E275" s="46">
        <f>IF(OR($A275="",$B275=""),"",B275*'MPTO_working_2-way'!$G274)</f>
        <v>1.6939655172413792</v>
      </c>
      <c r="F275" s="44">
        <f>IF(OR($A275="",$B275=""),"",'MPTO_working_2-way'!D274)</f>
        <v>2.4693904535237334</v>
      </c>
      <c r="G275" s="46">
        <f>IF(OR($A275="",$B275=""),"",'MPTO_working_2-way'!E274)</f>
        <v>1.6805543057680195</v>
      </c>
      <c r="H275" s="44">
        <f>IF(OR($A275="",$B275=""),"",'OddsRatio_working_2-way'!M274)</f>
        <v>2.471031755683577</v>
      </c>
      <c r="I275" s="44">
        <f>IF(OR($A275="",$B275=""),"",'OddsRatio_working_2-way'!N274)</f>
        <v>1.6797949780052894</v>
      </c>
      <c r="J275" s="44">
        <f>IF('Log_working_2-way'!$D274="","",A275^('Log_working_2-way'!$D274))</f>
        <v>2.4844867555283741</v>
      </c>
      <c r="K275" s="46">
        <f>IF('Log_working_2-way'!$D274="","",B275^('Log_working_2-way'!$D274))</f>
        <v>1.673633494050095</v>
      </c>
      <c r="L275" s="53">
        <f t="shared" si="44"/>
        <v>0.40966921119592881</v>
      </c>
      <c r="M275" s="53">
        <f t="shared" si="45"/>
        <v>0.5903307888040713</v>
      </c>
      <c r="N275" s="54">
        <v>372</v>
      </c>
      <c r="O275" s="54">
        <f t="shared" si="46"/>
        <v>211.65517241379311</v>
      </c>
      <c r="P275" s="54">
        <f t="shared" si="47"/>
        <v>140.94409937888202</v>
      </c>
      <c r="Q275" s="54">
        <f t="shared" si="48"/>
        <v>231.05590062111798</v>
      </c>
      <c r="R275" s="54">
        <f t="shared" si="49"/>
        <v>160.34482758620692</v>
      </c>
      <c r="S275" s="55">
        <f t="shared" si="50"/>
        <v>-19.400728207324875</v>
      </c>
      <c r="T275" s="55">
        <f t="shared" si="51"/>
        <v>-19.400728207324903</v>
      </c>
      <c r="U275" t="s">
        <v>88</v>
      </c>
      <c r="V275" t="s">
        <v>90</v>
      </c>
      <c r="W275" t="s">
        <v>447</v>
      </c>
      <c r="X275" t="s">
        <v>532</v>
      </c>
      <c r="Y275" s="66"/>
    </row>
    <row r="276" spans="1:25" ht="15" x14ac:dyDescent="0.25">
      <c r="A276">
        <v>2.3199999999999998</v>
      </c>
      <c r="B276">
        <v>1.61</v>
      </c>
      <c r="C276" s="43">
        <f t="shared" si="52"/>
        <v>5.2152495180980862E-2</v>
      </c>
      <c r="D276" s="44">
        <f>IF(OR($A276="",$B276=""),"",A276*'MPTO_working_2-way'!$G275)</f>
        <v>2.4409937888198754</v>
      </c>
      <c r="E276" s="46">
        <f>IF(OR($A276="",$B276=""),"",B276*'MPTO_working_2-way'!$G275)</f>
        <v>1.6939655172413792</v>
      </c>
      <c r="F276" s="44">
        <f>IF(OR($A276="",$B276=""),"",'MPTO_working_2-way'!D275)</f>
        <v>2.4693904535237334</v>
      </c>
      <c r="G276" s="46">
        <f>IF(OR($A276="",$B276=""),"",'MPTO_working_2-way'!E275)</f>
        <v>1.6805543057680195</v>
      </c>
      <c r="H276" s="44">
        <f>IF(OR($A276="",$B276=""),"",'OddsRatio_working_2-way'!M275)</f>
        <v>2.471031755683577</v>
      </c>
      <c r="I276" s="44">
        <f>IF(OR($A276="",$B276=""),"",'OddsRatio_working_2-way'!N275)</f>
        <v>1.6797949780052894</v>
      </c>
      <c r="J276" s="44">
        <f>IF('Log_working_2-way'!$D275="","",A276^('Log_working_2-way'!$D275))</f>
        <v>2.4844867555283741</v>
      </c>
      <c r="K276" s="46">
        <f>IF('Log_working_2-way'!$D275="","",B276^('Log_working_2-way'!$D275))</f>
        <v>1.673633494050095</v>
      </c>
      <c r="L276" s="53">
        <f t="shared" si="44"/>
        <v>0.40966921119592881</v>
      </c>
      <c r="M276" s="53">
        <f t="shared" si="45"/>
        <v>0.5903307888040713</v>
      </c>
      <c r="N276" s="54">
        <v>373</v>
      </c>
      <c r="O276" s="54">
        <f t="shared" si="46"/>
        <v>212.22413793103445</v>
      </c>
      <c r="P276" s="54">
        <f t="shared" si="47"/>
        <v>141.32298136645966</v>
      </c>
      <c r="Q276" s="54">
        <f t="shared" si="48"/>
        <v>231.67701863354034</v>
      </c>
      <c r="R276" s="54">
        <f t="shared" si="49"/>
        <v>160.77586206896552</v>
      </c>
      <c r="S276" s="55">
        <f t="shared" si="50"/>
        <v>-19.452880702505894</v>
      </c>
      <c r="T276" s="55">
        <f t="shared" si="51"/>
        <v>-19.452880702505865</v>
      </c>
      <c r="U276" t="s">
        <v>92</v>
      </c>
      <c r="V276" t="s">
        <v>91</v>
      </c>
      <c r="W276" t="s">
        <v>447</v>
      </c>
      <c r="X276" t="s">
        <v>532</v>
      </c>
      <c r="Y276" s="66"/>
    </row>
    <row r="277" spans="1:25" ht="15" x14ac:dyDescent="0.25">
      <c r="A277">
        <v>1.52</v>
      </c>
      <c r="B277">
        <v>2.66</v>
      </c>
      <c r="C277" s="43">
        <f t="shared" si="52"/>
        <v>3.383458646616555E-2</v>
      </c>
      <c r="D277" s="44">
        <f>IF(OR($A277="",$B277=""),"",A277*'MPTO_working_2-way'!$G276)</f>
        <v>1.5714285714285716</v>
      </c>
      <c r="E277" s="46">
        <f>IF(OR($A277="",$B277=""),"",B277*'MPTO_working_2-way'!$G276)</f>
        <v>2.7500000000000004</v>
      </c>
      <c r="F277" s="44">
        <f>IF(OR($A277="",$B277=""),"",'MPTO_working_2-way'!D276)</f>
        <v>1.5601173020527861</v>
      </c>
      <c r="G277" s="46">
        <f>IF(OR($A277="",$B277=""),"",'MPTO_working_2-way'!E276)</f>
        <v>2.7853403141361261</v>
      </c>
      <c r="H277" s="44">
        <f>IF(OR($A277="",$B277=""),"",'OddsRatio_working_2-way'!M276)</f>
        <v>1.559690103582503</v>
      </c>
      <c r="I277" s="44">
        <f>IF(OR($A277="",$B277=""),"",'OddsRatio_working_2-way'!N276)</f>
        <v>2.7867030229749132</v>
      </c>
      <c r="J277" s="44">
        <f>IF('Log_working_2-way'!$D276="","",A277^('Log_working_2-way'!$D276))</f>
        <v>1.5545286453089158</v>
      </c>
      <c r="K277" s="46">
        <f>IF('Log_working_2-way'!$D276="","",B277^('Log_working_2-way'!$D276))</f>
        <v>2.803333350692391</v>
      </c>
      <c r="L277" s="53">
        <f t="shared" si="44"/>
        <v>0.63636363636363624</v>
      </c>
      <c r="M277" s="53">
        <f t="shared" si="45"/>
        <v>0.36363636363636359</v>
      </c>
      <c r="N277" s="54">
        <v>374</v>
      </c>
      <c r="O277" s="54">
        <f t="shared" si="46"/>
        <v>127.94736842105266</v>
      </c>
      <c r="P277" s="54">
        <f t="shared" si="47"/>
        <v>233.3984962406015</v>
      </c>
      <c r="Q277" s="54">
        <f t="shared" si="48"/>
        <v>140.6015037593985</v>
      </c>
      <c r="R277" s="54">
        <f t="shared" si="49"/>
        <v>246.0526315789474</v>
      </c>
      <c r="S277" s="55">
        <f t="shared" si="50"/>
        <v>-12.654135338345839</v>
      </c>
      <c r="T277" s="55">
        <f t="shared" si="51"/>
        <v>-12.654135338345895</v>
      </c>
      <c r="U277" t="s">
        <v>52</v>
      </c>
      <c r="V277" t="s">
        <v>101</v>
      </c>
      <c r="W277" t="s">
        <v>441</v>
      </c>
      <c r="X277" t="s">
        <v>532</v>
      </c>
      <c r="Y277" s="66"/>
    </row>
    <row r="278" spans="1:25" ht="15" x14ac:dyDescent="0.25">
      <c r="A278">
        <v>1.81</v>
      </c>
      <c r="B278">
        <v>2.1</v>
      </c>
      <c r="C278" s="43">
        <f t="shared" si="52"/>
        <v>2.8676664035780064E-2</v>
      </c>
      <c r="D278" s="44">
        <f>IF(OR($A278="",$B278=""),"",A278*'MPTO_working_2-way'!$G277)</f>
        <v>1.861904761904762</v>
      </c>
      <c r="E278" s="46">
        <f>IF(OR($A278="",$B278=""),"",B278*'MPTO_working_2-way'!$G277)</f>
        <v>2.160220994475138</v>
      </c>
      <c r="F278" s="44">
        <f>IF(OR($A278="",$B278=""),"",'MPTO_working_2-way'!D277)</f>
        <v>1.858225372769494</v>
      </c>
      <c r="G278" s="46">
        <f>IF(OR($A278="",$B278=""),"",'MPTO_working_2-way'!E277)</f>
        <v>2.1651951011107946</v>
      </c>
      <c r="H278" s="44">
        <f>IF(OR($A278="",$B278=""),"",'OddsRatio_working_2-way'!M277)</f>
        <v>1.8581163303210331</v>
      </c>
      <c r="I278" s="44">
        <f>IF(OR($A278="",$B278=""),"",'OddsRatio_working_2-way'!N277)</f>
        <v>2.1653431646335015</v>
      </c>
      <c r="J278" s="44">
        <f>IF('Log_working_2-way'!$D277="","",A278^('Log_working_2-way'!$D277))</f>
        <v>1.8564516354578522</v>
      </c>
      <c r="K278" s="46">
        <f>IF('Log_working_2-way'!$D277="","",B278^('Log_working_2-way'!$D277))</f>
        <v>2.1676082555034109</v>
      </c>
      <c r="L278" s="53">
        <f t="shared" si="44"/>
        <v>0.53708439897698212</v>
      </c>
      <c r="M278" s="53">
        <f t="shared" si="45"/>
        <v>0.46291560102301793</v>
      </c>
      <c r="N278" s="54">
        <v>375</v>
      </c>
      <c r="O278" s="54">
        <f t="shared" si="46"/>
        <v>167.81767955801106</v>
      </c>
      <c r="P278" s="54">
        <f t="shared" si="47"/>
        <v>196.42857142857142</v>
      </c>
      <c r="Q278" s="54">
        <f t="shared" si="48"/>
        <v>178.57142857142856</v>
      </c>
      <c r="R278" s="54">
        <f t="shared" si="49"/>
        <v>207.18232044198896</v>
      </c>
      <c r="S278" s="55">
        <f t="shared" si="50"/>
        <v>-10.75374901341749</v>
      </c>
      <c r="T278" s="55">
        <f t="shared" si="51"/>
        <v>-10.753749013417547</v>
      </c>
      <c r="U278" t="s">
        <v>100</v>
      </c>
      <c r="V278" t="s">
        <v>104</v>
      </c>
      <c r="W278" t="s">
        <v>441</v>
      </c>
      <c r="X278" t="s">
        <v>532</v>
      </c>
      <c r="Y278" s="66"/>
    </row>
    <row r="279" spans="1:25" ht="15" x14ac:dyDescent="0.25">
      <c r="A279">
        <v>1.66</v>
      </c>
      <c r="B279">
        <v>2.35</v>
      </c>
      <c r="C279" s="43">
        <f t="shared" si="52"/>
        <v>2.7941553447834E-2</v>
      </c>
      <c r="D279" s="44">
        <f>IF(OR($A279="",$B279=""),"",A279*'MPTO_working_2-way'!$G278)</f>
        <v>1.7063829787234044</v>
      </c>
      <c r="E279" s="46">
        <f>IF(OR($A279="",$B279=""),"",B279*'MPTO_working_2-way'!$G278)</f>
        <v>2.4156626506024099</v>
      </c>
      <c r="F279" s="44">
        <f>IF(OR($A279="",$B279=""),"",'MPTO_working_2-way'!D278)</f>
        <v>1.6994118928338053</v>
      </c>
      <c r="G279" s="46">
        <f>IF(OR($A279="",$B279=""),"",'MPTO_working_2-way'!E278)</f>
        <v>2.4297726564933044</v>
      </c>
      <c r="H279" s="44">
        <f>IF(OR($A279="",$B279=""),"",'OddsRatio_working_2-way'!M278)</f>
        <v>1.6992058987801013</v>
      </c>
      <c r="I279" s="44">
        <f>IF(OR($A279="",$B279=""),"",'OddsRatio_working_2-way'!N278)</f>
        <v>2.4301938838683887</v>
      </c>
      <c r="J279" s="44">
        <f>IF('Log_working_2-way'!$D278="","",A279^('Log_working_2-way'!$D278))</f>
        <v>1.6960505987873902</v>
      </c>
      <c r="K279" s="46">
        <f>IF('Log_working_2-way'!$D278="","",B279^('Log_working_2-way'!$D278))</f>
        <v>2.4366771636172895</v>
      </c>
      <c r="L279" s="53">
        <f t="shared" si="44"/>
        <v>0.5860349127182044</v>
      </c>
      <c r="M279" s="53">
        <f t="shared" si="45"/>
        <v>0.41396508728179549</v>
      </c>
      <c r="N279" s="54">
        <v>376</v>
      </c>
      <c r="O279" s="54">
        <f t="shared" si="46"/>
        <v>149.49397590361446</v>
      </c>
      <c r="P279" s="54">
        <f t="shared" si="47"/>
        <v>216</v>
      </c>
      <c r="Q279" s="54">
        <f t="shared" si="48"/>
        <v>160</v>
      </c>
      <c r="R279" s="54">
        <f t="shared" si="49"/>
        <v>226.50602409638557</v>
      </c>
      <c r="S279" s="55">
        <f t="shared" si="50"/>
        <v>-10.506024096385545</v>
      </c>
      <c r="T279" s="55">
        <f t="shared" si="51"/>
        <v>-10.506024096385573</v>
      </c>
      <c r="U279" t="s">
        <v>414</v>
      </c>
      <c r="V279" t="s">
        <v>99</v>
      </c>
      <c r="W279" t="s">
        <v>441</v>
      </c>
      <c r="X279" t="s">
        <v>532</v>
      </c>
      <c r="Y279" s="66"/>
    </row>
    <row r="280" spans="1:25" ht="15" x14ac:dyDescent="0.25">
      <c r="A280">
        <v>1.97</v>
      </c>
      <c r="B280">
        <v>1.93</v>
      </c>
      <c r="C280" s="43">
        <f t="shared" si="52"/>
        <v>2.5748928223876311E-2</v>
      </c>
      <c r="D280" s="44">
        <f>IF(OR($A280="",$B280=""),"",A280*'MPTO_working_2-way'!$G279)</f>
        <v>2.0207253886010363</v>
      </c>
      <c r="E280" s="46">
        <f>IF(OR($A280="",$B280=""),"",B280*'MPTO_working_2-way'!$G279)</f>
        <v>1.9796954314720812</v>
      </c>
      <c r="F280" s="44">
        <f>IF(OR($A280="",$B280=""),"",'MPTO_working_2-way'!D279)</f>
        <v>2.0212647191728026</v>
      </c>
      <c r="G280" s="46">
        <f>IF(OR($A280="",$B280=""),"",'MPTO_working_2-way'!E279)</f>
        <v>1.9791780536685666</v>
      </c>
      <c r="H280" s="44">
        <f>IF(OR($A280="",$B280=""),"",'OddsRatio_working_2-way'!M279)</f>
        <v>2.021278978873144</v>
      </c>
      <c r="I280" s="44">
        <f>IF(OR($A280="",$B280=""),"",'OddsRatio_working_2-way'!N279)</f>
        <v>1.9791643818062103</v>
      </c>
      <c r="J280" s="44">
        <f>IF('Log_working_2-way'!$D279="","",A280^('Log_working_2-way'!$D279))</f>
        <v>2.0215229873993761</v>
      </c>
      <c r="K280" s="46">
        <f>IF('Log_working_2-way'!$D279="","",B280^('Log_working_2-way'!$D279))</f>
        <v>1.9789304913693861</v>
      </c>
      <c r="L280" s="53">
        <f t="shared" si="44"/>
        <v>0.49487179487179483</v>
      </c>
      <c r="M280" s="53">
        <f t="shared" si="45"/>
        <v>0.50512820512820511</v>
      </c>
      <c r="N280" s="54">
        <v>377</v>
      </c>
      <c r="O280" s="54">
        <f t="shared" si="46"/>
        <v>185.62944162436543</v>
      </c>
      <c r="P280" s="54">
        <f t="shared" si="47"/>
        <v>181.66321243523319</v>
      </c>
      <c r="Q280" s="54">
        <f t="shared" si="48"/>
        <v>195.33678756476687</v>
      </c>
      <c r="R280" s="54">
        <f t="shared" si="49"/>
        <v>191.37055837563452</v>
      </c>
      <c r="S280" s="55">
        <f t="shared" si="50"/>
        <v>-9.7073459404014386</v>
      </c>
      <c r="T280" s="55">
        <f t="shared" si="51"/>
        <v>-9.7073459404013249</v>
      </c>
      <c r="U280" t="s">
        <v>96</v>
      </c>
      <c r="V280" t="s">
        <v>347</v>
      </c>
      <c r="W280" t="s">
        <v>441</v>
      </c>
      <c r="X280" t="s">
        <v>532</v>
      </c>
      <c r="Y280" s="66"/>
    </row>
    <row r="281" spans="1:25" ht="15" x14ac:dyDescent="0.25">
      <c r="A281">
        <v>1.47</v>
      </c>
      <c r="B281">
        <v>2.64</v>
      </c>
      <c r="C281" s="43">
        <f t="shared" si="52"/>
        <v>5.9059987631416178E-2</v>
      </c>
      <c r="D281" s="44">
        <f>IF(OR($A281="",$B281=""),"",A281*'MPTO_working_2-way'!$G280)</f>
        <v>1.5568181818181817</v>
      </c>
      <c r="E281" s="46">
        <f>IF(OR($A281="",$B281=""),"",B281*'MPTO_working_2-way'!$G280)</f>
        <v>2.795918367346939</v>
      </c>
      <c r="F281" s="44">
        <f>IF(OR($A281="",$B281=""),"",'MPTO_working_2-way'!D280)</f>
        <v>1.5367070563079115</v>
      </c>
      <c r="G281" s="46">
        <f>IF(OR($A281="",$B281=""),"",'MPTO_working_2-way'!E280)</f>
        <v>2.8632138114209829</v>
      </c>
      <c r="H281" s="44">
        <f>IF(OR($A281="",$B281=""),"",'OddsRatio_working_2-way'!M280)</f>
        <v>1.5353366845767802</v>
      </c>
      <c r="I281" s="44">
        <f>IF(OR($A281="",$B281=""),"",'OddsRatio_working_2-way'!N280)</f>
        <v>2.8679833249062092</v>
      </c>
      <c r="J281" s="44">
        <f>IF('Log_working_2-way'!$D280="","",A281^('Log_working_2-way'!$D280))</f>
        <v>1.5260402111620024</v>
      </c>
      <c r="K281" s="46">
        <f>IF('Log_working_2-way'!$D280="","",B281^('Log_working_2-way'!$D280))</f>
        <v>2.9009953588454302</v>
      </c>
      <c r="L281" s="53">
        <f t="shared" si="44"/>
        <v>0.64233576642335777</v>
      </c>
      <c r="M281" s="53">
        <f t="shared" si="45"/>
        <v>0.35766423357664229</v>
      </c>
      <c r="N281" s="54">
        <v>378</v>
      </c>
      <c r="O281" s="54">
        <f t="shared" si="46"/>
        <v>120.85714285714283</v>
      </c>
      <c r="P281" s="54">
        <f t="shared" si="47"/>
        <v>234.81818181818184</v>
      </c>
      <c r="Q281" s="54">
        <f t="shared" si="48"/>
        <v>143.18181818181819</v>
      </c>
      <c r="R281" s="54">
        <f t="shared" si="49"/>
        <v>257.14285714285711</v>
      </c>
      <c r="S281" s="55">
        <f t="shared" si="50"/>
        <v>-22.324675324675354</v>
      </c>
      <c r="T281" s="55">
        <f t="shared" si="51"/>
        <v>-22.324675324675269</v>
      </c>
      <c r="U281" t="s">
        <v>53</v>
      </c>
      <c r="V281" t="s">
        <v>103</v>
      </c>
      <c r="W281" t="s">
        <v>441</v>
      </c>
      <c r="X281" t="s">
        <v>532</v>
      </c>
      <c r="Y281" s="66"/>
    </row>
    <row r="282" spans="1:25" ht="15" x14ac:dyDescent="0.25">
      <c r="A282">
        <v>1.59</v>
      </c>
      <c r="B282">
        <v>2.5</v>
      </c>
      <c r="C282" s="43">
        <f t="shared" si="52"/>
        <v>2.8930817610062887E-2</v>
      </c>
      <c r="D282" s="44">
        <f>IF(OR($A282="",$B282=""),"",A282*'MPTO_working_2-way'!$G281)</f>
        <v>1.6360000000000001</v>
      </c>
      <c r="E282" s="46">
        <f>IF(OR($A282="",$B282=""),"",B282*'MPTO_working_2-way'!$G281)</f>
        <v>2.5723270440251573</v>
      </c>
      <c r="F282" s="44">
        <f>IF(OR($A282="",$B282=""),"",'MPTO_working_2-way'!D281)</f>
        <v>1.6274309109518936</v>
      </c>
      <c r="G282" s="46">
        <f>IF(OR($A282="",$B282=""),"",'MPTO_working_2-way'!E281)</f>
        <v>2.5938009787928222</v>
      </c>
      <c r="H282" s="44">
        <f>IF(OR($A282="",$B282=""),"",'OddsRatio_working_2-way'!M281)</f>
        <v>1.6271629240742262</v>
      </c>
      <c r="I282" s="44">
        <f>IF(OR($A282="",$B282=""),"",'OddsRatio_working_2-way'!N281)</f>
        <v>2.594482010358202</v>
      </c>
      <c r="J282" s="44">
        <f>IF('Log_working_2-way'!$D281="","",A282^('Log_working_2-way'!$D281))</f>
        <v>1.6232742032249983</v>
      </c>
      <c r="K282" s="46">
        <f>IF('Log_working_2-way'!$D281="","",B282^('Log_working_2-way'!$D281))</f>
        <v>2.6044302729451743</v>
      </c>
      <c r="L282" s="53">
        <f t="shared" si="44"/>
        <v>0.6112469437652811</v>
      </c>
      <c r="M282" s="53">
        <f t="shared" si="45"/>
        <v>0.38875305623471879</v>
      </c>
      <c r="N282" s="54">
        <v>379</v>
      </c>
      <c r="O282" s="54">
        <f t="shared" si="46"/>
        <v>140.63522012578616</v>
      </c>
      <c r="P282" s="54">
        <f t="shared" si="47"/>
        <v>227.4</v>
      </c>
      <c r="Q282" s="54">
        <f t="shared" si="48"/>
        <v>151.6</v>
      </c>
      <c r="R282" s="54">
        <f t="shared" si="49"/>
        <v>238.36477987421384</v>
      </c>
      <c r="S282" s="55">
        <f t="shared" si="50"/>
        <v>-10.964779874213832</v>
      </c>
      <c r="T282" s="55">
        <f t="shared" si="51"/>
        <v>-10.964779874213832</v>
      </c>
      <c r="U282" t="s">
        <v>413</v>
      </c>
      <c r="V282" t="s">
        <v>143</v>
      </c>
      <c r="W282" t="s">
        <v>441</v>
      </c>
      <c r="X282" t="s">
        <v>532</v>
      </c>
      <c r="Y282" s="66"/>
    </row>
    <row r="283" spans="1:25" ht="15" x14ac:dyDescent="0.25">
      <c r="A283">
        <v>2.08</v>
      </c>
      <c r="B283">
        <v>1.84</v>
      </c>
      <c r="C283" s="43">
        <f t="shared" si="52"/>
        <v>2.4247491638795804E-2</v>
      </c>
      <c r="D283" s="44">
        <f>IF(OR($A283="",$B283=""),"",A283*'MPTO_working_2-way'!$G282)</f>
        <v>2.1304347826086953</v>
      </c>
      <c r="E283" s="46">
        <f>IF(OR($A283="",$B283=""),"",B283*'MPTO_working_2-way'!$G282)</f>
        <v>1.8846153846153844</v>
      </c>
      <c r="F283" s="44">
        <f>IF(OR($A283="",$B283=""),"",'MPTO_working_2-way'!D282)</f>
        <v>2.1338090990187331</v>
      </c>
      <c r="G283" s="46">
        <f>IF(OR($A283="",$B283=""),"",'MPTO_working_2-way'!E282)</f>
        <v>1.8819826907946497</v>
      </c>
      <c r="H283" s="44">
        <f>IF(OR($A283="",$B283=""),"",'OddsRatio_working_2-way'!M282)</f>
        <v>2.1338934190276815</v>
      </c>
      <c r="I283" s="44">
        <f>IF(OR($A283="",$B283=""),"",'OddsRatio_working_2-way'!N282)</f>
        <v>1.8819171036881968</v>
      </c>
      <c r="J283" s="44">
        <f>IF('Log_working_2-way'!$D282="","",A283^('Log_working_2-way'!$D282))</f>
        <v>2.1354221138982008</v>
      </c>
      <c r="K283" s="46">
        <f>IF('Log_working_2-way'!$D282="","",B283^('Log_working_2-way'!$D282))</f>
        <v>1.8807297195989381</v>
      </c>
      <c r="L283" s="53">
        <f t="shared" si="44"/>
        <v>0.46938775510204089</v>
      </c>
      <c r="M283" s="53">
        <f t="shared" si="45"/>
        <v>0.53061224489795922</v>
      </c>
      <c r="N283" s="54">
        <v>380</v>
      </c>
      <c r="O283" s="54">
        <f t="shared" si="46"/>
        <v>197.30769230769229</v>
      </c>
      <c r="P283" s="54">
        <f t="shared" si="47"/>
        <v>173.47826086956525</v>
      </c>
      <c r="Q283" s="54">
        <f t="shared" si="48"/>
        <v>206.52173913043478</v>
      </c>
      <c r="R283" s="54">
        <f t="shared" si="49"/>
        <v>182.69230769230768</v>
      </c>
      <c r="S283" s="55">
        <f t="shared" si="50"/>
        <v>-9.214046822742489</v>
      </c>
      <c r="T283" s="55">
        <f t="shared" si="51"/>
        <v>-9.2140468227424321</v>
      </c>
      <c r="U283" t="s">
        <v>141</v>
      </c>
      <c r="V283" t="s">
        <v>95</v>
      </c>
      <c r="W283" t="s">
        <v>441</v>
      </c>
      <c r="X283" t="s">
        <v>532</v>
      </c>
      <c r="Y283" s="66"/>
    </row>
    <row r="284" spans="1:25" ht="15" x14ac:dyDescent="0.25">
      <c r="A284">
        <v>2.37</v>
      </c>
      <c r="B284">
        <v>1.63</v>
      </c>
      <c r="C284" s="43">
        <f t="shared" si="52"/>
        <v>3.5437860785379582E-2</v>
      </c>
      <c r="D284" s="44">
        <f>IF(OR($A284="",$B284=""),"",A284*'MPTO_working_2-way'!$G283)</f>
        <v>2.4539877300613497</v>
      </c>
      <c r="E284" s="46">
        <f>IF(OR($A284="",$B284=""),"",B284*'MPTO_working_2-way'!$G283)</f>
        <v>1.6877637130801686</v>
      </c>
      <c r="F284" s="44">
        <f>IF(OR($A284="",$B284=""),"",'MPTO_working_2-way'!D283)</f>
        <v>2.4738881239793793</v>
      </c>
      <c r="G284" s="46">
        <f>IF(OR($A284="",$B284=""),"",'MPTO_working_2-way'!E283)</f>
        <v>1.6784775477395666</v>
      </c>
      <c r="H284" s="44">
        <f>IF(OR($A284="",$B284=""),"",'OddsRatio_working_2-way'!M283)</f>
        <v>2.4746535778287639</v>
      </c>
      <c r="I284" s="44">
        <f>IF(OR($A284="",$B284=""),"",'OddsRatio_working_2-way'!N283)</f>
        <v>1.6781253679066579</v>
      </c>
      <c r="J284" s="44">
        <f>IF('Log_working_2-way'!$D283="","",A284^('Log_working_2-way'!$D283))</f>
        <v>2.4838961866439853</v>
      </c>
      <c r="K284" s="46">
        <f>IF('Log_working_2-way'!$D283="","",B284^('Log_working_2-way'!$D283))</f>
        <v>1.6739015902867895</v>
      </c>
      <c r="L284" s="53">
        <f t="shared" si="44"/>
        <v>0.40749999999999997</v>
      </c>
      <c r="M284" s="53">
        <f t="shared" si="45"/>
        <v>0.59250000000000003</v>
      </c>
      <c r="N284" s="54">
        <v>381</v>
      </c>
      <c r="O284" s="54">
        <f t="shared" si="46"/>
        <v>220.24050632911391</v>
      </c>
      <c r="P284" s="54">
        <f t="shared" si="47"/>
        <v>147.25766871165644</v>
      </c>
      <c r="Q284" s="54">
        <f t="shared" si="48"/>
        <v>233.74233128834356</v>
      </c>
      <c r="R284" s="54">
        <f t="shared" si="49"/>
        <v>160.75949367088606</v>
      </c>
      <c r="S284" s="55">
        <f t="shared" si="50"/>
        <v>-13.501824959229651</v>
      </c>
      <c r="T284" s="55">
        <f t="shared" si="51"/>
        <v>-13.501824959229623</v>
      </c>
      <c r="U284" t="s">
        <v>173</v>
      </c>
      <c r="V284" t="s">
        <v>182</v>
      </c>
      <c r="W284" t="s">
        <v>435</v>
      </c>
      <c r="X284" t="s">
        <v>532</v>
      </c>
      <c r="Y284" s="66"/>
    </row>
    <row r="285" spans="1:25" ht="15" x14ac:dyDescent="0.25">
      <c r="A285">
        <v>2.5299999999999998</v>
      </c>
      <c r="B285">
        <v>1.56</v>
      </c>
      <c r="C285" s="43">
        <f t="shared" si="52"/>
        <v>3.6282558021688338E-2</v>
      </c>
      <c r="D285" s="44">
        <f>IF(OR($A285="",$B285=""),"",A285*'MPTO_working_2-way'!$G284)</f>
        <v>2.6217948717948714</v>
      </c>
      <c r="E285" s="46">
        <f>IF(OR($A285="",$B285=""),"",B285*'MPTO_working_2-way'!$G284)</f>
        <v>1.6166007905138338</v>
      </c>
      <c r="F285" s="44">
        <f>IF(OR($A285="",$B285=""),"",'MPTO_working_2-way'!D284)</f>
        <v>2.6517065305025525</v>
      </c>
      <c r="G285" s="46">
        <f>IF(OR($A285="",$B285=""),"",'MPTO_working_2-way'!E284)</f>
        <v>1.6054344288968434</v>
      </c>
      <c r="H285" s="44">
        <f>IF(OR($A285="",$B285=""),"",'OddsRatio_working_2-way'!M284)</f>
        <v>2.6529194950580188</v>
      </c>
      <c r="I285" s="44">
        <f>IF(OR($A285="",$B285=""),"",'OddsRatio_working_2-way'!N284)</f>
        <v>1.6049901419820203</v>
      </c>
      <c r="J285" s="44">
        <f>IF('Log_working_2-way'!$D284="","",A285^('Log_working_2-way'!$D284))</f>
        <v>2.6669477843763532</v>
      </c>
      <c r="K285" s="46">
        <f>IF('Log_working_2-way'!$D284="","",B285^('Log_working_2-way'!$D284))</f>
        <v>1.59989881469138</v>
      </c>
      <c r="L285" s="53">
        <f t="shared" si="44"/>
        <v>0.38141809290953549</v>
      </c>
      <c r="M285" s="53">
        <f t="shared" si="45"/>
        <v>0.61858190709046468</v>
      </c>
      <c r="N285" s="54">
        <v>382</v>
      </c>
      <c r="O285" s="54">
        <f t="shared" si="46"/>
        <v>231.01185770750988</v>
      </c>
      <c r="P285" s="54">
        <f t="shared" si="47"/>
        <v>137.12820512820517</v>
      </c>
      <c r="Q285" s="54">
        <f t="shared" si="48"/>
        <v>244.87179487179486</v>
      </c>
      <c r="R285" s="54">
        <f t="shared" si="49"/>
        <v>150.98814229249012</v>
      </c>
      <c r="S285" s="55">
        <f t="shared" si="50"/>
        <v>-13.859937164284986</v>
      </c>
      <c r="T285" s="55">
        <f t="shared" si="51"/>
        <v>-13.859937164284958</v>
      </c>
      <c r="U285" t="s">
        <v>107</v>
      </c>
      <c r="V285" t="s">
        <v>144</v>
      </c>
      <c r="W285" t="s">
        <v>435</v>
      </c>
      <c r="X285" t="s">
        <v>532</v>
      </c>
      <c r="Y285" s="66"/>
    </row>
    <row r="286" spans="1:25" ht="15" x14ac:dyDescent="0.25">
      <c r="A286">
        <v>1.87</v>
      </c>
      <c r="B286">
        <v>2.0299999999999998</v>
      </c>
      <c r="C286" s="43">
        <f t="shared" si="52"/>
        <v>2.737019572719368E-2</v>
      </c>
      <c r="D286" s="44">
        <f>IF(OR($A286="",$B286=""),"",A286*'MPTO_working_2-way'!$G285)</f>
        <v>1.9211822660098523</v>
      </c>
      <c r="E286" s="46">
        <f>IF(OR($A286="",$B286=""),"",B286*'MPTO_working_2-way'!$G285)</f>
        <v>2.0855614973262031</v>
      </c>
      <c r="F286" s="44">
        <f>IF(OR($A286="",$B286=""),"",'MPTO_working_2-way'!D285)</f>
        <v>1.9191122570208035</v>
      </c>
      <c r="G286" s="46">
        <f>IF(OR($A286="",$B286=""),"",'MPTO_working_2-way'!E285)</f>
        <v>2.0880063804625832</v>
      </c>
      <c r="H286" s="44">
        <f>IF(OR($A286="",$B286=""),"",'OddsRatio_working_2-way'!M285)</f>
        <v>1.9190539669544755</v>
      </c>
      <c r="I286" s="44">
        <f>IF(OR($A286="",$B286=""),"",'OddsRatio_working_2-way'!N285)</f>
        <v>2.0880753861644932</v>
      </c>
      <c r="J286" s="44">
        <f>IF('Log_working_2-way'!$D285="","",A286^('Log_working_2-way'!$D285))</f>
        <v>1.9181177959672178</v>
      </c>
      <c r="K286" s="46">
        <f>IF('Log_working_2-way'!$D285="","",B286^('Log_working_2-way'!$D285))</f>
        <v>2.0891848566626599</v>
      </c>
      <c r="L286" s="53">
        <f t="shared" si="44"/>
        <v>0.52051282051282044</v>
      </c>
      <c r="M286" s="53">
        <f t="shared" si="45"/>
        <v>0.4794871794871795</v>
      </c>
      <c r="N286" s="54">
        <v>383</v>
      </c>
      <c r="O286" s="54">
        <f t="shared" si="46"/>
        <v>178.18716577540107</v>
      </c>
      <c r="P286" s="54">
        <f t="shared" si="47"/>
        <v>194.33004926108373</v>
      </c>
      <c r="Q286" s="54">
        <f t="shared" si="48"/>
        <v>188.66995073891627</v>
      </c>
      <c r="R286" s="54">
        <f t="shared" si="49"/>
        <v>204.8128342245989</v>
      </c>
      <c r="S286" s="55">
        <f t="shared" si="50"/>
        <v>-10.482784963515201</v>
      </c>
      <c r="T286" s="55">
        <f t="shared" si="51"/>
        <v>-10.482784963515172</v>
      </c>
      <c r="U286" t="s">
        <v>175</v>
      </c>
      <c r="V286" t="s">
        <v>106</v>
      </c>
      <c r="W286" t="s">
        <v>435</v>
      </c>
      <c r="X286" t="s">
        <v>532</v>
      </c>
      <c r="Y286" s="66"/>
    </row>
    <row r="287" spans="1:25" ht="15" x14ac:dyDescent="0.25">
      <c r="A287">
        <v>2.23</v>
      </c>
      <c r="B287">
        <v>1.71</v>
      </c>
      <c r="C287" s="43">
        <f t="shared" si="52"/>
        <v>3.3225814910969431E-2</v>
      </c>
      <c r="D287" s="44">
        <f>IF(OR($A287="",$B287=""),"",A287*'MPTO_working_2-way'!$G286)</f>
        <v>2.3040935672514617</v>
      </c>
      <c r="E287" s="46">
        <f>IF(OR($A287="",$B287=""),"",B287*'MPTO_working_2-way'!$G286)</f>
        <v>1.7668161434977576</v>
      </c>
      <c r="F287" s="44">
        <f>IF(OR($A287="",$B287=""),"",'MPTO_working_2-way'!D286)</f>
        <v>2.315792669966295</v>
      </c>
      <c r="G287" s="46">
        <f>IF(OR($A287="",$B287=""),"",'MPTO_working_2-way'!E286)</f>
        <v>1.7599981538319522</v>
      </c>
      <c r="H287" s="44">
        <f>IF(OR($A287="",$B287=""),"",'OddsRatio_working_2-way'!M286)</f>
        <v>2.3162045305336028</v>
      </c>
      <c r="I287" s="44">
        <f>IF(OR($A287="",$B287=""),"",'OddsRatio_working_2-way'!N286)</f>
        <v>1.7597603387632996</v>
      </c>
      <c r="J287" s="44">
        <f>IF('Log_working_2-way'!$D286="","",A287^('Log_working_2-way'!$D286))</f>
        <v>2.3215866387713424</v>
      </c>
      <c r="K287" s="46">
        <f>IF('Log_working_2-way'!$D286="","",B287^('Log_working_2-way'!$D286))</f>
        <v>1.7566662454529891</v>
      </c>
      <c r="L287" s="53">
        <f t="shared" si="44"/>
        <v>0.43401015228426398</v>
      </c>
      <c r="M287" s="53">
        <f t="shared" si="45"/>
        <v>0.56598984771573613</v>
      </c>
      <c r="N287" s="54">
        <v>384</v>
      </c>
      <c r="O287" s="54">
        <f t="shared" si="46"/>
        <v>211.80269058295963</v>
      </c>
      <c r="P287" s="54">
        <f t="shared" si="47"/>
        <v>159.43859649122805</v>
      </c>
      <c r="Q287" s="54">
        <f t="shared" si="48"/>
        <v>224.56140350877192</v>
      </c>
      <c r="R287" s="54">
        <f t="shared" si="49"/>
        <v>172.19730941704037</v>
      </c>
      <c r="S287" s="55">
        <f t="shared" si="50"/>
        <v>-12.75871292581229</v>
      </c>
      <c r="T287" s="55">
        <f t="shared" si="51"/>
        <v>-12.758712925812318</v>
      </c>
      <c r="U287" t="s">
        <v>172</v>
      </c>
      <c r="V287" t="s">
        <v>185</v>
      </c>
      <c r="W287" t="s">
        <v>435</v>
      </c>
      <c r="X287" t="s">
        <v>532</v>
      </c>
      <c r="Y287" s="66"/>
    </row>
    <row r="288" spans="1:25" ht="15" x14ac:dyDescent="0.25">
      <c r="A288">
        <v>2.13</v>
      </c>
      <c r="B288">
        <v>1.77</v>
      </c>
      <c r="C288" s="43">
        <f t="shared" si="52"/>
        <v>3.4455319487546765E-2</v>
      </c>
      <c r="D288" s="44">
        <f>IF(OR($A288="",$B288=""),"",A288*'MPTO_working_2-way'!$G287)</f>
        <v>2.2033898305084745</v>
      </c>
      <c r="E288" s="46">
        <f>IF(OR($A288="",$B288=""),"",B288*'MPTO_working_2-way'!$G287)</f>
        <v>1.8309859154929577</v>
      </c>
      <c r="F288" s="44">
        <f>IF(OR($A288="",$B288=""),"",'MPTO_working_2-way'!D287)</f>
        <v>2.2111375032990233</v>
      </c>
      <c r="G288" s="46">
        <f>IF(OR($A288="",$B288=""),"",'MPTO_working_2-way'!E287)</f>
        <v>1.8256700806275876</v>
      </c>
      <c r="H288" s="44">
        <f>IF(OR($A288="",$B288=""),"",'OddsRatio_working_2-way'!M287)</f>
        <v>2.2114175446692466</v>
      </c>
      <c r="I288" s="44">
        <f>IF(OR($A288="",$B288=""),"",'OddsRatio_working_2-way'!N287)</f>
        <v>1.8254792118542653</v>
      </c>
      <c r="J288" s="44">
        <f>IF('Log_working_2-way'!$D287="","",A288^('Log_working_2-way'!$D287))</f>
        <v>2.2149715784230573</v>
      </c>
      <c r="K288" s="46">
        <f>IF('Log_working_2-way'!$D287="","",B288^('Log_working_2-way'!$D287))</f>
        <v>1.8230645208160881</v>
      </c>
      <c r="L288" s="53">
        <f t="shared" si="44"/>
        <v>0.45384615384615384</v>
      </c>
      <c r="M288" s="53">
        <f t="shared" si="45"/>
        <v>0.5461538461538461</v>
      </c>
      <c r="N288" s="54">
        <v>385</v>
      </c>
      <c r="O288" s="54">
        <f t="shared" si="46"/>
        <v>204.24882629107978</v>
      </c>
      <c r="P288" s="54">
        <f t="shared" si="47"/>
        <v>167.48587570621473</v>
      </c>
      <c r="Q288" s="54">
        <f t="shared" si="48"/>
        <v>217.51412429378533</v>
      </c>
      <c r="R288" s="54">
        <f t="shared" si="49"/>
        <v>180.75117370892019</v>
      </c>
      <c r="S288" s="55">
        <f t="shared" si="50"/>
        <v>-13.265298002705549</v>
      </c>
      <c r="T288" s="55">
        <f t="shared" si="51"/>
        <v>-13.265298002705464</v>
      </c>
      <c r="U288" t="s">
        <v>527</v>
      </c>
      <c r="V288" t="s">
        <v>454</v>
      </c>
      <c r="W288" t="s">
        <v>449</v>
      </c>
      <c r="X288" t="s">
        <v>532</v>
      </c>
      <c r="Y288" s="66"/>
    </row>
    <row r="289" spans="1:25" s="50" customFormat="1" ht="15" x14ac:dyDescent="0.25">
      <c r="A289">
        <v>2.13</v>
      </c>
      <c r="B289">
        <v>1.77</v>
      </c>
      <c r="C289" s="43">
        <f t="shared" si="52"/>
        <v>3.4455319487546765E-2</v>
      </c>
      <c r="D289" s="44">
        <f>IF(OR($A289="",$B289=""),"",A289*'MPTO_working_2-way'!$G288)</f>
        <v>2.2033898305084745</v>
      </c>
      <c r="E289" s="46">
        <f>IF(OR($A289="",$B289=""),"",B289*'MPTO_working_2-way'!$G288)</f>
        <v>1.8309859154929577</v>
      </c>
      <c r="F289" s="44">
        <f>IF(OR($A289="",$B289=""),"",'MPTO_working_2-way'!D288)</f>
        <v>2.2111375032990233</v>
      </c>
      <c r="G289" s="46">
        <f>IF(OR($A289="",$B289=""),"",'MPTO_working_2-way'!E288)</f>
        <v>1.8256700806275876</v>
      </c>
      <c r="H289" s="44">
        <f>IF(OR($A289="",$B289=""),"",'OddsRatio_working_2-way'!M288)</f>
        <v>2.2114175446692466</v>
      </c>
      <c r="I289" s="44">
        <f>IF(OR($A289="",$B289=""),"",'OddsRatio_working_2-way'!N288)</f>
        <v>1.8254792118542653</v>
      </c>
      <c r="J289" s="44">
        <f>IF('Log_working_2-way'!$D288="","",A289^('Log_working_2-way'!$D288))</f>
        <v>2.2149715784230573</v>
      </c>
      <c r="K289" s="46">
        <f>IF('Log_working_2-way'!$D288="","",B289^('Log_working_2-way'!$D288))</f>
        <v>1.8230645208160881</v>
      </c>
      <c r="L289" s="53">
        <f t="shared" si="44"/>
        <v>0.45384615384615384</v>
      </c>
      <c r="M289" s="53">
        <f t="shared" si="45"/>
        <v>0.5461538461538461</v>
      </c>
      <c r="N289" s="54">
        <v>386</v>
      </c>
      <c r="O289" s="54">
        <f t="shared" si="46"/>
        <v>204.77934272300467</v>
      </c>
      <c r="P289" s="54">
        <f t="shared" si="47"/>
        <v>167.92090395480227</v>
      </c>
      <c r="Q289" s="54">
        <f t="shared" si="48"/>
        <v>218.07909604519776</v>
      </c>
      <c r="R289" s="54">
        <f t="shared" si="49"/>
        <v>181.2206572769953</v>
      </c>
      <c r="S289" s="55">
        <f t="shared" si="50"/>
        <v>-13.299753322193084</v>
      </c>
      <c r="T289" s="55">
        <f t="shared" si="51"/>
        <v>-13.299753322193027</v>
      </c>
      <c r="U289" t="s">
        <v>369</v>
      </c>
      <c r="V289" t="s">
        <v>528</v>
      </c>
      <c r="W289" t="s">
        <v>449</v>
      </c>
      <c r="X289" t="s">
        <v>532</v>
      </c>
      <c r="Y289" s="66"/>
    </row>
    <row r="290" spans="1:25" ht="15" x14ac:dyDescent="0.25">
      <c r="A290">
        <v>2.12</v>
      </c>
      <c r="B290">
        <v>1.78</v>
      </c>
      <c r="C290" s="43">
        <f t="shared" si="52"/>
        <v>3.3495866016535869E-2</v>
      </c>
      <c r="D290" s="44">
        <f>IF(OR($A290="",$B290=""),"",A290*'MPTO_working_2-way'!$G289)</f>
        <v>2.191011235955056</v>
      </c>
      <c r="E290" s="46">
        <f>IF(OR($A290="",$B290=""),"",B290*'MPTO_working_2-way'!$G289)</f>
        <v>1.8396226415094339</v>
      </c>
      <c r="F290" s="44">
        <f>IF(OR($A290="",$B290=""),"",'MPTO_working_2-way'!D289)</f>
        <v>2.1980428704566637</v>
      </c>
      <c r="G290" s="46">
        <f>IF(OR($A290="",$B290=""),"",'MPTO_working_2-way'!E289)</f>
        <v>1.8346946713341112</v>
      </c>
      <c r="H290" s="44">
        <f>IF(OR($A290="",$B290=""),"",'OddsRatio_working_2-way'!M289)</f>
        <v>2.1982893790305562</v>
      </c>
      <c r="I290" s="44">
        <f>IF(OR($A290="",$B290=""),"",'OddsRatio_working_2-way'!N289)</f>
        <v>1.83452296039628</v>
      </c>
      <c r="J290" s="44">
        <f>IF('Log_working_2-way'!$D289="","",A290^('Log_working_2-way'!$D289))</f>
        <v>2.2015102621380289</v>
      </c>
      <c r="K290" s="46">
        <f>IF('Log_working_2-way'!$D289="","",B290^('Log_working_2-way'!$D289))</f>
        <v>1.8322858584832242</v>
      </c>
      <c r="L290" s="53">
        <f t="shared" si="44"/>
        <v>0.45641025641025645</v>
      </c>
      <c r="M290" s="53">
        <f t="shared" si="45"/>
        <v>0.54358974358974366</v>
      </c>
      <c r="N290" s="54">
        <v>387</v>
      </c>
      <c r="O290" s="54">
        <f t="shared" si="46"/>
        <v>204.45283018867926</v>
      </c>
      <c r="P290" s="54">
        <f t="shared" si="47"/>
        <v>169.58426966292137</v>
      </c>
      <c r="Q290" s="54">
        <f t="shared" si="48"/>
        <v>217.41573033707866</v>
      </c>
      <c r="R290" s="54">
        <f t="shared" si="49"/>
        <v>182.54716981132074</v>
      </c>
      <c r="S290" s="55">
        <f t="shared" si="50"/>
        <v>-12.962900148399399</v>
      </c>
      <c r="T290" s="55">
        <f t="shared" si="51"/>
        <v>-12.96290014839937</v>
      </c>
      <c r="U290" t="s">
        <v>529</v>
      </c>
      <c r="V290" t="s">
        <v>530</v>
      </c>
      <c r="W290" t="s">
        <v>449</v>
      </c>
      <c r="X290" t="s">
        <v>532</v>
      </c>
      <c r="Y290" s="66"/>
    </row>
    <row r="291" spans="1:25" ht="15" x14ac:dyDescent="0.25">
      <c r="A291">
        <v>2.13</v>
      </c>
      <c r="B291">
        <v>1.77</v>
      </c>
      <c r="C291" s="43">
        <f t="shared" si="52"/>
        <v>3.4455319487546765E-2</v>
      </c>
      <c r="D291" s="44">
        <f>IF(OR($A291="",$B291=""),"",A291*'MPTO_working_2-way'!$G290)</f>
        <v>2.2033898305084745</v>
      </c>
      <c r="E291" s="46">
        <f>IF(OR($A291="",$B291=""),"",B291*'MPTO_working_2-way'!$G290)</f>
        <v>1.8309859154929577</v>
      </c>
      <c r="F291" s="44">
        <f>IF(OR($A291="",$B291=""),"",'MPTO_working_2-way'!D290)</f>
        <v>2.2111375032990233</v>
      </c>
      <c r="G291" s="46">
        <f>IF(OR($A291="",$B291=""),"",'MPTO_working_2-way'!E290)</f>
        <v>1.8256700806275876</v>
      </c>
      <c r="H291" s="44">
        <f>IF(OR($A291="",$B291=""),"",'OddsRatio_working_2-way'!M290)</f>
        <v>2.2114175446692466</v>
      </c>
      <c r="I291" s="44">
        <f>IF(OR($A291="",$B291=""),"",'OddsRatio_working_2-way'!N290)</f>
        <v>1.8254792118542653</v>
      </c>
      <c r="J291" s="44">
        <f>IF('Log_working_2-way'!$D290="","",A291^('Log_working_2-way'!$D290))</f>
        <v>2.2149715784230573</v>
      </c>
      <c r="K291" s="46">
        <f>IF('Log_working_2-way'!$D290="","",B291^('Log_working_2-way'!$D290))</f>
        <v>1.8230645208160881</v>
      </c>
      <c r="L291" s="53">
        <f t="shared" si="44"/>
        <v>0.45384615384615384</v>
      </c>
      <c r="M291" s="53">
        <f t="shared" si="45"/>
        <v>0.5461538461538461</v>
      </c>
      <c r="N291" s="54">
        <v>388</v>
      </c>
      <c r="O291" s="54">
        <f t="shared" si="46"/>
        <v>205.84037558685444</v>
      </c>
      <c r="P291" s="54">
        <f t="shared" si="47"/>
        <v>168.79096045197741</v>
      </c>
      <c r="Q291" s="54">
        <f t="shared" si="48"/>
        <v>219.20903954802262</v>
      </c>
      <c r="R291" s="54">
        <f t="shared" si="49"/>
        <v>182.15962441314554</v>
      </c>
      <c r="S291" s="55">
        <f t="shared" si="50"/>
        <v>-13.368663961168181</v>
      </c>
      <c r="T291" s="55">
        <f t="shared" si="51"/>
        <v>-13.368663961168124</v>
      </c>
      <c r="U291" t="s">
        <v>371</v>
      </c>
      <c r="V291" t="s">
        <v>366</v>
      </c>
      <c r="W291" t="s">
        <v>449</v>
      </c>
      <c r="X291" t="s">
        <v>532</v>
      </c>
      <c r="Y291" s="66"/>
    </row>
    <row r="292" spans="1:25" ht="15" x14ac:dyDescent="0.25">
      <c r="A292">
        <v>2.12</v>
      </c>
      <c r="B292">
        <v>1.78</v>
      </c>
      <c r="C292" s="43">
        <f t="shared" si="52"/>
        <v>3.3495866016535869E-2</v>
      </c>
      <c r="D292" s="44">
        <f>IF(OR($A292="",$B292=""),"",A292*'MPTO_working_2-way'!$G291)</f>
        <v>2.191011235955056</v>
      </c>
      <c r="E292" s="46">
        <f>IF(OR($A292="",$B292=""),"",B292*'MPTO_working_2-way'!$G291)</f>
        <v>1.8396226415094339</v>
      </c>
      <c r="F292" s="44">
        <f>IF(OR($A292="",$B292=""),"",'MPTO_working_2-way'!D291)</f>
        <v>2.1980428704566637</v>
      </c>
      <c r="G292" s="46">
        <f>IF(OR($A292="",$B292=""),"",'MPTO_working_2-way'!E291)</f>
        <v>1.8346946713341112</v>
      </c>
      <c r="H292" s="44">
        <f>IF(OR($A292="",$B292=""),"",'OddsRatio_working_2-way'!M291)</f>
        <v>2.1982893790305562</v>
      </c>
      <c r="I292" s="44">
        <f>IF(OR($A292="",$B292=""),"",'OddsRatio_working_2-way'!N291)</f>
        <v>1.83452296039628</v>
      </c>
      <c r="J292" s="44">
        <f>IF('Log_working_2-way'!$D291="","",A292^('Log_working_2-way'!$D291))</f>
        <v>2.2015102621380289</v>
      </c>
      <c r="K292" s="46">
        <f>IF('Log_working_2-way'!$D291="","",B292^('Log_working_2-way'!$D291))</f>
        <v>1.8322858584832242</v>
      </c>
      <c r="L292" s="53">
        <f t="shared" si="44"/>
        <v>0.45641025641025645</v>
      </c>
      <c r="M292" s="53">
        <f t="shared" si="45"/>
        <v>0.54358974358974366</v>
      </c>
      <c r="N292" s="54">
        <v>389</v>
      </c>
      <c r="O292" s="54">
        <f t="shared" si="46"/>
        <v>205.50943396226415</v>
      </c>
      <c r="P292" s="54">
        <f t="shared" si="47"/>
        <v>170.46067415730337</v>
      </c>
      <c r="Q292" s="54">
        <f t="shared" si="48"/>
        <v>218.53932584269666</v>
      </c>
      <c r="R292" s="54">
        <f t="shared" si="49"/>
        <v>183.49056603773582</v>
      </c>
      <c r="S292" s="55">
        <f t="shared" si="50"/>
        <v>-13.029891880432501</v>
      </c>
      <c r="T292" s="55">
        <f t="shared" si="51"/>
        <v>-13.029891880432444</v>
      </c>
      <c r="U292" t="s">
        <v>370</v>
      </c>
      <c r="V292" t="s">
        <v>368</v>
      </c>
      <c r="W292" t="s">
        <v>449</v>
      </c>
      <c r="X292" t="s">
        <v>532</v>
      </c>
      <c r="Y292" s="66"/>
    </row>
    <row r="293" spans="1:25" ht="15" x14ac:dyDescent="0.25">
      <c r="A293">
        <v>2.38</v>
      </c>
      <c r="B293">
        <v>1.63</v>
      </c>
      <c r="C293" s="43">
        <f t="shared" si="52"/>
        <v>3.3664999742228252E-2</v>
      </c>
      <c r="D293" s="44">
        <f>IF(OR($A293="",$B293=""),"",A293*'MPTO_working_2-way'!$G292)</f>
        <v>2.4601226993865031</v>
      </c>
      <c r="E293" s="46">
        <f>IF(OR($A293="",$B293=""),"",B293*'MPTO_working_2-way'!$G292)</f>
        <v>1.6848739495798319</v>
      </c>
      <c r="F293" s="44">
        <f>IF(OR($A293="",$B293=""),"",'MPTO_working_2-way'!D292)</f>
        <v>2.4793251102447753</v>
      </c>
      <c r="G293" s="46">
        <f>IF(OR($A293="",$B293=""),"",'MPTO_working_2-way'!E292)</f>
        <v>1.6759839288028686</v>
      </c>
      <c r="H293" s="44">
        <f>IF(OR($A293="",$B293=""),"",'OddsRatio_working_2-way'!M292)</f>
        <v>2.4800257398019103</v>
      </c>
      <c r="I293" s="44">
        <f>IF(OR($A293="",$B293=""),"",'OddsRatio_working_2-way'!N292)</f>
        <v>1.6756639246921761</v>
      </c>
      <c r="J293" s="44">
        <f>IF('Log_working_2-way'!$D292="","",A293^('Log_working_2-way'!$D292))</f>
        <v>2.4889275111820632</v>
      </c>
      <c r="K293" s="46">
        <f>IF('Log_working_2-way'!$D292="","",B293^('Log_working_2-way'!$D292))</f>
        <v>1.6716243688761041</v>
      </c>
      <c r="L293" s="53">
        <f t="shared" si="44"/>
        <v>0.40648379052369077</v>
      </c>
      <c r="M293" s="53">
        <f t="shared" si="45"/>
        <v>0.59351620947630923</v>
      </c>
      <c r="N293" s="54">
        <v>390</v>
      </c>
      <c r="O293" s="54">
        <f t="shared" si="46"/>
        <v>226.13445378151258</v>
      </c>
      <c r="P293" s="54">
        <f t="shared" si="47"/>
        <v>150.73619631901838</v>
      </c>
      <c r="Q293" s="54">
        <f t="shared" si="48"/>
        <v>239.2638036809816</v>
      </c>
      <c r="R293" s="54">
        <f t="shared" si="49"/>
        <v>163.8655462184874</v>
      </c>
      <c r="S293" s="55">
        <f t="shared" si="50"/>
        <v>-13.12934989946902</v>
      </c>
      <c r="T293" s="55">
        <f t="shared" si="51"/>
        <v>-13.12934989946902</v>
      </c>
      <c r="U293" t="s">
        <v>453</v>
      </c>
      <c r="V293" t="s">
        <v>367</v>
      </c>
      <c r="W293" t="s">
        <v>449</v>
      </c>
      <c r="X293" t="s">
        <v>532</v>
      </c>
      <c r="Y293" s="66"/>
    </row>
    <row r="294" spans="1:25" ht="15" x14ac:dyDescent="0.25">
      <c r="A294">
        <v>1.71</v>
      </c>
      <c r="B294">
        <v>2.2400000000000002</v>
      </c>
      <c r="C294" s="43">
        <f t="shared" si="52"/>
        <v>3.1223893065998265E-2</v>
      </c>
      <c r="D294" s="44">
        <f>IF(OR($A294="",$B294=""),"",A294*'MPTO_working_2-way'!$G293)</f>
        <v>1.763392857142857</v>
      </c>
      <c r="E294" s="46">
        <f>IF(OR($A294="",$B294=""),"",B294*'MPTO_working_2-way'!$G293)</f>
        <v>2.3099415204678362</v>
      </c>
      <c r="F294" s="44">
        <f>IF(OR($A294="",$B294=""),"",'MPTO_working_2-way'!D293)</f>
        <v>1.7569030364186771</v>
      </c>
      <c r="G294" s="46">
        <f>IF(OR($A294="",$B294=""),"",'MPTO_working_2-way'!E293)</f>
        <v>2.3211731911283482</v>
      </c>
      <c r="H294" s="44">
        <f>IF(OR($A294="",$B294=""),"",'OddsRatio_working_2-way'!M293)</f>
        <v>1.7566905874670904</v>
      </c>
      <c r="I294" s="44">
        <f>IF(OR($A294="",$B294=""),"",'OddsRatio_working_2-way'!N293)</f>
        <v>2.3215441245904116</v>
      </c>
      <c r="J294" s="44">
        <f>IF('Log_working_2-way'!$D293="","",A294^('Log_working_2-way'!$D293))</f>
        <v>1.7537492606317167</v>
      </c>
      <c r="K294" s="46">
        <f>IF('Log_working_2-way'!$D293="","",B294^('Log_working_2-way'!$D293))</f>
        <v>2.3267011355498624</v>
      </c>
      <c r="L294" s="53">
        <f t="shared" si="44"/>
        <v>0.56708860759493673</v>
      </c>
      <c r="M294" s="53">
        <f t="shared" si="45"/>
        <v>0.43291139240506332</v>
      </c>
      <c r="N294" s="54">
        <v>391</v>
      </c>
      <c r="O294" s="54">
        <f t="shared" si="46"/>
        <v>162.34502923976609</v>
      </c>
      <c r="P294" s="54">
        <f t="shared" si="47"/>
        <v>216.44642857142858</v>
      </c>
      <c r="Q294" s="54">
        <f t="shared" si="48"/>
        <v>174.55357142857142</v>
      </c>
      <c r="R294" s="54">
        <f t="shared" si="49"/>
        <v>228.65497076023391</v>
      </c>
      <c r="S294" s="55">
        <f t="shared" si="50"/>
        <v>-12.208542188805325</v>
      </c>
      <c r="T294" s="55">
        <f t="shared" si="51"/>
        <v>-12.208542188805325</v>
      </c>
      <c r="U294" t="s">
        <v>153</v>
      </c>
      <c r="V294" t="s">
        <v>155</v>
      </c>
      <c r="W294" t="s">
        <v>436</v>
      </c>
      <c r="X294" t="s">
        <v>532</v>
      </c>
      <c r="Y294" s="66"/>
    </row>
    <row r="295" spans="1:25" ht="15" x14ac:dyDescent="0.25">
      <c r="A295">
        <v>2.35</v>
      </c>
      <c r="B295">
        <v>1.66</v>
      </c>
      <c r="C295" s="43">
        <f t="shared" si="52"/>
        <v>2.7941553447834E-2</v>
      </c>
      <c r="D295" s="44">
        <f>IF(OR($A295="",$B295=""),"",A295*'MPTO_working_2-way'!$G294)</f>
        <v>2.4156626506024099</v>
      </c>
      <c r="E295" s="46">
        <f>IF(OR($A295="",$B295=""),"",B295*'MPTO_working_2-way'!$G294)</f>
        <v>1.7063829787234044</v>
      </c>
      <c r="F295" s="44">
        <f>IF(OR($A295="",$B295=""),"",'MPTO_working_2-way'!D294)</f>
        <v>2.4297726564933044</v>
      </c>
      <c r="G295" s="46">
        <f>IF(OR($A295="",$B295=""),"",'MPTO_working_2-way'!E294)</f>
        <v>1.6994118928338053</v>
      </c>
      <c r="H295" s="44">
        <f>IF(OR($A295="",$B295=""),"",'OddsRatio_working_2-way'!M294)</f>
        <v>2.4301938838683887</v>
      </c>
      <c r="I295" s="44">
        <f>IF(OR($A295="",$B295=""),"",'OddsRatio_working_2-way'!N294)</f>
        <v>1.6992058987801013</v>
      </c>
      <c r="J295" s="44">
        <f>IF('Log_working_2-way'!$D294="","",A295^('Log_working_2-way'!$D294))</f>
        <v>2.4366771636172895</v>
      </c>
      <c r="K295" s="46">
        <f>IF('Log_working_2-way'!$D294="","",B295^('Log_working_2-way'!$D294))</f>
        <v>1.6960505987873902</v>
      </c>
      <c r="L295" s="53">
        <f t="shared" si="44"/>
        <v>0.41396508728179549</v>
      </c>
      <c r="M295" s="53">
        <f t="shared" si="45"/>
        <v>0.5860349127182044</v>
      </c>
      <c r="N295" s="54">
        <v>392</v>
      </c>
      <c r="O295" s="54">
        <f t="shared" si="46"/>
        <v>225.19148936170214</v>
      </c>
      <c r="P295" s="54">
        <f t="shared" si="47"/>
        <v>155.85542168674695</v>
      </c>
      <c r="Q295" s="54">
        <f t="shared" si="48"/>
        <v>236.14457831325302</v>
      </c>
      <c r="R295" s="54">
        <f t="shared" si="49"/>
        <v>166.80851063829786</v>
      </c>
      <c r="S295" s="55">
        <f t="shared" si="50"/>
        <v>-10.953088951550882</v>
      </c>
      <c r="T295" s="55">
        <f t="shared" si="51"/>
        <v>-10.95308895155091</v>
      </c>
      <c r="U295" t="s">
        <v>111</v>
      </c>
      <c r="V295" t="s">
        <v>54</v>
      </c>
      <c r="W295" t="s">
        <v>436</v>
      </c>
      <c r="X295" t="s">
        <v>532</v>
      </c>
      <c r="Y295" s="66"/>
    </row>
    <row r="296" spans="1:25" ht="15" x14ac:dyDescent="0.25">
      <c r="A296">
        <v>2.2200000000000002</v>
      </c>
      <c r="B296">
        <v>1.73</v>
      </c>
      <c r="C296" s="43">
        <f t="shared" si="52"/>
        <v>2.8485132531375301E-2</v>
      </c>
      <c r="D296" s="44">
        <f>IF(OR($A296="",$B296=""),"",A296*'MPTO_working_2-way'!$G295)</f>
        <v>2.2832369942196533</v>
      </c>
      <c r="E296" s="46">
        <f>IF(OR($A296="",$B296=""),"",B296*'MPTO_working_2-way'!$G295)</f>
        <v>1.7792792792792793</v>
      </c>
      <c r="F296" s="44">
        <f>IF(OR($A296="",$B296=""),"",'MPTO_working_2-way'!D295)</f>
        <v>2.2924849280725841</v>
      </c>
      <c r="G296" s="46">
        <f>IF(OR($A296="",$B296=""),"",'MPTO_working_2-way'!E295)</f>
        <v>1.7737034129219971</v>
      </c>
      <c r="H296" s="44">
        <f>IF(OR($A296="",$B296=""),"",'OddsRatio_working_2-way'!M295)</f>
        <v>2.2927617246470167</v>
      </c>
      <c r="I296" s="44">
        <f>IF(OR($A296="",$B296=""),"",'OddsRatio_working_2-way'!N295)</f>
        <v>1.7735377532723946</v>
      </c>
      <c r="J296" s="44">
        <f>IF('Log_working_2-way'!$D295="","",A296^('Log_working_2-way'!$D295))</f>
        <v>2.2969907932831721</v>
      </c>
      <c r="K296" s="46">
        <f>IF('Log_working_2-way'!$D295="","",B296^('Log_working_2-way'!$D295))</f>
        <v>1.771015496161394</v>
      </c>
      <c r="L296" s="53">
        <f t="shared" si="44"/>
        <v>0.43797468354430374</v>
      </c>
      <c r="M296" s="53">
        <f t="shared" si="45"/>
        <v>0.5620253164556962</v>
      </c>
      <c r="N296" s="54">
        <v>393</v>
      </c>
      <c r="O296" s="54">
        <f t="shared" si="46"/>
        <v>215.97297297297297</v>
      </c>
      <c r="P296" s="54">
        <f t="shared" si="47"/>
        <v>165.83236994219655</v>
      </c>
      <c r="Q296" s="54">
        <f t="shared" si="48"/>
        <v>227.16763005780348</v>
      </c>
      <c r="R296" s="54">
        <f t="shared" si="49"/>
        <v>177.027027027027</v>
      </c>
      <c r="S296" s="55">
        <f t="shared" si="50"/>
        <v>-11.19465708483051</v>
      </c>
      <c r="T296" s="55">
        <f t="shared" si="51"/>
        <v>-11.194657084830453</v>
      </c>
      <c r="U296" t="s">
        <v>110</v>
      </c>
      <c r="V296" t="s">
        <v>154</v>
      </c>
      <c r="W296" t="s">
        <v>436</v>
      </c>
      <c r="X296" t="s">
        <v>532</v>
      </c>
      <c r="Y296" s="66"/>
    </row>
    <row r="297" spans="1:25" ht="15" x14ac:dyDescent="0.25">
      <c r="A297">
        <v>2.17</v>
      </c>
      <c r="B297">
        <v>1.76</v>
      </c>
      <c r="C297" s="43">
        <f t="shared" si="52"/>
        <v>2.9011311269375728E-2</v>
      </c>
      <c r="D297" s="44">
        <f>IF(OR($A297="",$B297=""),"",A297*'MPTO_working_2-way'!$G296)</f>
        <v>2.2329545454545454</v>
      </c>
      <c r="E297" s="46">
        <f>IF(OR($A297="",$B297=""),"",B297*'MPTO_working_2-way'!$G296)</f>
        <v>1.8110599078341012</v>
      </c>
      <c r="F297" s="44">
        <f>IF(OR($A297="",$B297=""),"",'MPTO_working_2-way'!D296)</f>
        <v>2.2405256365129644</v>
      </c>
      <c r="G297" s="46">
        <f>IF(OR($A297="",$B297=""),"",'MPTO_working_2-way'!E296)</f>
        <v>1.8061099025820484</v>
      </c>
      <c r="H297" s="44">
        <f>IF(OR($A297="",$B297=""),"",'OddsRatio_working_2-way'!M296)</f>
        <v>2.2407552878027661</v>
      </c>
      <c r="I297" s="44">
        <f>IF(OR($A297="",$B297=""),"",'OddsRatio_working_2-way'!N296)</f>
        <v>1.8059606997693183</v>
      </c>
      <c r="J297" s="44">
        <f>IF('Log_working_2-way'!$D296="","",A297^('Log_working_2-way'!$D296))</f>
        <v>2.2442129030289037</v>
      </c>
      <c r="K297" s="46">
        <f>IF('Log_working_2-way'!$D296="","",B297^('Log_working_2-way'!$D296))</f>
        <v>1.8037209689479914</v>
      </c>
      <c r="L297" s="53">
        <f t="shared" si="44"/>
        <v>0.44783715012722647</v>
      </c>
      <c r="M297" s="53">
        <f t="shared" si="45"/>
        <v>0.55216284987277364</v>
      </c>
      <c r="N297" s="54">
        <v>394</v>
      </c>
      <c r="O297" s="54">
        <f t="shared" si="46"/>
        <v>212.43317972350232</v>
      </c>
      <c r="P297" s="54">
        <f t="shared" si="47"/>
        <v>170.13636363636368</v>
      </c>
      <c r="Q297" s="54">
        <f t="shared" si="48"/>
        <v>223.86363636363637</v>
      </c>
      <c r="R297" s="54">
        <f t="shared" si="49"/>
        <v>181.56682027649771</v>
      </c>
      <c r="S297" s="55">
        <f t="shared" si="50"/>
        <v>-11.430456640134054</v>
      </c>
      <c r="T297" s="55">
        <f t="shared" si="51"/>
        <v>-11.430456640134025</v>
      </c>
      <c r="U297" t="s">
        <v>179</v>
      </c>
      <c r="V297" t="s">
        <v>113</v>
      </c>
      <c r="W297" t="s">
        <v>436</v>
      </c>
      <c r="X297" t="s">
        <v>532</v>
      </c>
      <c r="Y297" s="66"/>
    </row>
    <row r="298" spans="1:25" ht="15" x14ac:dyDescent="0.25">
      <c r="A298">
        <v>2.58</v>
      </c>
      <c r="B298">
        <v>1.56</v>
      </c>
      <c r="C298" s="43">
        <f t="shared" si="52"/>
        <v>2.8622540250447193E-2</v>
      </c>
      <c r="D298" s="44">
        <f>IF(OR($A298="",$B298=""),"",A298*'MPTO_working_2-way'!$G297)</f>
        <v>2.6538461538461537</v>
      </c>
      <c r="E298" s="46">
        <f>IF(OR($A298="",$B298=""),"",B298*'MPTO_working_2-way'!$G297)</f>
        <v>1.6046511627906976</v>
      </c>
      <c r="F298" s="44">
        <f>IF(OR($A298="",$B298=""),"",'MPTO_working_2-way'!D297)</f>
        <v>2.678913738019169</v>
      </c>
      <c r="G298" s="46">
        <f>IF(OR($A298="",$B298=""),"",'MPTO_working_2-way'!E297)</f>
        <v>1.5956232159847763</v>
      </c>
      <c r="H298" s="44">
        <f>IF(OR($A298="",$B298=""),"",'OddsRatio_working_2-way'!M297)</f>
        <v>2.679710859472122</v>
      </c>
      <c r="I298" s="44">
        <f>IF(OR($A298="",$B298=""),"",'OddsRatio_working_2-way'!N297)</f>
        <v>1.5953405577875872</v>
      </c>
      <c r="J298" s="44">
        <f>IF('Log_working_2-way'!$D297="","",A298^('Log_working_2-way'!$D297))</f>
        <v>2.6913639076718487</v>
      </c>
      <c r="K298" s="46">
        <f>IF('Log_working_2-way'!$D297="","",B298^('Log_working_2-way'!$D297))</f>
        <v>1.5912388194309171</v>
      </c>
      <c r="L298" s="53">
        <f t="shared" si="44"/>
        <v>0.37681159420289856</v>
      </c>
      <c r="M298" s="53">
        <f t="shared" si="45"/>
        <v>0.62318840579710144</v>
      </c>
      <c r="N298" s="54">
        <v>395</v>
      </c>
      <c r="O298" s="54">
        <f t="shared" si="46"/>
        <v>241.89922480620154</v>
      </c>
      <c r="P298" s="54">
        <f t="shared" si="47"/>
        <v>141.79487179487182</v>
      </c>
      <c r="Q298" s="54">
        <f t="shared" si="48"/>
        <v>253.20512820512818</v>
      </c>
      <c r="R298" s="54">
        <f t="shared" si="49"/>
        <v>153.10077519379843</v>
      </c>
      <c r="S298" s="55">
        <f t="shared" si="50"/>
        <v>-11.305903398926631</v>
      </c>
      <c r="T298" s="55">
        <f t="shared" si="51"/>
        <v>-11.305903398926603</v>
      </c>
      <c r="U298" t="s">
        <v>59</v>
      </c>
      <c r="V298" t="s">
        <v>55</v>
      </c>
      <c r="W298" t="s">
        <v>436</v>
      </c>
      <c r="X298" t="s">
        <v>532</v>
      </c>
      <c r="Y298" s="66"/>
    </row>
    <row r="299" spans="1:25" ht="15" x14ac:dyDescent="0.25">
      <c r="A299">
        <v>1.92</v>
      </c>
      <c r="B299">
        <v>1.92</v>
      </c>
      <c r="C299" s="43">
        <f t="shared" si="52"/>
        <v>4.1666666666666741E-2</v>
      </c>
      <c r="D299" s="44">
        <f>IF(OR($A299="",$B299=""),"",A299*'MPTO_working_2-way'!$G298)</f>
        <v>2</v>
      </c>
      <c r="E299" s="46">
        <f>IF(OR($A299="",$B299=""),"",B299*'MPTO_working_2-way'!$G298)</f>
        <v>2</v>
      </c>
      <c r="F299" s="44">
        <f>IF(OR($A299="",$B299=""),"",'MPTO_working_2-way'!D298)</f>
        <v>2</v>
      </c>
      <c r="G299" s="46">
        <f>IF(OR($A299="",$B299=""),"",'MPTO_working_2-way'!E298)</f>
        <v>2</v>
      </c>
      <c r="H299" s="44">
        <f>IF(OR($A299="",$B299=""),"",'OddsRatio_working_2-way'!M298)</f>
        <v>1.9999999999999996</v>
      </c>
      <c r="I299" s="44">
        <f>IF(OR($A299="",$B299=""),"",'OddsRatio_working_2-way'!N298)</f>
        <v>1.9999999999999996</v>
      </c>
      <c r="J299" s="44">
        <f>IF('Log_working_2-way'!$D298="","",A299^('Log_working_2-way'!$D298))</f>
        <v>1.9999999999998859</v>
      </c>
      <c r="K299" s="46">
        <f>IF('Log_working_2-way'!$D298="","",B299^('Log_working_2-way'!$D298))</f>
        <v>1.9999999999998859</v>
      </c>
      <c r="L299" s="53">
        <f t="shared" si="44"/>
        <v>0.5</v>
      </c>
      <c r="M299" s="53">
        <f t="shared" si="45"/>
        <v>0.5</v>
      </c>
      <c r="N299" s="54">
        <v>396</v>
      </c>
      <c r="O299" s="54">
        <f t="shared" si="46"/>
        <v>189.74999999999997</v>
      </c>
      <c r="P299" s="54">
        <f t="shared" si="47"/>
        <v>189.74999999999997</v>
      </c>
      <c r="Q299" s="54">
        <f t="shared" si="48"/>
        <v>206.25000000000003</v>
      </c>
      <c r="R299" s="54">
        <f t="shared" si="49"/>
        <v>206.25000000000003</v>
      </c>
      <c r="S299" s="55">
        <f t="shared" si="50"/>
        <v>-16.500000000000057</v>
      </c>
      <c r="T299" s="55">
        <f t="shared" si="51"/>
        <v>-16.500000000000057</v>
      </c>
      <c r="U299" t="s">
        <v>63</v>
      </c>
      <c r="V299" t="s">
        <v>178</v>
      </c>
      <c r="W299" t="s">
        <v>436</v>
      </c>
      <c r="X299" t="s">
        <v>532</v>
      </c>
      <c r="Y299" s="66"/>
    </row>
    <row r="300" spans="1:25" ht="15" x14ac:dyDescent="0.25">
      <c r="A300">
        <v>2.87</v>
      </c>
      <c r="B300">
        <v>1.4</v>
      </c>
      <c r="C300" s="43">
        <f t="shared" si="52"/>
        <v>6.2717770034843134E-2</v>
      </c>
      <c r="D300" s="44">
        <f>IF(OR($A300="",$B300=""),"",A300*'MPTO_working_2-way'!$G299)</f>
        <v>3.05</v>
      </c>
      <c r="E300" s="46">
        <f>IF(OR($A300="",$B300=""),"",B300*'MPTO_working_2-way'!$G299)</f>
        <v>1.4878048780487803</v>
      </c>
      <c r="F300" s="44">
        <f>IF(OR($A300="",$B300=""),"",'MPTO_working_2-way'!D299)</f>
        <v>3.1538461538461533</v>
      </c>
      <c r="G300" s="46">
        <f>IF(OR($A300="",$B300=""),"",'MPTO_working_2-way'!E299)</f>
        <v>1.4642857142857142</v>
      </c>
      <c r="H300" s="44">
        <f>IF(OR($A300="",$B300=""),"",'OddsRatio_working_2-way'!M299)</f>
        <v>3.1621748310439655</v>
      </c>
      <c r="I300" s="44">
        <f>IF(OR($A300="",$B300=""),"",'OddsRatio_working_2-way'!N299)</f>
        <v>1.4624972900628803</v>
      </c>
      <c r="J300" s="44">
        <f>IF('Log_working_2-way'!$D299="","",A300^('Log_working_2-way'!$D299))</f>
        <v>3.2144807972285738</v>
      </c>
      <c r="K300" s="46">
        <f>IF('Log_working_2-way'!$D299="","",B300^('Log_working_2-way'!$D299))</f>
        <v>1.4515731187205394</v>
      </c>
      <c r="L300" s="53">
        <f t="shared" si="44"/>
        <v>0.32786885245901642</v>
      </c>
      <c r="M300" s="53">
        <f t="shared" si="45"/>
        <v>0.67213114754098369</v>
      </c>
      <c r="N300" s="54">
        <v>397</v>
      </c>
      <c r="O300" s="54">
        <f t="shared" si="46"/>
        <v>258.67247386759584</v>
      </c>
      <c r="P300" s="54">
        <f t="shared" si="47"/>
        <v>113.4285714285714</v>
      </c>
      <c r="Q300" s="54">
        <f t="shared" si="48"/>
        <v>283.57142857142856</v>
      </c>
      <c r="R300" s="54">
        <f t="shared" si="49"/>
        <v>138.32752613240416</v>
      </c>
      <c r="S300" s="55">
        <f t="shared" si="50"/>
        <v>-24.898954703832715</v>
      </c>
      <c r="T300" s="55">
        <f t="shared" si="51"/>
        <v>-24.898954703832757</v>
      </c>
      <c r="U300" t="s">
        <v>58</v>
      </c>
      <c r="V300" t="s">
        <v>162</v>
      </c>
      <c r="W300" t="s">
        <v>437</v>
      </c>
      <c r="X300" t="s">
        <v>532</v>
      </c>
      <c r="Y300" s="66"/>
    </row>
    <row r="301" spans="1:25" ht="15" x14ac:dyDescent="0.25">
      <c r="A301">
        <v>1.88</v>
      </c>
      <c r="B301">
        <v>2.0099999999999998</v>
      </c>
      <c r="C301" s="43">
        <f t="shared" si="52"/>
        <v>2.9427331427966497E-2</v>
      </c>
      <c r="D301" s="44">
        <f>IF(OR($A301="",$B301=""),"",A301*'MPTO_working_2-way'!$G300)</f>
        <v>1.9353233830845769</v>
      </c>
      <c r="E301" s="46">
        <f>IF(OR($A301="",$B301=""),"",B301*'MPTO_working_2-way'!$G300)</f>
        <v>2.0691489361702122</v>
      </c>
      <c r="F301" s="44">
        <f>IF(OR($A301="",$B301=""),"",'MPTO_working_2-way'!D300)</f>
        <v>1.9334834220221038</v>
      </c>
      <c r="G301" s="46">
        <f>IF(OR($A301="",$B301=""),"",'MPTO_working_2-way'!E300)</f>
        <v>2.0712563034422273</v>
      </c>
      <c r="H301" s="44">
        <f>IF(OR($A301="",$B301=""),"",'OddsRatio_working_2-way'!M300)</f>
        <v>1.9334276237142709</v>
      </c>
      <c r="I301" s="44">
        <f>IF(OR($A301="",$B301=""),"",'OddsRatio_working_2-way'!N300)</f>
        <v>2.0713203408538785</v>
      </c>
      <c r="J301" s="44">
        <f>IF('Log_working_2-way'!$D300="","",A301^('Log_working_2-way'!$D300))</f>
        <v>1.9325939690668699</v>
      </c>
      <c r="K301" s="46">
        <f>IF('Log_working_2-way'!$D300="","",B301^('Log_working_2-way'!$D300))</f>
        <v>2.0722780043286777</v>
      </c>
      <c r="L301" s="53">
        <f t="shared" si="44"/>
        <v>0.5167095115681235</v>
      </c>
      <c r="M301" s="53">
        <f t="shared" si="45"/>
        <v>0.48329048843187672</v>
      </c>
      <c r="N301" s="54">
        <v>398</v>
      </c>
      <c r="O301" s="54">
        <f t="shared" si="46"/>
        <v>186.29787234042553</v>
      </c>
      <c r="P301" s="54">
        <f t="shared" si="47"/>
        <v>199.99004975124376</v>
      </c>
      <c r="Q301" s="54">
        <f t="shared" si="48"/>
        <v>198.00995024875624</v>
      </c>
      <c r="R301" s="54">
        <f t="shared" si="49"/>
        <v>211.70212765957447</v>
      </c>
      <c r="S301" s="55">
        <f t="shared" si="50"/>
        <v>-11.712077908330713</v>
      </c>
      <c r="T301" s="55">
        <f t="shared" si="51"/>
        <v>-11.712077908330713</v>
      </c>
      <c r="U301" t="s">
        <v>131</v>
      </c>
      <c r="V301" t="s">
        <v>67</v>
      </c>
      <c r="W301" t="s">
        <v>442</v>
      </c>
      <c r="X301" t="s">
        <v>532</v>
      </c>
      <c r="Y301" s="66"/>
    </row>
    <row r="302" spans="1:25" ht="15" x14ac:dyDescent="0.25">
      <c r="A302">
        <v>1.81</v>
      </c>
      <c r="B302">
        <v>1.93</v>
      </c>
      <c r="C302" s="43">
        <f t="shared" si="52"/>
        <v>7.0620902871210589E-2</v>
      </c>
      <c r="D302" s="44">
        <f>IF(OR($A302="",$B302=""),"",A302*'MPTO_working_2-way'!$G301)</f>
        <v>1.9378238341968912</v>
      </c>
      <c r="E302" s="46">
        <f>IF(OR($A302="",$B302=""),"",B302*'MPTO_working_2-way'!$G301)</f>
        <v>2.0662983425414363</v>
      </c>
      <c r="F302" s="44">
        <f>IF(OR($A302="",$B302=""),"",'MPTO_working_2-way'!D301)</f>
        <v>1.9335787230509507</v>
      </c>
      <c r="G302" s="46">
        <f>IF(OR($A302="",$B302=""),"",'MPTO_working_2-way'!E301)</f>
        <v>2.0711469480923723</v>
      </c>
      <c r="H302" s="44">
        <f>IF(OR($A302="",$B302=""),"",'OddsRatio_working_2-way'!M301)</f>
        <v>1.933256525257383</v>
      </c>
      <c r="I302" s="44">
        <f>IF(OR($A302="",$B302=""),"",'OddsRatio_working_2-way'!N301)</f>
        <v>2.0715167512214392</v>
      </c>
      <c r="J302" s="44">
        <f>IF('Log_working_2-way'!$D301="","",A302^('Log_working_2-way'!$D301))</f>
        <v>1.931266924806105</v>
      </c>
      <c r="K302" s="46">
        <f>IF('Log_working_2-way'!$D301="","",B302^('Log_working_2-way'!$D301))</f>
        <v>2.073805987681292</v>
      </c>
      <c r="L302" s="53">
        <f t="shared" si="44"/>
        <v>0.51604278074866305</v>
      </c>
      <c r="M302" s="53">
        <f t="shared" si="45"/>
        <v>0.48395721925133695</v>
      </c>
      <c r="N302" s="54">
        <v>399</v>
      </c>
      <c r="O302" s="54">
        <f t="shared" si="46"/>
        <v>178.5580110497238</v>
      </c>
      <c r="P302" s="54">
        <f t="shared" si="47"/>
        <v>192.2642487046632</v>
      </c>
      <c r="Q302" s="54">
        <f t="shared" si="48"/>
        <v>206.73575129533683</v>
      </c>
      <c r="R302" s="54">
        <f t="shared" si="49"/>
        <v>220.44198895027625</v>
      </c>
      <c r="S302" s="55">
        <f t="shared" si="50"/>
        <v>-28.177740245613023</v>
      </c>
      <c r="T302" s="55">
        <f t="shared" si="51"/>
        <v>-28.177740245613052</v>
      </c>
      <c r="U302" t="s">
        <v>432</v>
      </c>
      <c r="V302" t="s">
        <v>125</v>
      </c>
      <c r="W302" t="s">
        <v>442</v>
      </c>
      <c r="X302" t="s">
        <v>532</v>
      </c>
      <c r="Y302" s="66"/>
    </row>
    <row r="303" spans="1:25" ht="15" x14ac:dyDescent="0.25">
      <c r="A303">
        <v>2.0099999999999998</v>
      </c>
      <c r="B303">
        <v>1.88</v>
      </c>
      <c r="C303" s="43">
        <f t="shared" si="52"/>
        <v>2.9427331427966497E-2</v>
      </c>
      <c r="D303" s="44">
        <f>IF(OR($A303="",$B303=""),"",A303*'MPTO_working_2-way'!$G302)</f>
        <v>2.0691489361702122</v>
      </c>
      <c r="E303" s="46">
        <f>IF(OR($A303="",$B303=""),"",B303*'MPTO_working_2-way'!$G302)</f>
        <v>1.9353233830845769</v>
      </c>
      <c r="F303" s="44">
        <f>IF(OR($A303="",$B303=""),"",'MPTO_working_2-way'!D302)</f>
        <v>2.0712563034422273</v>
      </c>
      <c r="G303" s="46">
        <f>IF(OR($A303="",$B303=""),"",'MPTO_working_2-way'!E302)</f>
        <v>1.9334834220221038</v>
      </c>
      <c r="H303" s="44">
        <f>IF(OR($A303="",$B303=""),"",'OddsRatio_working_2-way'!M302)</f>
        <v>2.0713203408538785</v>
      </c>
      <c r="I303" s="44">
        <f>IF(OR($A303="",$B303=""),"",'OddsRatio_working_2-way'!N302)</f>
        <v>1.9334276237142709</v>
      </c>
      <c r="J303" s="44">
        <f>IF('Log_working_2-way'!$D302="","",A303^('Log_working_2-way'!$D302))</f>
        <v>2.0722780043286777</v>
      </c>
      <c r="K303" s="46">
        <f>IF('Log_working_2-way'!$D302="","",B303^('Log_working_2-way'!$D302))</f>
        <v>1.9325939690668699</v>
      </c>
      <c r="L303" s="53">
        <f t="shared" si="44"/>
        <v>0.48329048843187672</v>
      </c>
      <c r="M303" s="53">
        <f t="shared" si="45"/>
        <v>0.5167095115681235</v>
      </c>
      <c r="N303" s="54">
        <v>400</v>
      </c>
      <c r="O303" s="54">
        <f t="shared" si="46"/>
        <v>200.99502487562185</v>
      </c>
      <c r="P303" s="54">
        <f t="shared" si="47"/>
        <v>187.2340425531915</v>
      </c>
      <c r="Q303" s="54">
        <f t="shared" si="48"/>
        <v>212.7659574468085</v>
      </c>
      <c r="R303" s="54">
        <f t="shared" si="49"/>
        <v>199.00497512437815</v>
      </c>
      <c r="S303" s="55">
        <f t="shared" si="50"/>
        <v>-11.770932571186648</v>
      </c>
      <c r="T303" s="55">
        <f t="shared" si="51"/>
        <v>-11.770932571186648</v>
      </c>
      <c r="U303" t="s">
        <v>129</v>
      </c>
      <c r="V303" t="s">
        <v>126</v>
      </c>
      <c r="W303" t="s">
        <v>442</v>
      </c>
      <c r="X303" t="s">
        <v>532</v>
      </c>
      <c r="Y303" s="66"/>
    </row>
    <row r="304" spans="1:25" ht="15" x14ac:dyDescent="0.25">
      <c r="A304">
        <v>1.67</v>
      </c>
      <c r="B304">
        <v>2.2799999999999998</v>
      </c>
      <c r="C304" s="43">
        <f t="shared" si="52"/>
        <v>3.7398886437651102E-2</v>
      </c>
      <c r="D304" s="44">
        <f>IF(OR($A304="",$B304=""),"",A304*'MPTO_working_2-way'!$G303)</f>
        <v>1.7324561403508774</v>
      </c>
      <c r="E304" s="46">
        <f>IF(OR($A304="",$B304=""),"",B304*'MPTO_working_2-way'!$G303)</f>
        <v>2.3652694610778444</v>
      </c>
      <c r="F304" s="44">
        <f>IF(OR($A304="",$B304=""),"",'MPTO_working_2-way'!D303)</f>
        <v>1.723831944947483</v>
      </c>
      <c r="G304" s="46">
        <f>IF(OR($A304="",$B304=""),"",'MPTO_working_2-way'!E303)</f>
        <v>2.3815361521140859</v>
      </c>
      <c r="H304" s="44">
        <f>IF(OR($A304="",$B304=""),"",'OddsRatio_working_2-way'!M303)</f>
        <v>1.7234898064243891</v>
      </c>
      <c r="I304" s="44">
        <f>IF(OR($A304="",$B304=""),"",'OddsRatio_working_2-way'!N303)</f>
        <v>2.382189480930176</v>
      </c>
      <c r="J304" s="44">
        <f>IF('Log_working_2-way'!$D303="","",A304^('Log_working_2-way'!$D303))</f>
        <v>1.7195646323348297</v>
      </c>
      <c r="K304" s="46">
        <f>IF('Log_working_2-way'!$D303="","",B304^('Log_working_2-way'!$D303))</f>
        <v>2.3897292266228689</v>
      </c>
      <c r="L304" s="53">
        <f t="shared" si="44"/>
        <v>0.57721518987341769</v>
      </c>
      <c r="M304" s="53">
        <f t="shared" si="45"/>
        <v>0.42278481012658226</v>
      </c>
      <c r="N304" s="54">
        <v>401</v>
      </c>
      <c r="O304" s="54">
        <f t="shared" si="46"/>
        <v>160.88023952095807</v>
      </c>
      <c r="P304" s="54">
        <f t="shared" si="47"/>
        <v>225.12280701754386</v>
      </c>
      <c r="Q304" s="54">
        <f t="shared" si="48"/>
        <v>175.87719298245617</v>
      </c>
      <c r="R304" s="54">
        <f t="shared" si="49"/>
        <v>240.11976047904193</v>
      </c>
      <c r="S304" s="55">
        <f t="shared" si="50"/>
        <v>-14.996953461498094</v>
      </c>
      <c r="T304" s="55">
        <f t="shared" si="51"/>
        <v>-14.996953461498066</v>
      </c>
      <c r="U304" t="s">
        <v>228</v>
      </c>
      <c r="V304" t="s">
        <v>271</v>
      </c>
      <c r="W304" t="s">
        <v>231</v>
      </c>
      <c r="X304" t="s">
        <v>533</v>
      </c>
      <c r="Y304" s="66"/>
    </row>
    <row r="305" spans="1:25" ht="15" x14ac:dyDescent="0.25">
      <c r="A305">
        <v>1.96</v>
      </c>
      <c r="B305">
        <v>1.94</v>
      </c>
      <c r="C305" s="43">
        <f t="shared" si="52"/>
        <v>2.5667999158426325E-2</v>
      </c>
      <c r="D305" s="44">
        <f>IF(OR($A305="",$B305=""),"",A305*'MPTO_working_2-way'!$G304)</f>
        <v>2.0103092783505154</v>
      </c>
      <c r="E305" s="46">
        <f>IF(OR($A305="",$B305=""),"",B305*'MPTO_working_2-way'!$G304)</f>
        <v>1.989795918367347</v>
      </c>
      <c r="F305" s="44">
        <f>IF(OR($A305="",$B305=""),"",'MPTO_working_2-way'!D304)</f>
        <v>2.0105752961082914</v>
      </c>
      <c r="G305" s="46">
        <f>IF(OR($A305="",$B305=""),"",'MPTO_working_2-way'!E304)</f>
        <v>1.9895353704478862</v>
      </c>
      <c r="H305" s="44">
        <f>IF(OR($A305="",$B305=""),"",'OddsRatio_working_2-way'!M304)</f>
        <v>2.0105823052798226</v>
      </c>
      <c r="I305" s="44">
        <f>IF(OR($A305="",$B305=""),"",'OddsRatio_working_2-way'!N304)</f>
        <v>1.9895285072531594</v>
      </c>
      <c r="J305" s="44">
        <f>IF('Log_working_2-way'!$D304="","",A305^('Log_working_2-way'!$D304))</f>
        <v>2.0107026250536491</v>
      </c>
      <c r="K305" s="46">
        <f>IF('Log_working_2-way'!$D304="","",B305^('Log_working_2-way'!$D304))</f>
        <v>1.9894107081664238</v>
      </c>
      <c r="L305" s="53">
        <f t="shared" si="44"/>
        <v>0.49743589743589745</v>
      </c>
      <c r="M305" s="53">
        <f t="shared" si="45"/>
        <v>0.50256410256410255</v>
      </c>
      <c r="N305" s="54">
        <v>402</v>
      </c>
      <c r="O305" s="54">
        <f t="shared" si="46"/>
        <v>196.89795918367346</v>
      </c>
      <c r="P305" s="54">
        <f t="shared" si="47"/>
        <v>194.78350515463919</v>
      </c>
      <c r="Q305" s="54">
        <f t="shared" si="48"/>
        <v>207.21649484536084</v>
      </c>
      <c r="R305" s="54">
        <f t="shared" si="49"/>
        <v>205.10204081632654</v>
      </c>
      <c r="S305" s="55">
        <f t="shared" si="50"/>
        <v>-10.318535661687378</v>
      </c>
      <c r="T305" s="55">
        <f t="shared" si="51"/>
        <v>-10.318535661687349</v>
      </c>
      <c r="U305" t="s">
        <v>39</v>
      </c>
      <c r="V305" t="s">
        <v>78</v>
      </c>
      <c r="W305" t="s">
        <v>443</v>
      </c>
      <c r="X305" t="s">
        <v>533</v>
      </c>
      <c r="Y305" s="66"/>
    </row>
    <row r="306" spans="1:25" ht="15" x14ac:dyDescent="0.25">
      <c r="A306">
        <v>1.57</v>
      </c>
      <c r="B306">
        <v>2.5499999999999998</v>
      </c>
      <c r="C306" s="43">
        <f t="shared" si="52"/>
        <v>2.9099537904333728E-2</v>
      </c>
      <c r="D306" s="44">
        <f>IF(OR($A306="",$B306=""),"",A306*'MPTO_working_2-way'!$G305)</f>
        <v>1.615686274509804</v>
      </c>
      <c r="E306" s="46">
        <f>IF(OR($A306="",$B306=""),"",B306*'MPTO_working_2-way'!$G305)</f>
        <v>2.6242038216560508</v>
      </c>
      <c r="F306" s="44">
        <f>IF(OR($A306="",$B306=""),"",'MPTO_working_2-way'!D305)</f>
        <v>1.606702116986054</v>
      </c>
      <c r="G306" s="46">
        <f>IF(OR($A306="",$B306=""),"",'MPTO_working_2-way'!E305)</f>
        <v>2.6482553332230858</v>
      </c>
      <c r="H306" s="44">
        <f>IF(OR($A306="",$B306=""),"",'OddsRatio_working_2-way'!M305)</f>
        <v>1.6064172948423148</v>
      </c>
      <c r="I306" s="44">
        <f>IF(OR($A306="",$B306=""),"",'OddsRatio_working_2-way'!N305)</f>
        <v>2.6490294859747152</v>
      </c>
      <c r="J306" s="44">
        <f>IF('Log_working_2-way'!$D305="","",A306^('Log_working_2-way'!$D305))</f>
        <v>1.602336474827694</v>
      </c>
      <c r="K306" s="46">
        <f>IF('Log_working_2-way'!$D305="","",B306^('Log_working_2-way'!$D305))</f>
        <v>2.6602016344536126</v>
      </c>
      <c r="L306" s="53">
        <f t="shared" si="44"/>
        <v>0.6189320388349514</v>
      </c>
      <c r="M306" s="53">
        <f t="shared" si="45"/>
        <v>0.38106796116504854</v>
      </c>
      <c r="N306" s="54">
        <v>403</v>
      </c>
      <c r="O306" s="54">
        <f t="shared" si="46"/>
        <v>146.31210191082803</v>
      </c>
      <c r="P306" s="54">
        <f t="shared" si="47"/>
        <v>244.96078431372547</v>
      </c>
      <c r="Q306" s="54">
        <f t="shared" si="48"/>
        <v>158.03921568627453</v>
      </c>
      <c r="R306" s="54">
        <f t="shared" si="49"/>
        <v>256.68789808917194</v>
      </c>
      <c r="S306" s="55">
        <f t="shared" si="50"/>
        <v>-11.727113775446497</v>
      </c>
      <c r="T306" s="55">
        <f t="shared" si="51"/>
        <v>-11.727113775446469</v>
      </c>
      <c r="U306" t="s">
        <v>102</v>
      </c>
      <c r="V306" t="s">
        <v>98</v>
      </c>
      <c r="W306" t="s">
        <v>441</v>
      </c>
      <c r="X306" t="s">
        <v>533</v>
      </c>
      <c r="Y306" s="66"/>
    </row>
    <row r="307" spans="1:25" ht="15" x14ac:dyDescent="0.25">
      <c r="A307">
        <v>1.72</v>
      </c>
      <c r="B307">
        <v>2.2200000000000002</v>
      </c>
      <c r="C307" s="43">
        <f t="shared" si="52"/>
        <v>3.1845799287659737E-2</v>
      </c>
      <c r="D307" s="44">
        <f>IF(OR($A307="",$B307=""),"",A307*'MPTO_working_2-way'!$G306)</f>
        <v>1.7747747747747746</v>
      </c>
      <c r="E307" s="46">
        <f>IF(OR($A307="",$B307=""),"",B307*'MPTO_working_2-way'!$G306)</f>
        <v>2.2906976744186047</v>
      </c>
      <c r="F307" s="44">
        <f>IF(OR($A307="",$B307=""),"",'MPTO_working_2-way'!D306)</f>
        <v>1.7684327528714336</v>
      </c>
      <c r="G307" s="46">
        <f>IF(OR($A307="",$B307=""),"",'MPTO_working_2-way'!E306)</f>
        <v>2.3013500482160079</v>
      </c>
      <c r="H307" s="44">
        <f>IF(OR($A307="",$B307=""),"",'OddsRatio_working_2-way'!M306)</f>
        <v>1.768221279597376</v>
      </c>
      <c r="I307" s="44">
        <f>IF(OR($A307="",$B307=""),"",'OddsRatio_working_2-way'!N306)</f>
        <v>2.3017082793177757</v>
      </c>
      <c r="J307" s="44">
        <f>IF('Log_working_2-way'!$D306="","",A307^('Log_working_2-way'!$D306))</f>
        <v>1.7653459246637417</v>
      </c>
      <c r="K307" s="46">
        <f>IF('Log_working_2-way'!$D306="","",B307^('Log_working_2-way'!$D306))</f>
        <v>2.3065987127837881</v>
      </c>
      <c r="L307" s="53">
        <f t="shared" si="44"/>
        <v>0.56345177664974622</v>
      </c>
      <c r="M307" s="53">
        <f t="shared" si="45"/>
        <v>0.43654822335025378</v>
      </c>
      <c r="N307" s="54">
        <v>404</v>
      </c>
      <c r="O307" s="54">
        <f t="shared" si="46"/>
        <v>169.11627906976744</v>
      </c>
      <c r="P307" s="54">
        <f t="shared" si="47"/>
        <v>222.01801801801804</v>
      </c>
      <c r="Q307" s="54">
        <f t="shared" si="48"/>
        <v>181.98198198198196</v>
      </c>
      <c r="R307" s="54">
        <f t="shared" si="49"/>
        <v>234.88372093023258</v>
      </c>
      <c r="S307" s="55">
        <f t="shared" si="50"/>
        <v>-12.865702912214516</v>
      </c>
      <c r="T307" s="55">
        <f t="shared" si="51"/>
        <v>-12.865702912214545</v>
      </c>
      <c r="U307" t="s">
        <v>97</v>
      </c>
      <c r="V307" t="s">
        <v>51</v>
      </c>
      <c r="W307" t="s">
        <v>441</v>
      </c>
      <c r="X307" t="s">
        <v>533</v>
      </c>
      <c r="Y307" s="66"/>
    </row>
    <row r="308" spans="1:25" ht="15" x14ac:dyDescent="0.25">
      <c r="A308">
        <v>1.41</v>
      </c>
      <c r="B308">
        <v>3.05</v>
      </c>
      <c r="C308" s="43">
        <f t="shared" si="52"/>
        <v>3.7088710615044818E-2</v>
      </c>
      <c r="D308" s="44">
        <f>IF(OR($A308="",$B308=""),"",A308*'MPTO_working_2-way'!$G307)</f>
        <v>1.4622950819672131</v>
      </c>
      <c r="E308" s="46">
        <f>IF(OR($A308="",$B308=""),"",B308*'MPTO_working_2-way'!$G307)</f>
        <v>3.1631205673758864</v>
      </c>
      <c r="F308" s="44">
        <f>IF(OR($A308="",$B308=""),"",'MPTO_working_2-way'!D307)</f>
        <v>1.4478579244171366</v>
      </c>
      <c r="G308" s="46">
        <f>IF(OR($A308="",$B308=""),"",'MPTO_working_2-way'!E307)</f>
        <v>3.2328509678631834</v>
      </c>
      <c r="H308" s="44">
        <f>IF(OR($A308="",$B308=""),"",'OddsRatio_working_2-way'!M307)</f>
        <v>1.4472135954999581</v>
      </c>
      <c r="I308" s="44">
        <f>IF(OR($A308="",$B308=""),"",'OddsRatio_working_2-way'!N307)</f>
        <v>3.2360679774997889</v>
      </c>
      <c r="J308" s="44">
        <f>IF('Log_working_2-way'!$D307="","",A308^('Log_working_2-way'!$D307))</f>
        <v>1.4405618058266774</v>
      </c>
      <c r="K308" s="46">
        <f>IF('Log_working_2-way'!$D307="","",B308^('Log_working_2-way'!$D307))</f>
        <v>3.2698290836233812</v>
      </c>
      <c r="L308" s="53">
        <f t="shared" si="44"/>
        <v>0.68385650224215244</v>
      </c>
      <c r="M308" s="53">
        <f t="shared" si="45"/>
        <v>0.31614349775784756</v>
      </c>
      <c r="N308" s="54">
        <v>405</v>
      </c>
      <c r="O308" s="54">
        <f t="shared" si="46"/>
        <v>117.76595744680849</v>
      </c>
      <c r="P308" s="54">
        <f t="shared" si="47"/>
        <v>272.2131147540984</v>
      </c>
      <c r="Q308" s="54">
        <f t="shared" si="48"/>
        <v>132.78688524590166</v>
      </c>
      <c r="R308" s="54">
        <f t="shared" si="49"/>
        <v>287.2340425531915</v>
      </c>
      <c r="S308" s="55">
        <f t="shared" si="50"/>
        <v>-15.020927799093172</v>
      </c>
      <c r="T308" s="55">
        <f t="shared" si="51"/>
        <v>-15.020927799093101</v>
      </c>
      <c r="U308" t="s">
        <v>427</v>
      </c>
      <c r="V308" t="s">
        <v>358</v>
      </c>
      <c r="W308" t="s">
        <v>448</v>
      </c>
      <c r="X308" t="s">
        <v>533</v>
      </c>
      <c r="Y308" s="66"/>
    </row>
    <row r="309" spans="1:25" ht="15" x14ac:dyDescent="0.25">
      <c r="A309">
        <v>2.11</v>
      </c>
      <c r="B309">
        <v>1.77</v>
      </c>
      <c r="C309" s="43">
        <f t="shared" si="52"/>
        <v>3.8905400701529036E-2</v>
      </c>
      <c r="D309" s="44">
        <f>IF(OR($A309="",$B309=""),"",A309*'MPTO_working_2-way'!$G308)</f>
        <v>2.1920903954802262</v>
      </c>
      <c r="E309" s="46">
        <f>IF(OR($A309="",$B309=""),"",B309*'MPTO_working_2-way'!$G308)</f>
        <v>1.8388625592417065</v>
      </c>
      <c r="F309" s="44">
        <f>IF(OR($A309="",$B309=""),"",'MPTO_working_2-way'!D308)</f>
        <v>2.2003122514507911</v>
      </c>
      <c r="G309" s="46">
        <f>IF(OR($A309="",$B309=""),"",'MPTO_working_2-way'!E308)</f>
        <v>1.8331165484575556</v>
      </c>
      <c r="H309" s="44">
        <f>IF(OR($A309="",$B309=""),"",'OddsRatio_working_2-way'!M308)</f>
        <v>2.2006491750542465</v>
      </c>
      <c r="I309" s="44">
        <f>IF(OR($A309="",$B309=""),"",'OddsRatio_working_2-way'!N308)</f>
        <v>1.8328827610736662</v>
      </c>
      <c r="J309" s="44">
        <f>IF('Log_working_2-way'!$D308="","",A309^('Log_working_2-way'!$D308))</f>
        <v>2.2044360761738599</v>
      </c>
      <c r="K309" s="46">
        <f>IF('Log_working_2-way'!$D308="","",B309^('Log_working_2-way'!$D308))</f>
        <v>1.8302640711133078</v>
      </c>
      <c r="L309" s="53">
        <f t="shared" si="44"/>
        <v>0.45618556701030921</v>
      </c>
      <c r="M309" s="53">
        <f t="shared" si="45"/>
        <v>0.54381443298969068</v>
      </c>
      <c r="N309" s="54">
        <v>406</v>
      </c>
      <c r="O309" s="54">
        <f t="shared" si="46"/>
        <v>213.58293838862559</v>
      </c>
      <c r="P309" s="54">
        <f t="shared" si="47"/>
        <v>176.62146892655369</v>
      </c>
      <c r="Q309" s="54">
        <f t="shared" si="48"/>
        <v>229.37853107344634</v>
      </c>
      <c r="R309" s="54">
        <f t="shared" si="49"/>
        <v>192.41706161137441</v>
      </c>
      <c r="S309" s="55">
        <f t="shared" si="50"/>
        <v>-15.795592684820747</v>
      </c>
      <c r="T309" s="55">
        <f t="shared" si="51"/>
        <v>-15.795592684820718</v>
      </c>
      <c r="U309" t="s">
        <v>146</v>
      </c>
      <c r="V309" t="s">
        <v>364</v>
      </c>
      <c r="W309" t="s">
        <v>435</v>
      </c>
      <c r="X309" t="s">
        <v>533</v>
      </c>
      <c r="Y309" s="66"/>
    </row>
    <row r="310" spans="1:25" ht="15" x14ac:dyDescent="0.25">
      <c r="A310">
        <v>2.5099999999999998</v>
      </c>
      <c r="B310">
        <v>1.57</v>
      </c>
      <c r="C310" s="43">
        <f t="shared" si="52"/>
        <v>3.5349049661227649E-2</v>
      </c>
      <c r="D310" s="44">
        <f>IF(OR($A310="",$B310=""),"",A310*'MPTO_working_2-way'!$G309)</f>
        <v>2.5987261146496814</v>
      </c>
      <c r="E310" s="46">
        <f>IF(OR($A310="",$B310=""),"",B310*'MPTO_working_2-way'!$G309)</f>
        <v>1.6254980079681274</v>
      </c>
      <c r="F310" s="44">
        <f>IF(OR($A310="",$B310=""),"",'MPTO_working_2-way'!D309)</f>
        <v>2.6265204785550034</v>
      </c>
      <c r="G310" s="46">
        <f>IF(OR($A310="",$B310=""),"",'MPTO_working_2-way'!E309)</f>
        <v>1.6148093511176675</v>
      </c>
      <c r="H310" s="44">
        <f>IF(OR($A310="",$B310=""),"",'OddsRatio_working_2-way'!M309)</f>
        <v>2.6276126096272243</v>
      </c>
      <c r="I310" s="44">
        <f>IF(OR($A310="",$B310=""),"",'OddsRatio_working_2-way'!N309)</f>
        <v>1.6143968129056414</v>
      </c>
      <c r="J310" s="44">
        <f>IF('Log_working_2-way'!$D309="","",A310^('Log_working_2-way'!$D309))</f>
        <v>2.6406155837309813</v>
      </c>
      <c r="K310" s="46">
        <f>IF('Log_working_2-way'!$D309="","",B310^('Log_working_2-way'!$D309))</f>
        <v>1.6095273078692256</v>
      </c>
      <c r="L310" s="53">
        <f t="shared" si="44"/>
        <v>0.38480392156862747</v>
      </c>
      <c r="M310" s="53">
        <f t="shared" si="45"/>
        <v>0.61519607843137258</v>
      </c>
      <c r="N310" s="54">
        <v>407</v>
      </c>
      <c r="O310" s="54">
        <f t="shared" si="46"/>
        <v>244.84860557768923</v>
      </c>
      <c r="P310" s="54">
        <f t="shared" si="47"/>
        <v>147.76433121019107</v>
      </c>
      <c r="Q310" s="54">
        <f t="shared" si="48"/>
        <v>259.23566878980893</v>
      </c>
      <c r="R310" s="54">
        <f t="shared" si="49"/>
        <v>162.15139442231077</v>
      </c>
      <c r="S310" s="55">
        <f t="shared" si="50"/>
        <v>-14.387063212119699</v>
      </c>
      <c r="T310" s="55">
        <f t="shared" si="51"/>
        <v>-14.387063212119699</v>
      </c>
      <c r="U310" t="s">
        <v>171</v>
      </c>
      <c r="V310" t="s">
        <v>148</v>
      </c>
      <c r="W310" t="s">
        <v>435</v>
      </c>
      <c r="X310" t="s">
        <v>533</v>
      </c>
      <c r="Y310" s="66"/>
    </row>
    <row r="311" spans="1:25" ht="15" x14ac:dyDescent="0.25">
      <c r="A311">
        <v>1.83</v>
      </c>
      <c r="B311">
        <v>2.0499999999999998</v>
      </c>
      <c r="C311" s="43">
        <f t="shared" si="52"/>
        <v>3.4252965480474407E-2</v>
      </c>
      <c r="D311" s="44">
        <f>IF(OR($A311="",$B311=""),"",A311*'MPTO_working_2-way'!$G310)</f>
        <v>1.8926829268292682</v>
      </c>
      <c r="E311" s="46">
        <f>IF(OR($A311="",$B311=""),"",B311*'MPTO_working_2-way'!$G310)</f>
        <v>2.1202185792349724</v>
      </c>
      <c r="F311" s="44">
        <f>IF(OR($A311="",$B311=""),"",'MPTO_working_2-way'!D310)</f>
        <v>1.8892106257081707</v>
      </c>
      <c r="G311" s="46">
        <f>IF(OR($A311="",$B311=""),"",'MPTO_working_2-way'!E310)</f>
        <v>2.1245929491717397</v>
      </c>
      <c r="H311" s="44">
        <f>IF(OR($A311="",$B311=""),"",'OddsRatio_working_2-way'!M310)</f>
        <v>1.8890872794479689</v>
      </c>
      <c r="I311" s="44">
        <f>IF(OR($A311="",$B311=""),"",'OddsRatio_working_2-way'!N310)</f>
        <v>2.1247489679763456</v>
      </c>
      <c r="J311" s="44">
        <f>IF('Log_working_2-way'!$D310="","",A311^('Log_working_2-way'!$D310))</f>
        <v>1.8875091450726849</v>
      </c>
      <c r="K311" s="46">
        <f>IF('Log_working_2-way'!$D310="","",B311^('Log_working_2-way'!$D310))</f>
        <v>2.1267489530128172</v>
      </c>
      <c r="L311" s="53">
        <f t="shared" si="44"/>
        <v>0.52835051546391754</v>
      </c>
      <c r="M311" s="53">
        <f t="shared" si="45"/>
        <v>0.47164948453608252</v>
      </c>
      <c r="N311" s="54">
        <v>408</v>
      </c>
      <c r="O311" s="54">
        <f t="shared" si="46"/>
        <v>185.04918032786881</v>
      </c>
      <c r="P311" s="54">
        <f t="shared" si="47"/>
        <v>208.97560975609758</v>
      </c>
      <c r="Q311" s="54">
        <f t="shared" si="48"/>
        <v>199.02439024390245</v>
      </c>
      <c r="R311" s="54">
        <f t="shared" si="49"/>
        <v>222.95081967213113</v>
      </c>
      <c r="S311" s="55">
        <f t="shared" si="50"/>
        <v>-13.975209916033634</v>
      </c>
      <c r="T311" s="55">
        <f t="shared" si="51"/>
        <v>-13.975209916033549</v>
      </c>
      <c r="U311" t="s">
        <v>145</v>
      </c>
      <c r="V311" t="s">
        <v>149</v>
      </c>
      <c r="W311" t="s">
        <v>435</v>
      </c>
      <c r="X311" t="s">
        <v>533</v>
      </c>
      <c r="Y311" s="66"/>
    </row>
    <row r="312" spans="1:25" ht="15" x14ac:dyDescent="0.25">
      <c r="A312">
        <v>1.76</v>
      </c>
      <c r="B312">
        <v>2.15</v>
      </c>
      <c r="C312" s="43">
        <f t="shared" si="52"/>
        <v>3.3298097251585723E-2</v>
      </c>
      <c r="D312" s="44">
        <f>IF(OR($A312="",$B312=""),"",A312*'MPTO_working_2-way'!$G311)</f>
        <v>1.8186046511627909</v>
      </c>
      <c r="E312" s="46">
        <f>IF(OR($A312="",$B312=""),"",B312*'MPTO_working_2-way'!$G311)</f>
        <v>2.2215909090909092</v>
      </c>
      <c r="F312" s="44">
        <f>IF(OR($A312="",$B312=""),"",'MPTO_working_2-way'!D311)</f>
        <v>1.8131288931480596</v>
      </c>
      <c r="G312" s="46">
        <f>IF(OR($A312="",$B312=""),"",'MPTO_working_2-way'!E311)</f>
        <v>2.2298173246906305</v>
      </c>
      <c r="H312" s="44">
        <f>IF(OR($A312="",$B312=""),"",'OddsRatio_working_2-way'!M311)</f>
        <v>1.8129388446970602</v>
      </c>
      <c r="I312" s="44">
        <f>IF(OR($A312="",$B312=""),"",'OddsRatio_working_2-way'!N311)</f>
        <v>2.2301048307916052</v>
      </c>
      <c r="J312" s="44">
        <f>IF('Log_working_2-way'!$D311="","",A312^('Log_working_2-way'!$D311))</f>
        <v>1.8104537322239227</v>
      </c>
      <c r="K312" s="46">
        <f>IF('Log_working_2-way'!$D311="","",B312^('Log_working_2-way'!$D311))</f>
        <v>2.2338767288490446</v>
      </c>
      <c r="L312" s="53">
        <f t="shared" si="44"/>
        <v>0.54987212276214825</v>
      </c>
      <c r="M312" s="53">
        <f t="shared" si="45"/>
        <v>0.45012787723785164</v>
      </c>
      <c r="N312" s="54">
        <v>409</v>
      </c>
      <c r="O312" s="54">
        <f t="shared" si="46"/>
        <v>176.6136363636364</v>
      </c>
      <c r="P312" s="54">
        <f t="shared" si="47"/>
        <v>218.76744186046508</v>
      </c>
      <c r="Q312" s="54">
        <f t="shared" si="48"/>
        <v>190.23255813953489</v>
      </c>
      <c r="R312" s="54">
        <f t="shared" si="49"/>
        <v>232.38636363636365</v>
      </c>
      <c r="S312" s="55">
        <f t="shared" si="50"/>
        <v>-13.618921775898485</v>
      </c>
      <c r="T312" s="55">
        <f t="shared" si="51"/>
        <v>-13.618921775898571</v>
      </c>
      <c r="U312" t="s">
        <v>147</v>
      </c>
      <c r="V312" t="s">
        <v>430</v>
      </c>
      <c r="W312" t="s">
        <v>435</v>
      </c>
      <c r="X312" t="s">
        <v>533</v>
      </c>
      <c r="Y312" s="66"/>
    </row>
    <row r="313" spans="1:25" ht="15" x14ac:dyDescent="0.25">
      <c r="A313">
        <v>2.12</v>
      </c>
      <c r="B313">
        <v>1.8</v>
      </c>
      <c r="C313" s="43">
        <f t="shared" si="52"/>
        <v>2.7253668763102645E-2</v>
      </c>
      <c r="D313" s="44">
        <f>IF(OR($A313="",$B313=""),"",A313*'MPTO_working_2-way'!$G312)</f>
        <v>2.1777777777777776</v>
      </c>
      <c r="E313" s="46">
        <f>IF(OR($A313="",$B313=""),"",B313*'MPTO_working_2-way'!$G312)</f>
        <v>1.8490566037735847</v>
      </c>
      <c r="F313" s="44">
        <f>IF(OR($A313="",$B313=""),"",'MPTO_working_2-way'!D312)</f>
        <v>2.1830663615560639</v>
      </c>
      <c r="G313" s="46">
        <f>IF(OR($A313="",$B313=""),"",'MPTO_working_2-way'!E312)</f>
        <v>1.8452611218568664</v>
      </c>
      <c r="H313" s="44">
        <f>IF(OR($A313="",$B313=""),"",'OddsRatio_working_2-way'!M312)</f>
        <v>2.1832159566199225</v>
      </c>
      <c r="I313" s="44">
        <f>IF(OR($A313="",$B313=""),"",'OddsRatio_working_2-way'!N312)</f>
        <v>1.8451542547285162</v>
      </c>
      <c r="J313" s="44">
        <f>IF('Log_working_2-way'!$D312="","",A313^('Log_working_2-way'!$D312))</f>
        <v>2.1856222838366861</v>
      </c>
      <c r="K313" s="46">
        <f>IF('Log_working_2-way'!$D312="","",B313^('Log_working_2-way'!$D312))</f>
        <v>1.8434389380435567</v>
      </c>
      <c r="L313" s="53">
        <f t="shared" si="44"/>
        <v>0.45918367346938782</v>
      </c>
      <c r="M313" s="53">
        <f t="shared" si="45"/>
        <v>0.54081632653061229</v>
      </c>
      <c r="N313" s="54">
        <v>410</v>
      </c>
      <c r="O313" s="54">
        <f t="shared" si="46"/>
        <v>216.60377358490567</v>
      </c>
      <c r="P313" s="54">
        <f t="shared" si="47"/>
        <v>182.22222222222223</v>
      </c>
      <c r="Q313" s="54">
        <f t="shared" si="48"/>
        <v>227.7777777777778</v>
      </c>
      <c r="R313" s="54">
        <f t="shared" si="49"/>
        <v>193.39622641509433</v>
      </c>
      <c r="S313" s="55">
        <f t="shared" si="50"/>
        <v>-11.174004192872133</v>
      </c>
      <c r="T313" s="55">
        <f t="shared" si="51"/>
        <v>-11.174004192872104</v>
      </c>
      <c r="U313" t="s">
        <v>57</v>
      </c>
      <c r="V313" t="s">
        <v>120</v>
      </c>
      <c r="W313" t="s">
        <v>436</v>
      </c>
      <c r="X313" t="s">
        <v>533</v>
      </c>
      <c r="Y313" s="66"/>
    </row>
    <row r="314" spans="1:25" ht="15" x14ac:dyDescent="0.25">
      <c r="A314">
        <v>2.44</v>
      </c>
      <c r="B314">
        <v>1.61</v>
      </c>
      <c r="C314" s="43">
        <f t="shared" si="52"/>
        <v>3.0954077996130813E-2</v>
      </c>
      <c r="D314" s="44">
        <f>IF(OR($A314="",$B314=""),"",A314*'MPTO_working_2-way'!$G313)</f>
        <v>2.5155279503105592</v>
      </c>
      <c r="E314" s="46">
        <f>IF(OR($A314="",$B314=""),"",B314*'MPTO_working_2-way'!$G313)</f>
        <v>1.6598360655737707</v>
      </c>
      <c r="F314" s="44">
        <f>IF(OR($A314="",$B314=""),"",'MPTO_working_2-way'!D313)</f>
        <v>2.5357603924606251</v>
      </c>
      <c r="G314" s="46">
        <f>IF(OR($A314="",$B314=""),"",'MPTO_working_2-way'!E313)</f>
        <v>1.6511432414256895</v>
      </c>
      <c r="H314" s="44">
        <f>IF(OR($A314="",$B314=""),"",'OddsRatio_working_2-way'!M313)</f>
        <v>2.5364425591947519</v>
      </c>
      <c r="I314" s="44">
        <f>IF(OR($A314="",$B314=""),"",'OddsRatio_working_2-way'!N313)</f>
        <v>1.6508541396588881</v>
      </c>
      <c r="J314" s="44">
        <f>IF('Log_working_2-way'!$D313="","",A314^('Log_working_2-way'!$D313))</f>
        <v>2.5458149976190665</v>
      </c>
      <c r="K314" s="46">
        <f>IF('Log_working_2-way'!$D313="","",B314^('Log_working_2-way'!$D313))</f>
        <v>1.6469079427617141</v>
      </c>
      <c r="L314" s="53">
        <f t="shared" si="44"/>
        <v>0.39753086419753081</v>
      </c>
      <c r="M314" s="53">
        <f t="shared" si="45"/>
        <v>0.60246913580246908</v>
      </c>
      <c r="N314" s="54">
        <v>411</v>
      </c>
      <c r="O314" s="54">
        <f t="shared" si="46"/>
        <v>242.55737704918036</v>
      </c>
      <c r="P314" s="54">
        <f t="shared" si="47"/>
        <v>155.72049689440996</v>
      </c>
      <c r="Q314" s="54">
        <f t="shared" si="48"/>
        <v>255.27950310559004</v>
      </c>
      <c r="R314" s="54">
        <f t="shared" si="49"/>
        <v>168.44262295081967</v>
      </c>
      <c r="S314" s="55">
        <f t="shared" si="50"/>
        <v>-12.722126056409678</v>
      </c>
      <c r="T314" s="55">
        <f t="shared" si="51"/>
        <v>-12.722126056409707</v>
      </c>
      <c r="U314" t="s">
        <v>177</v>
      </c>
      <c r="V314" t="s">
        <v>150</v>
      </c>
      <c r="W314" t="s">
        <v>436</v>
      </c>
      <c r="X314" t="s">
        <v>533</v>
      </c>
      <c r="Y314" s="66"/>
    </row>
    <row r="315" spans="1:25" s="50" customFormat="1" ht="15" x14ac:dyDescent="0.25">
      <c r="A315">
        <v>1.92</v>
      </c>
      <c r="B315">
        <v>1.99</v>
      </c>
      <c r="C315" s="43">
        <f t="shared" si="52"/>
        <v>2.3345896147403788E-2</v>
      </c>
      <c r="D315" s="44">
        <f>IF(OR($A315="",$B315=""),"",A315*'MPTO_working_2-way'!$G314)</f>
        <v>1.9648241206030153</v>
      </c>
      <c r="E315" s="46">
        <f>IF(OR($A315="",$B315=""),"",B315*'MPTO_working_2-way'!$G314)</f>
        <v>2.0364583333333335</v>
      </c>
      <c r="F315" s="44">
        <f>IF(OR($A315="",$B315=""),"",'MPTO_working_2-way'!D314)</f>
        <v>1.9640176827387685</v>
      </c>
      <c r="G315" s="46">
        <f>IF(OR($A315="",$B315=""),"",'MPTO_working_2-way'!E314)</f>
        <v>2.0373253705876082</v>
      </c>
      <c r="H315" s="44">
        <f>IF(OR($A315="",$B315=""),"",'OddsRatio_working_2-way'!M314)</f>
        <v>1.9639984073082948</v>
      </c>
      <c r="I315" s="44">
        <f>IF(OR($A315="",$B315=""),"",'OddsRatio_working_2-way'!N314)</f>
        <v>2.0373461122121879</v>
      </c>
      <c r="J315" s="44">
        <f>IF('Log_working_2-way'!$D314="","",A315^('Log_working_2-way'!$D314))</f>
        <v>1.9636346459170313</v>
      </c>
      <c r="K315" s="46">
        <f>IF('Log_working_2-way'!$D314="","",B315^('Log_working_2-way'!$D314))</f>
        <v>2.0377376988644484</v>
      </c>
      <c r="L315" s="53">
        <f t="shared" ref="L315:L318" si="53">(1/D315)</f>
        <v>0.50895140664961636</v>
      </c>
      <c r="M315" s="53">
        <f t="shared" ref="M315:M318" si="54">(1/E315)</f>
        <v>0.49104859335038359</v>
      </c>
      <c r="N315" s="54">
        <v>412</v>
      </c>
      <c r="O315" s="54">
        <f t="shared" ref="O315:O318" si="55">(1/A315)*((N315*A315)-N315)</f>
        <v>197.41666666666666</v>
      </c>
      <c r="P315" s="54">
        <f t="shared" ref="P315:P318" si="56">(1/B315)*((N315*B315)-N315)</f>
        <v>204.964824120603</v>
      </c>
      <c r="Q315" s="54">
        <f t="shared" ref="Q315:Q318" si="57">(1/B315)*N315</f>
        <v>207.03517587939697</v>
      </c>
      <c r="R315" s="54">
        <f t="shared" ref="R315:R318" si="58">(1/A315)*N315</f>
        <v>214.58333333333334</v>
      </c>
      <c r="S315" s="55">
        <f t="shared" ref="S315:S318" si="59">O315-Q315</f>
        <v>-9.6185092127303164</v>
      </c>
      <c r="T315" s="55">
        <f t="shared" ref="T315:T318" si="60">P315-R315</f>
        <v>-9.6185092127303449</v>
      </c>
      <c r="U315" t="s">
        <v>176</v>
      </c>
      <c r="V315" t="s">
        <v>56</v>
      </c>
      <c r="W315" t="s">
        <v>436</v>
      </c>
      <c r="X315" t="s">
        <v>533</v>
      </c>
      <c r="Y315" s="66"/>
    </row>
    <row r="316" spans="1:25" ht="15" x14ac:dyDescent="0.25">
      <c r="A316">
        <v>1.65</v>
      </c>
      <c r="B316">
        <v>2.35</v>
      </c>
      <c r="C316" s="43">
        <f t="shared" si="52"/>
        <v>3.1592520954223158E-2</v>
      </c>
      <c r="D316" s="44">
        <f>IF(OR($A316="",$B316=""),"",A316*'MPTO_working_2-way'!$G315)</f>
        <v>1.7021276595744681</v>
      </c>
      <c r="E316" s="46">
        <f>IF(OR($A316="",$B316=""),"",B316*'MPTO_working_2-way'!$G315)</f>
        <v>2.4242424242424243</v>
      </c>
      <c r="F316" s="44">
        <f>IF(OR($A316="",$B316=""),"",'MPTO_working_2-way'!D315)</f>
        <v>1.6941561987984708</v>
      </c>
      <c r="G316" s="46">
        <f>IF(OR($A316="",$B316=""),"",'MPTO_working_2-way'!E315)</f>
        <v>2.4405979543666407</v>
      </c>
      <c r="H316" s="44">
        <f>IF(OR($A316="",$B316=""),"",'OddsRatio_working_2-way'!M315)</f>
        <v>1.6938886664887112</v>
      </c>
      <c r="I316" s="44">
        <f>IF(OR($A316="",$B316=""),"",'OddsRatio_working_2-way'!N315)</f>
        <v>2.4411533842457849</v>
      </c>
      <c r="J316" s="44">
        <f>IF('Log_working_2-way'!$D315="","",A316^('Log_working_2-way'!$D315))</f>
        <v>1.6902722385674813</v>
      </c>
      <c r="K316" s="46">
        <f>IF('Log_working_2-way'!$D315="","",B316^('Log_working_2-way'!$D315))</f>
        <v>2.4487037782009757</v>
      </c>
      <c r="L316" s="53">
        <f t="shared" si="53"/>
        <v>0.58750000000000002</v>
      </c>
      <c r="M316" s="53">
        <f t="shared" si="54"/>
        <v>0.41249999999999998</v>
      </c>
      <c r="N316" s="54">
        <v>413</v>
      </c>
      <c r="O316" s="54">
        <f t="shared" si="55"/>
        <v>162.69696969696966</v>
      </c>
      <c r="P316" s="54">
        <f t="shared" si="56"/>
        <v>237.2553191489362</v>
      </c>
      <c r="Q316" s="54">
        <f t="shared" si="57"/>
        <v>175.74468085106383</v>
      </c>
      <c r="R316" s="54">
        <f t="shared" si="58"/>
        <v>250.30303030303031</v>
      </c>
      <c r="S316" s="55">
        <f t="shared" si="59"/>
        <v>-13.047711154094173</v>
      </c>
      <c r="T316" s="55">
        <f t="shared" si="60"/>
        <v>-13.047711154094117</v>
      </c>
      <c r="U316" t="s">
        <v>114</v>
      </c>
      <c r="V316" t="s">
        <v>112</v>
      </c>
      <c r="W316" t="s">
        <v>436</v>
      </c>
      <c r="X316" t="s">
        <v>533</v>
      </c>
      <c r="Y316" s="66"/>
    </row>
    <row r="317" spans="1:25" ht="15" x14ac:dyDescent="0.25">
      <c r="A317">
        <v>1.79</v>
      </c>
      <c r="B317">
        <v>2.08</v>
      </c>
      <c r="C317" s="43">
        <f t="shared" si="52"/>
        <v>3.9428448646325664E-2</v>
      </c>
      <c r="D317" s="44">
        <f>IF(OR($A317="",$B317=""),"",A317*'MPTO_working_2-way'!$G316)</f>
        <v>1.8605769230769229</v>
      </c>
      <c r="E317" s="46">
        <f>IF(OR($A317="",$B317=""),"",B317*'MPTO_working_2-way'!$G316)</f>
        <v>2.1620111731843576</v>
      </c>
      <c r="F317" s="44">
        <f>IF(OR($A317="",$B317=""),"",'MPTO_working_2-way'!D316)</f>
        <v>1.8554769261437256</v>
      </c>
      <c r="G317" s="46">
        <f>IF(OR($A317="",$B317=""),"",'MPTO_working_2-way'!E316)</f>
        <v>2.1689385995572641</v>
      </c>
      <c r="H317" s="44">
        <f>IF(OR($A317="",$B317=""),"",'OddsRatio_working_2-way'!M316)</f>
        <v>1.8552669065744805</v>
      </c>
      <c r="I317" s="44">
        <f>IF(OR($A317="",$B317=""),"",'OddsRatio_working_2-way'!N316)</f>
        <v>2.1692256444309357</v>
      </c>
      <c r="J317" s="44">
        <f>IF('Log_working_2-way'!$D316="","",A317^('Log_working_2-way'!$D316))</f>
        <v>1.8529410467292624</v>
      </c>
      <c r="K317" s="46">
        <f>IF('Log_working_2-way'!$D316="","",B317^('Log_working_2-way'!$D316))</f>
        <v>2.1724139714397546</v>
      </c>
      <c r="L317" s="53">
        <f t="shared" si="53"/>
        <v>0.53746770025839796</v>
      </c>
      <c r="M317" s="53">
        <f t="shared" si="54"/>
        <v>0.46253229974160204</v>
      </c>
      <c r="N317" s="54">
        <v>414</v>
      </c>
      <c r="O317" s="54">
        <f t="shared" si="55"/>
        <v>182.71508379888272</v>
      </c>
      <c r="P317" s="54">
        <f t="shared" si="56"/>
        <v>214.96153846153845</v>
      </c>
      <c r="Q317" s="54">
        <f t="shared" si="57"/>
        <v>199.03846153846152</v>
      </c>
      <c r="R317" s="54">
        <f t="shared" si="58"/>
        <v>231.28491620111731</v>
      </c>
      <c r="S317" s="55">
        <f t="shared" si="59"/>
        <v>-16.323377739578802</v>
      </c>
      <c r="T317" s="55">
        <f t="shared" si="60"/>
        <v>-16.323377739578859</v>
      </c>
      <c r="U317" t="s">
        <v>128</v>
      </c>
      <c r="V317" t="s">
        <v>168</v>
      </c>
      <c r="W317" t="s">
        <v>442</v>
      </c>
      <c r="X317" t="s">
        <v>533</v>
      </c>
      <c r="Y317" s="66"/>
    </row>
    <row r="318" spans="1:25" ht="15" x14ac:dyDescent="0.25">
      <c r="A318">
        <v>1.99</v>
      </c>
      <c r="B318">
        <v>1.89</v>
      </c>
      <c r="C318" s="43">
        <f t="shared" si="52"/>
        <v>3.16130919145996E-2</v>
      </c>
      <c r="D318" s="44">
        <f>IF(OR($A318="",$B318=""),"",A318*'MPTO_working_2-way'!$G317)</f>
        <v>2.052910052910053</v>
      </c>
      <c r="E318" s="46">
        <f>IF(OR($A318="",$B318=""),"",B318*'MPTO_working_2-way'!$G317)</f>
        <v>1.9497487437185932</v>
      </c>
      <c r="F318" s="44">
        <f>IF(OR($A318="",$B318=""),"",'MPTO_working_2-way'!D317)</f>
        <v>2.0546283903744778</v>
      </c>
      <c r="G318" s="46">
        <f>IF(OR($A318="",$B318=""),"",'MPTO_working_2-way'!E317)</f>
        <v>1.9482012897878844</v>
      </c>
      <c r="H318" s="44">
        <f>IF(OR($A318="",$B318=""),"",'OddsRatio_working_2-way'!M317)</f>
        <v>2.0546845739659791</v>
      </c>
      <c r="I318" s="44">
        <f>IF(OR($A318="",$B318=""),"",'OddsRatio_working_2-way'!N317)</f>
        <v>1.9481507786158798</v>
      </c>
      <c r="J318" s="44">
        <f>IF('Log_working_2-way'!$D317="","",A318^('Log_working_2-way'!$D317))</f>
        <v>2.0554666264202575</v>
      </c>
      <c r="K318" s="46">
        <f>IF('Log_working_2-way'!$D317="","",B318^('Log_working_2-way'!$D317))</f>
        <v>1.9474482422922217</v>
      </c>
      <c r="L318" s="53">
        <f t="shared" si="53"/>
        <v>0.48711340206185566</v>
      </c>
      <c r="M318" s="53">
        <f t="shared" si="54"/>
        <v>0.51288659793814428</v>
      </c>
      <c r="N318" s="54">
        <v>415</v>
      </c>
      <c r="O318" s="54">
        <f t="shared" si="55"/>
        <v>206.4572864321608</v>
      </c>
      <c r="P318" s="54">
        <f t="shared" si="56"/>
        <v>195.4232804232804</v>
      </c>
      <c r="Q318" s="54">
        <f t="shared" si="57"/>
        <v>219.5767195767196</v>
      </c>
      <c r="R318" s="54">
        <f t="shared" si="58"/>
        <v>208.54271356783917</v>
      </c>
      <c r="S318" s="55">
        <f t="shared" si="59"/>
        <v>-13.119433144558798</v>
      </c>
      <c r="T318" s="55">
        <f t="shared" si="60"/>
        <v>-13.119433144558769</v>
      </c>
      <c r="U318" t="s">
        <v>167</v>
      </c>
      <c r="V318" t="s">
        <v>66</v>
      </c>
      <c r="W318" t="s">
        <v>442</v>
      </c>
      <c r="X318" t="s">
        <v>533</v>
      </c>
      <c r="Y318" s="66"/>
    </row>
    <row r="319" spans="1:25" ht="15" x14ac:dyDescent="0.25">
      <c r="A319"/>
      <c r="B319"/>
      <c r="C319" s="43"/>
      <c r="D319" s="44"/>
      <c r="E319" s="46"/>
      <c r="F319" s="44"/>
      <c r="G319" s="46"/>
      <c r="H319" s="44"/>
      <c r="I319" s="44"/>
      <c r="J319" s="44"/>
      <c r="K319" s="46"/>
      <c r="L319" s="53"/>
      <c r="M319" s="53"/>
      <c r="N319" s="54"/>
      <c r="O319" s="54"/>
      <c r="P319" s="54"/>
      <c r="Q319" s="54"/>
      <c r="R319" s="54"/>
      <c r="S319" s="55"/>
      <c r="T319" s="55"/>
      <c r="U319"/>
      <c r="V319"/>
      <c r="W319"/>
      <c r="X319"/>
      <c r="Y319" s="66"/>
    </row>
    <row r="320" spans="1:25" ht="15" x14ac:dyDescent="0.25">
      <c r="A320"/>
      <c r="B320"/>
      <c r="C320" s="43"/>
      <c r="D320" s="44"/>
      <c r="E320" s="46"/>
      <c r="F320" s="44"/>
      <c r="G320" s="46"/>
      <c r="H320" s="44"/>
      <c r="I320" s="44"/>
      <c r="J320" s="44"/>
      <c r="K320" s="46"/>
      <c r="L320" s="53"/>
      <c r="M320" s="53"/>
      <c r="N320" s="54"/>
      <c r="O320" s="54"/>
      <c r="P320" s="54"/>
      <c r="Q320" s="54"/>
      <c r="R320" s="54"/>
      <c r="S320" s="55"/>
      <c r="T320" s="55"/>
      <c r="U320"/>
      <c r="V320"/>
      <c r="W320"/>
      <c r="X320"/>
      <c r="Y320" s="66"/>
    </row>
    <row r="321" spans="1:25" s="50" customFormat="1" ht="15" x14ac:dyDescent="0.25">
      <c r="A321"/>
      <c r="B321"/>
      <c r="C321" s="43"/>
      <c r="D321" s="44"/>
      <c r="E321" s="46"/>
      <c r="F321" s="44"/>
      <c r="G321" s="46"/>
      <c r="H321" s="44"/>
      <c r="I321" s="44"/>
      <c r="J321" s="44"/>
      <c r="K321" s="46"/>
      <c r="L321" s="53"/>
      <c r="M321" s="53"/>
      <c r="N321" s="54"/>
      <c r="O321" s="54"/>
      <c r="P321" s="54"/>
      <c r="Q321" s="54"/>
      <c r="R321" s="54"/>
      <c r="S321" s="55"/>
      <c r="T321" s="55"/>
      <c r="U321"/>
      <c r="V321"/>
      <c r="W321"/>
      <c r="X321"/>
      <c r="Y321" s="66"/>
    </row>
    <row r="322" spans="1:25" ht="15" x14ac:dyDescent="0.25">
      <c r="A322"/>
      <c r="B322"/>
      <c r="C322" s="43"/>
      <c r="D322" s="44"/>
      <c r="E322" s="46"/>
      <c r="F322" s="44"/>
      <c r="G322" s="46"/>
      <c r="H322" s="44"/>
      <c r="I322" s="44"/>
      <c r="J322" s="44"/>
      <c r="K322" s="46"/>
      <c r="L322" s="53"/>
      <c r="M322" s="53"/>
      <c r="N322" s="54"/>
      <c r="O322" s="54"/>
      <c r="P322" s="54"/>
      <c r="Q322" s="54"/>
      <c r="R322" s="54"/>
      <c r="S322" s="55"/>
      <c r="T322" s="55"/>
      <c r="U322"/>
      <c r="V322"/>
      <c r="W322"/>
      <c r="X322"/>
      <c r="Y322" s="66"/>
    </row>
    <row r="323" spans="1:25" ht="15" x14ac:dyDescent="0.25">
      <c r="A323"/>
      <c r="B323"/>
      <c r="C323" s="43"/>
      <c r="D323" s="44"/>
      <c r="E323" s="46"/>
      <c r="F323" s="44"/>
      <c r="G323" s="46"/>
      <c r="H323" s="44"/>
      <c r="I323" s="44"/>
      <c r="J323" s="44"/>
      <c r="K323" s="46"/>
      <c r="L323" s="53"/>
      <c r="M323" s="53"/>
      <c r="N323" s="54"/>
      <c r="O323" s="54"/>
      <c r="P323" s="54"/>
      <c r="Q323" s="54"/>
      <c r="R323" s="54"/>
      <c r="S323" s="55"/>
      <c r="T323" s="55"/>
      <c r="U323"/>
      <c r="V323"/>
      <c r="W323"/>
      <c r="X323"/>
      <c r="Y323" s="66"/>
    </row>
    <row r="324" spans="1:25" ht="15" x14ac:dyDescent="0.25">
      <c r="A324"/>
      <c r="B324"/>
      <c r="C324" s="43"/>
      <c r="D324" s="44"/>
      <c r="E324" s="46"/>
      <c r="F324" s="44"/>
      <c r="G324" s="46"/>
      <c r="H324" s="44"/>
      <c r="I324" s="44"/>
      <c r="J324" s="44"/>
      <c r="K324" s="46"/>
      <c r="L324" s="53"/>
      <c r="M324" s="53"/>
      <c r="N324" s="54"/>
      <c r="O324" s="54"/>
      <c r="P324" s="54"/>
      <c r="Q324" s="54"/>
      <c r="R324" s="54"/>
      <c r="S324" s="55"/>
      <c r="T324" s="55"/>
      <c r="U324"/>
      <c r="V324"/>
      <c r="W324"/>
      <c r="X324"/>
      <c r="Y324" s="66"/>
    </row>
    <row r="325" spans="1:25" ht="15" x14ac:dyDescent="0.25">
      <c r="A325"/>
      <c r="B325"/>
      <c r="C325" s="43"/>
      <c r="D325" s="44"/>
      <c r="E325" s="46"/>
      <c r="F325" s="44"/>
      <c r="G325" s="46"/>
      <c r="H325" s="44"/>
      <c r="I325" s="44"/>
      <c r="J325" s="44"/>
      <c r="K325" s="46"/>
      <c r="L325" s="53"/>
      <c r="M325" s="53"/>
      <c r="N325" s="54"/>
      <c r="O325" s="54"/>
      <c r="P325" s="54"/>
      <c r="Q325" s="54"/>
      <c r="R325" s="54"/>
      <c r="S325" s="55"/>
      <c r="T325" s="55"/>
      <c r="U325"/>
      <c r="V325"/>
      <c r="W325"/>
      <c r="X325"/>
      <c r="Y325" s="66"/>
    </row>
    <row r="326" spans="1:25" ht="15" x14ac:dyDescent="0.25">
      <c r="A326"/>
      <c r="B326"/>
      <c r="C326" s="43"/>
      <c r="D326" s="44"/>
      <c r="E326" s="46"/>
      <c r="F326" s="44"/>
      <c r="G326" s="46"/>
      <c r="H326" s="44"/>
      <c r="I326" s="44"/>
      <c r="J326" s="44"/>
      <c r="K326" s="46"/>
      <c r="L326" s="53"/>
      <c r="M326" s="53"/>
      <c r="N326" s="54"/>
      <c r="O326" s="54"/>
      <c r="P326" s="54"/>
      <c r="Q326" s="54"/>
      <c r="R326" s="54"/>
      <c r="S326" s="55"/>
      <c r="T326" s="55"/>
      <c r="U326"/>
      <c r="V326"/>
      <c r="W326"/>
      <c r="X326"/>
      <c r="Y326" s="66"/>
    </row>
    <row r="327" spans="1:25" ht="15" x14ac:dyDescent="0.25">
      <c r="A327"/>
      <c r="B327"/>
      <c r="C327" s="43"/>
      <c r="D327" s="44"/>
      <c r="E327" s="46"/>
      <c r="F327" s="44"/>
      <c r="G327" s="46"/>
      <c r="H327" s="44"/>
      <c r="I327" s="44"/>
      <c r="J327" s="44"/>
      <c r="K327" s="46"/>
      <c r="L327" s="53"/>
      <c r="M327" s="53"/>
      <c r="N327" s="54"/>
      <c r="O327" s="54"/>
      <c r="P327" s="54"/>
      <c r="Q327" s="54"/>
      <c r="R327" s="54"/>
      <c r="S327" s="55"/>
      <c r="T327" s="55"/>
      <c r="U327"/>
      <c r="V327"/>
      <c r="W327"/>
      <c r="X327"/>
      <c r="Y327" s="66"/>
    </row>
    <row r="328" spans="1:25" ht="15" x14ac:dyDescent="0.25">
      <c r="A328"/>
      <c r="B328"/>
      <c r="C328" s="43"/>
      <c r="D328" s="44"/>
      <c r="E328" s="46"/>
      <c r="F328" s="44"/>
      <c r="G328" s="46"/>
      <c r="H328" s="44"/>
      <c r="I328" s="44"/>
      <c r="J328" s="44"/>
      <c r="K328" s="46"/>
      <c r="L328" s="53"/>
      <c r="M328" s="53"/>
      <c r="N328" s="54"/>
      <c r="O328" s="54"/>
      <c r="P328" s="54"/>
      <c r="Q328" s="54"/>
      <c r="R328" s="54"/>
      <c r="S328" s="55"/>
      <c r="T328" s="55"/>
      <c r="U328"/>
      <c r="V328"/>
      <c r="W328"/>
      <c r="X328"/>
      <c r="Y328" s="66"/>
    </row>
    <row r="329" spans="1:25" ht="15" x14ac:dyDescent="0.25">
      <c r="A329"/>
      <c r="B329"/>
      <c r="C329" s="43"/>
      <c r="D329" s="44"/>
      <c r="E329" s="46"/>
      <c r="F329" s="44"/>
      <c r="G329" s="46"/>
      <c r="H329" s="44"/>
      <c r="I329" s="44"/>
      <c r="J329" s="44"/>
      <c r="K329" s="46"/>
      <c r="L329" s="53"/>
      <c r="M329" s="53"/>
      <c r="N329" s="54"/>
      <c r="O329" s="54"/>
      <c r="P329" s="54"/>
      <c r="Q329" s="54"/>
      <c r="R329" s="54"/>
      <c r="S329" s="55"/>
      <c r="T329" s="55"/>
      <c r="U329"/>
      <c r="V329"/>
      <c r="W329"/>
      <c r="X329"/>
      <c r="Y329" s="66"/>
    </row>
    <row r="330" spans="1:25" ht="15" x14ac:dyDescent="0.25">
      <c r="A330"/>
      <c r="B330"/>
      <c r="C330" s="43"/>
      <c r="D330" s="44"/>
      <c r="E330" s="46"/>
      <c r="F330" s="44"/>
      <c r="G330" s="46"/>
      <c r="H330" s="44"/>
      <c r="I330" s="44"/>
      <c r="J330" s="44"/>
      <c r="K330" s="46"/>
      <c r="L330" s="53"/>
      <c r="M330" s="53"/>
      <c r="N330" s="54"/>
      <c r="O330" s="54"/>
      <c r="P330" s="54"/>
      <c r="Q330" s="54"/>
      <c r="R330" s="54"/>
      <c r="S330" s="55"/>
      <c r="T330" s="55"/>
      <c r="U330"/>
      <c r="V330"/>
      <c r="W330"/>
      <c r="X330"/>
      <c r="Y330" s="66"/>
    </row>
    <row r="331" spans="1:25" ht="15" x14ac:dyDescent="0.25">
      <c r="A331"/>
      <c r="B331"/>
      <c r="C331" s="43"/>
      <c r="D331" s="44"/>
      <c r="E331" s="46"/>
      <c r="F331" s="44"/>
      <c r="G331" s="46"/>
      <c r="H331" s="44"/>
      <c r="I331" s="44"/>
      <c r="J331" s="44"/>
      <c r="K331" s="46"/>
      <c r="L331" s="53"/>
      <c r="M331" s="53"/>
      <c r="N331" s="54"/>
      <c r="O331" s="54"/>
      <c r="P331" s="54"/>
      <c r="Q331" s="54"/>
      <c r="R331" s="54"/>
      <c r="S331" s="55"/>
      <c r="T331" s="55"/>
      <c r="U331"/>
      <c r="V331"/>
      <c r="W331"/>
      <c r="X331"/>
      <c r="Y331" s="66"/>
    </row>
    <row r="332" spans="1:25" ht="15" x14ac:dyDescent="0.25">
      <c r="A332"/>
      <c r="B332"/>
      <c r="C332" s="43"/>
      <c r="D332" s="44"/>
      <c r="E332" s="46"/>
      <c r="F332" s="44"/>
      <c r="G332" s="46"/>
      <c r="H332" s="44"/>
      <c r="I332" s="44"/>
      <c r="J332" s="44"/>
      <c r="K332" s="46"/>
      <c r="L332" s="53"/>
      <c r="M332" s="53"/>
      <c r="N332" s="54"/>
      <c r="O332" s="54"/>
      <c r="P332" s="54"/>
      <c r="Q332" s="54"/>
      <c r="R332" s="54"/>
      <c r="S332" s="55"/>
      <c r="T332" s="55"/>
      <c r="U332"/>
      <c r="V332"/>
      <c r="W332"/>
      <c r="X332"/>
      <c r="Y332" s="66"/>
    </row>
    <row r="333" spans="1:25" ht="15" x14ac:dyDescent="0.25">
      <c r="A333"/>
      <c r="B333"/>
      <c r="C333" s="43"/>
      <c r="D333" s="44"/>
      <c r="E333" s="46"/>
      <c r="F333" s="44"/>
      <c r="G333" s="46"/>
      <c r="H333" s="44"/>
      <c r="I333" s="44"/>
      <c r="J333" s="44"/>
      <c r="K333" s="46"/>
      <c r="L333" s="53"/>
      <c r="M333" s="53"/>
      <c r="N333" s="54"/>
      <c r="O333" s="54"/>
      <c r="P333" s="54"/>
      <c r="Q333" s="54"/>
      <c r="R333" s="54"/>
      <c r="S333" s="55"/>
      <c r="T333" s="55"/>
      <c r="U333"/>
      <c r="V333"/>
      <c r="W333"/>
      <c r="X333"/>
      <c r="Y333" s="66"/>
    </row>
    <row r="334" spans="1:25" ht="15" x14ac:dyDescent="0.25">
      <c r="A334"/>
      <c r="B334"/>
      <c r="C334" s="43"/>
      <c r="D334" s="44"/>
      <c r="E334" s="46"/>
      <c r="F334" s="44"/>
      <c r="G334" s="46"/>
      <c r="H334" s="44"/>
      <c r="I334" s="44"/>
      <c r="J334" s="44"/>
      <c r="K334" s="46"/>
      <c r="L334" s="53"/>
      <c r="M334" s="53"/>
      <c r="N334" s="54"/>
      <c r="O334" s="54"/>
      <c r="P334" s="54"/>
      <c r="Q334" s="54"/>
      <c r="R334" s="54"/>
      <c r="S334" s="55"/>
      <c r="T334" s="55"/>
      <c r="U334"/>
      <c r="V334"/>
      <c r="W334"/>
      <c r="X334"/>
      <c r="Y334" s="66"/>
    </row>
    <row r="335" spans="1:25" ht="15" x14ac:dyDescent="0.25">
      <c r="A335"/>
      <c r="B335"/>
      <c r="C335" s="43"/>
      <c r="D335" s="44"/>
      <c r="E335" s="46"/>
      <c r="F335" s="44"/>
      <c r="G335" s="46"/>
      <c r="H335" s="44"/>
      <c r="I335" s="44"/>
      <c r="J335" s="44"/>
      <c r="K335" s="46"/>
      <c r="L335" s="53"/>
      <c r="M335" s="53"/>
      <c r="N335" s="54"/>
      <c r="O335" s="54"/>
      <c r="P335" s="54"/>
      <c r="Q335" s="54"/>
      <c r="R335" s="54"/>
      <c r="S335" s="55"/>
      <c r="T335" s="55"/>
      <c r="U335"/>
      <c r="V335"/>
      <c r="W335"/>
      <c r="X335"/>
      <c r="Y335" s="66"/>
    </row>
    <row r="336" spans="1:25" ht="15" x14ac:dyDescent="0.25">
      <c r="A336"/>
      <c r="B336"/>
      <c r="C336" s="43"/>
      <c r="D336" s="44"/>
      <c r="E336" s="46"/>
      <c r="F336" s="44"/>
      <c r="G336" s="46"/>
      <c r="H336" s="44"/>
      <c r="I336" s="44"/>
      <c r="J336" s="44"/>
      <c r="K336" s="46"/>
      <c r="L336" s="53"/>
      <c r="M336" s="53"/>
      <c r="N336" s="54"/>
      <c r="O336" s="54"/>
      <c r="P336" s="54"/>
      <c r="Q336" s="54"/>
      <c r="R336" s="54"/>
      <c r="S336" s="55"/>
      <c r="T336" s="55"/>
      <c r="U336"/>
      <c r="V336"/>
      <c r="W336"/>
      <c r="X336"/>
      <c r="Y336" s="66"/>
    </row>
    <row r="337" spans="1:25" ht="15" x14ac:dyDescent="0.25">
      <c r="A337"/>
      <c r="B337"/>
      <c r="C337" s="43"/>
      <c r="D337" s="44"/>
      <c r="E337" s="46"/>
      <c r="F337" s="44"/>
      <c r="G337" s="46"/>
      <c r="H337" s="44"/>
      <c r="I337" s="44"/>
      <c r="J337" s="44"/>
      <c r="K337" s="46"/>
      <c r="L337" s="53"/>
      <c r="M337" s="53"/>
      <c r="N337" s="54"/>
      <c r="O337" s="54"/>
      <c r="P337" s="54"/>
      <c r="Q337" s="54"/>
      <c r="R337" s="54"/>
      <c r="S337" s="55"/>
      <c r="T337" s="55"/>
      <c r="U337"/>
      <c r="V337"/>
      <c r="W337"/>
      <c r="X337"/>
      <c r="Y337" s="66"/>
    </row>
    <row r="338" spans="1:25" ht="15" x14ac:dyDescent="0.25">
      <c r="A338"/>
      <c r="B338"/>
      <c r="C338" s="43"/>
      <c r="D338" s="44"/>
      <c r="E338" s="46"/>
      <c r="F338" s="44"/>
      <c r="G338" s="46"/>
      <c r="H338" s="44"/>
      <c r="I338" s="44"/>
      <c r="J338" s="44"/>
      <c r="K338" s="46"/>
      <c r="L338" s="53"/>
      <c r="M338" s="53"/>
      <c r="N338" s="54"/>
      <c r="O338" s="54"/>
      <c r="P338" s="54"/>
      <c r="Q338" s="54"/>
      <c r="R338" s="54"/>
      <c r="S338" s="55"/>
      <c r="T338" s="55"/>
      <c r="U338"/>
      <c r="V338"/>
      <c r="W338"/>
      <c r="X338"/>
      <c r="Y338" s="66"/>
    </row>
    <row r="339" spans="1:25" ht="15" x14ac:dyDescent="0.25">
      <c r="A339"/>
      <c r="B339"/>
      <c r="C339" s="43"/>
      <c r="D339" s="44"/>
      <c r="E339" s="46"/>
      <c r="F339" s="44"/>
      <c r="G339" s="46"/>
      <c r="H339" s="44"/>
      <c r="I339" s="44"/>
      <c r="J339" s="44"/>
      <c r="K339" s="46"/>
      <c r="L339" s="53"/>
      <c r="M339" s="53"/>
      <c r="N339" s="54"/>
      <c r="O339" s="54"/>
      <c r="P339" s="54"/>
      <c r="Q339" s="54"/>
      <c r="R339" s="54"/>
      <c r="S339" s="55"/>
      <c r="T339" s="55"/>
      <c r="U339"/>
      <c r="V339"/>
      <c r="W339"/>
      <c r="X339"/>
      <c r="Y339" s="66"/>
    </row>
    <row r="340" spans="1:25" ht="15" x14ac:dyDescent="0.25">
      <c r="A340"/>
      <c r="B340"/>
      <c r="C340" s="43"/>
      <c r="D340" s="44"/>
      <c r="E340" s="46"/>
      <c r="F340" s="44"/>
      <c r="G340" s="46"/>
      <c r="H340" s="44"/>
      <c r="I340" s="44"/>
      <c r="J340" s="44"/>
      <c r="K340" s="46"/>
      <c r="L340" s="53"/>
      <c r="M340" s="53"/>
      <c r="N340" s="54"/>
      <c r="O340" s="54"/>
      <c r="P340" s="54"/>
      <c r="Q340" s="54"/>
      <c r="R340" s="54"/>
      <c r="S340" s="55"/>
      <c r="T340" s="55"/>
      <c r="U340"/>
      <c r="V340"/>
      <c r="W340"/>
      <c r="X340"/>
      <c r="Y340" s="66"/>
    </row>
    <row r="341" spans="1:25" ht="15" x14ac:dyDescent="0.25">
      <c r="A341"/>
      <c r="B341"/>
      <c r="C341" s="43"/>
      <c r="D341" s="44"/>
      <c r="E341" s="46"/>
      <c r="F341" s="44"/>
      <c r="G341" s="46"/>
      <c r="H341" s="44"/>
      <c r="I341" s="44"/>
      <c r="J341" s="44"/>
      <c r="K341" s="46"/>
      <c r="L341" s="53"/>
      <c r="M341" s="53"/>
      <c r="N341" s="54"/>
      <c r="O341" s="54"/>
      <c r="P341" s="54"/>
      <c r="Q341" s="54"/>
      <c r="R341" s="54"/>
      <c r="S341" s="55"/>
      <c r="T341" s="55"/>
      <c r="U341"/>
      <c r="V341"/>
      <c r="W341"/>
      <c r="X341"/>
      <c r="Y341" s="66"/>
    </row>
    <row r="342" spans="1:25" ht="15" x14ac:dyDescent="0.25">
      <c r="A342"/>
      <c r="B342"/>
      <c r="C342" s="43"/>
      <c r="D342" s="44"/>
      <c r="E342" s="46"/>
      <c r="F342" s="44"/>
      <c r="G342" s="46"/>
      <c r="H342" s="44"/>
      <c r="I342" s="44"/>
      <c r="J342" s="44"/>
      <c r="K342" s="46"/>
      <c r="L342" s="53"/>
      <c r="M342" s="53"/>
      <c r="N342" s="54"/>
      <c r="O342" s="54"/>
      <c r="P342" s="54"/>
      <c r="Q342" s="54"/>
      <c r="R342" s="54"/>
      <c r="S342" s="55"/>
      <c r="T342" s="55"/>
      <c r="U342"/>
      <c r="V342"/>
      <c r="W342"/>
      <c r="X342"/>
      <c r="Y342" s="66"/>
    </row>
    <row r="343" spans="1:25" ht="15" x14ac:dyDescent="0.25">
      <c r="A343"/>
      <c r="B343"/>
      <c r="C343" s="43"/>
      <c r="D343" s="44"/>
      <c r="E343" s="46"/>
      <c r="F343" s="44"/>
      <c r="G343" s="46"/>
      <c r="H343" s="44"/>
      <c r="I343" s="44"/>
      <c r="J343" s="44"/>
      <c r="K343" s="46"/>
      <c r="L343" s="53"/>
      <c r="M343" s="53"/>
      <c r="N343" s="54"/>
      <c r="O343" s="54"/>
      <c r="P343" s="54"/>
      <c r="Q343" s="54"/>
      <c r="R343" s="54"/>
      <c r="S343" s="55"/>
      <c r="T343" s="55"/>
      <c r="U343"/>
      <c r="V343"/>
      <c r="W343"/>
      <c r="X343"/>
      <c r="Y343" s="66"/>
    </row>
    <row r="344" spans="1:25" ht="15" x14ac:dyDescent="0.25">
      <c r="A344"/>
      <c r="B344"/>
      <c r="C344" s="43"/>
      <c r="D344" s="44"/>
      <c r="E344" s="46"/>
      <c r="F344" s="44"/>
      <c r="G344" s="46"/>
      <c r="H344" s="44"/>
      <c r="I344" s="44"/>
      <c r="J344" s="44"/>
      <c r="K344" s="46"/>
      <c r="L344" s="53"/>
      <c r="M344" s="53"/>
      <c r="N344" s="54"/>
      <c r="O344" s="54"/>
      <c r="P344" s="54"/>
      <c r="Q344" s="54"/>
      <c r="R344" s="54"/>
      <c r="S344" s="55"/>
      <c r="T344" s="55"/>
      <c r="U344"/>
      <c r="V344"/>
      <c r="W344"/>
      <c r="X344"/>
      <c r="Y344" s="66"/>
    </row>
    <row r="345" spans="1:25" ht="15" x14ac:dyDescent="0.25">
      <c r="A345"/>
      <c r="B345"/>
      <c r="C345" s="43"/>
      <c r="D345" s="44"/>
      <c r="E345" s="46"/>
      <c r="F345" s="44"/>
      <c r="G345" s="46"/>
      <c r="H345" s="44"/>
      <c r="I345" s="44"/>
      <c r="J345" s="44"/>
      <c r="K345" s="46"/>
      <c r="L345" s="53"/>
      <c r="M345" s="53"/>
      <c r="N345" s="54"/>
      <c r="O345" s="54"/>
      <c r="P345" s="54"/>
      <c r="Q345" s="54"/>
      <c r="R345" s="54"/>
      <c r="S345" s="55"/>
      <c r="T345" s="55"/>
      <c r="U345"/>
      <c r="V345"/>
      <c r="W345"/>
      <c r="X345"/>
      <c r="Y345" s="66"/>
    </row>
    <row r="346" spans="1:25" ht="15" x14ac:dyDescent="0.25">
      <c r="A346"/>
      <c r="B346"/>
      <c r="C346" s="43"/>
      <c r="D346" s="44"/>
      <c r="E346" s="46"/>
      <c r="F346" s="44"/>
      <c r="G346" s="46"/>
      <c r="H346" s="44"/>
      <c r="I346" s="44"/>
      <c r="J346" s="44"/>
      <c r="K346" s="46"/>
      <c r="L346" s="53"/>
      <c r="M346" s="53"/>
      <c r="N346" s="54"/>
      <c r="O346" s="54"/>
      <c r="P346" s="54"/>
      <c r="Q346" s="54"/>
      <c r="R346" s="54"/>
      <c r="S346" s="55"/>
      <c r="T346" s="55"/>
      <c r="U346"/>
      <c r="V346"/>
      <c r="W346"/>
      <c r="X346"/>
      <c r="Y346" s="66"/>
    </row>
    <row r="347" spans="1:25" ht="15" x14ac:dyDescent="0.25">
      <c r="A347"/>
      <c r="B347"/>
      <c r="C347" s="43"/>
      <c r="D347" s="44"/>
      <c r="E347" s="46"/>
      <c r="F347" s="44"/>
      <c r="G347" s="46"/>
      <c r="H347" s="44"/>
      <c r="I347" s="44"/>
      <c r="J347" s="44"/>
      <c r="K347" s="46"/>
      <c r="L347" s="53"/>
      <c r="M347" s="53"/>
      <c r="N347" s="54"/>
      <c r="O347" s="54"/>
      <c r="P347" s="54"/>
      <c r="Q347" s="54"/>
      <c r="R347" s="54"/>
      <c r="S347" s="55"/>
      <c r="T347" s="55"/>
      <c r="U347"/>
      <c r="V347"/>
      <c r="W347"/>
      <c r="X347"/>
      <c r="Y347" s="66"/>
    </row>
    <row r="348" spans="1:25" ht="15" x14ac:dyDescent="0.25">
      <c r="A348"/>
      <c r="B348"/>
      <c r="C348" s="43"/>
      <c r="D348" s="44"/>
      <c r="E348" s="46"/>
      <c r="F348" s="44"/>
      <c r="G348" s="46"/>
      <c r="H348" s="44"/>
      <c r="I348" s="44"/>
      <c r="J348" s="44"/>
      <c r="K348" s="46"/>
      <c r="L348" s="53"/>
      <c r="M348" s="53"/>
      <c r="N348" s="54"/>
      <c r="O348" s="54"/>
      <c r="P348" s="54"/>
      <c r="Q348" s="54"/>
      <c r="R348" s="54"/>
      <c r="S348" s="55"/>
      <c r="T348" s="55"/>
      <c r="U348"/>
      <c r="V348"/>
      <c r="W348"/>
      <c r="X348"/>
      <c r="Y348" s="66"/>
    </row>
    <row r="349" spans="1:25" ht="15" x14ac:dyDescent="0.25">
      <c r="A349"/>
      <c r="B349"/>
      <c r="C349" s="43"/>
      <c r="D349" s="44"/>
      <c r="E349" s="46"/>
      <c r="F349" s="44"/>
      <c r="G349" s="46"/>
      <c r="H349" s="44"/>
      <c r="I349" s="44"/>
      <c r="J349" s="44"/>
      <c r="K349" s="46"/>
      <c r="L349" s="53"/>
      <c r="M349" s="53"/>
      <c r="N349" s="54"/>
      <c r="O349" s="54"/>
      <c r="P349" s="54"/>
      <c r="Q349" s="54"/>
      <c r="R349" s="54"/>
      <c r="S349" s="55"/>
      <c r="T349" s="55"/>
      <c r="U349"/>
      <c r="V349"/>
      <c r="W349"/>
      <c r="X349"/>
      <c r="Y349" s="66"/>
    </row>
    <row r="350" spans="1:25" ht="15" x14ac:dyDescent="0.25">
      <c r="A350"/>
      <c r="B350"/>
      <c r="C350" s="43"/>
      <c r="D350" s="44"/>
      <c r="E350" s="46"/>
      <c r="F350" s="44"/>
      <c r="G350" s="46"/>
      <c r="H350" s="44"/>
      <c r="I350" s="44"/>
      <c r="J350" s="44"/>
      <c r="K350" s="46"/>
      <c r="L350" s="53"/>
      <c r="M350" s="53"/>
      <c r="N350" s="54"/>
      <c r="O350" s="54"/>
      <c r="P350" s="54"/>
      <c r="Q350" s="54"/>
      <c r="R350" s="54"/>
      <c r="S350" s="55"/>
      <c r="T350" s="55"/>
      <c r="U350"/>
      <c r="V350"/>
      <c r="W350"/>
      <c r="X350"/>
      <c r="Y350" s="66"/>
    </row>
    <row r="351" spans="1:25" s="50" customFormat="1" ht="15" x14ac:dyDescent="0.25">
      <c r="A351"/>
      <c r="B351"/>
      <c r="C351" s="43"/>
      <c r="D351" s="44"/>
      <c r="E351" s="46"/>
      <c r="F351" s="44"/>
      <c r="G351" s="46"/>
      <c r="H351" s="44"/>
      <c r="I351" s="44"/>
      <c r="J351" s="44"/>
      <c r="K351" s="46"/>
      <c r="L351" s="53"/>
      <c r="M351" s="53"/>
      <c r="N351" s="54"/>
      <c r="O351" s="54"/>
      <c r="P351" s="54"/>
      <c r="Q351" s="54"/>
      <c r="R351" s="54"/>
      <c r="S351" s="55"/>
      <c r="T351" s="55"/>
      <c r="U351"/>
      <c r="V351"/>
      <c r="W351"/>
      <c r="X351"/>
      <c r="Y351" s="66"/>
    </row>
    <row r="352" spans="1:25" ht="15" x14ac:dyDescent="0.25">
      <c r="A352"/>
      <c r="B352"/>
      <c r="C352" s="43"/>
      <c r="D352" s="44"/>
      <c r="E352" s="46"/>
      <c r="F352" s="44"/>
      <c r="G352" s="46"/>
      <c r="H352" s="44"/>
      <c r="I352" s="44"/>
      <c r="J352" s="44"/>
      <c r="K352" s="46"/>
      <c r="L352" s="53"/>
      <c r="M352" s="53"/>
      <c r="N352" s="54"/>
      <c r="O352" s="54"/>
      <c r="P352" s="54"/>
      <c r="Q352" s="54"/>
      <c r="R352" s="54"/>
      <c r="S352" s="55"/>
      <c r="T352" s="55"/>
      <c r="U352"/>
      <c r="V352"/>
      <c r="W352"/>
      <c r="X352"/>
      <c r="Y352" s="66"/>
    </row>
    <row r="353" spans="1:25" ht="15" x14ac:dyDescent="0.25">
      <c r="A353"/>
      <c r="B353"/>
      <c r="C353" s="43"/>
      <c r="D353" s="44"/>
      <c r="E353" s="46"/>
      <c r="F353" s="44"/>
      <c r="G353" s="46"/>
      <c r="H353" s="44"/>
      <c r="I353" s="44"/>
      <c r="J353" s="44"/>
      <c r="K353" s="46"/>
      <c r="L353" s="53"/>
      <c r="M353" s="53"/>
      <c r="N353" s="54"/>
      <c r="O353" s="54"/>
      <c r="P353" s="54"/>
      <c r="Q353" s="54"/>
      <c r="R353" s="54"/>
      <c r="S353" s="55"/>
      <c r="T353" s="55"/>
      <c r="U353"/>
      <c r="V353"/>
      <c r="W353"/>
      <c r="X353"/>
      <c r="Y353" s="66"/>
    </row>
    <row r="354" spans="1:25" ht="15" x14ac:dyDescent="0.25">
      <c r="A354"/>
      <c r="B354"/>
      <c r="C354" s="43"/>
      <c r="D354" s="44"/>
      <c r="E354" s="46"/>
      <c r="F354" s="44"/>
      <c r="G354" s="46"/>
      <c r="H354" s="44"/>
      <c r="I354" s="44"/>
      <c r="J354" s="44"/>
      <c r="K354" s="46"/>
      <c r="L354" s="53"/>
      <c r="M354" s="53"/>
      <c r="N354" s="54"/>
      <c r="O354" s="54"/>
      <c r="P354" s="54"/>
      <c r="Q354" s="54"/>
      <c r="R354" s="54"/>
      <c r="S354" s="55"/>
      <c r="T354" s="55"/>
      <c r="U354"/>
      <c r="V354"/>
      <c r="W354"/>
      <c r="X354"/>
      <c r="Y354" s="66"/>
    </row>
    <row r="355" spans="1:25" ht="15" x14ac:dyDescent="0.25">
      <c r="A355"/>
      <c r="B355"/>
      <c r="C355" s="43"/>
      <c r="D355" s="44"/>
      <c r="E355" s="46"/>
      <c r="F355" s="44"/>
      <c r="G355" s="46"/>
      <c r="H355" s="44"/>
      <c r="I355" s="44"/>
      <c r="J355" s="44"/>
      <c r="K355" s="46"/>
      <c r="L355" s="53"/>
      <c r="M355" s="53"/>
      <c r="N355" s="54"/>
      <c r="O355" s="54"/>
      <c r="P355" s="54"/>
      <c r="Q355" s="54"/>
      <c r="R355" s="54"/>
      <c r="S355" s="55"/>
      <c r="T355" s="55"/>
      <c r="U355"/>
      <c r="V355"/>
      <c r="W355"/>
      <c r="X355" s="38"/>
      <c r="Y355" s="66"/>
    </row>
    <row r="356" spans="1:25" ht="15" x14ac:dyDescent="0.25">
      <c r="A356"/>
      <c r="B356"/>
      <c r="C356" s="43"/>
      <c r="D356" s="44"/>
      <c r="E356" s="46"/>
      <c r="F356" s="44"/>
      <c r="G356" s="46"/>
      <c r="H356" s="44"/>
      <c r="I356" s="44"/>
      <c r="J356" s="44"/>
      <c r="K356" s="46"/>
      <c r="L356" s="53"/>
      <c r="M356" s="53"/>
      <c r="N356" s="54"/>
      <c r="O356" s="54"/>
      <c r="P356" s="54"/>
      <c r="Q356" s="54"/>
      <c r="R356" s="54"/>
      <c r="S356" s="55"/>
      <c r="T356" s="55"/>
      <c r="U356"/>
      <c r="V356"/>
      <c r="W356"/>
      <c r="X356" s="38"/>
      <c r="Y356" s="66"/>
    </row>
    <row r="357" spans="1:25" ht="15" x14ac:dyDescent="0.25">
      <c r="A357"/>
      <c r="B357"/>
      <c r="C357" s="43"/>
      <c r="D357" s="44"/>
      <c r="E357" s="46"/>
      <c r="F357" s="44"/>
      <c r="G357" s="46"/>
      <c r="H357" s="44"/>
      <c r="I357" s="44"/>
      <c r="J357" s="44"/>
      <c r="K357" s="46"/>
      <c r="L357" s="53"/>
      <c r="M357" s="53"/>
      <c r="N357" s="54"/>
      <c r="O357" s="54"/>
      <c r="P357" s="54"/>
      <c r="Q357" s="54"/>
      <c r="R357" s="54"/>
      <c r="S357" s="55"/>
      <c r="T357" s="55"/>
      <c r="U357"/>
      <c r="V357"/>
      <c r="W357"/>
      <c r="X357" s="38"/>
      <c r="Y357" s="66"/>
    </row>
    <row r="358" spans="1:25" ht="15" x14ac:dyDescent="0.25">
      <c r="A358"/>
      <c r="B358"/>
      <c r="C358" s="43"/>
      <c r="D358" s="44"/>
      <c r="E358" s="46"/>
      <c r="F358" s="44"/>
      <c r="G358" s="46"/>
      <c r="H358" s="44"/>
      <c r="I358" s="44"/>
      <c r="J358" s="44"/>
      <c r="K358" s="46"/>
      <c r="L358" s="53"/>
      <c r="M358" s="53"/>
      <c r="N358" s="54"/>
      <c r="O358" s="54"/>
      <c r="P358" s="54"/>
      <c r="Q358" s="54"/>
      <c r="R358" s="54"/>
      <c r="S358" s="55"/>
      <c r="T358" s="55"/>
      <c r="U358"/>
      <c r="V358"/>
      <c r="W358"/>
      <c r="X358" s="38"/>
      <c r="Y358" s="66"/>
    </row>
    <row r="359" spans="1:25" ht="15" x14ac:dyDescent="0.25">
      <c r="A359"/>
      <c r="B359"/>
      <c r="C359" s="43"/>
      <c r="D359" s="44"/>
      <c r="E359" s="46"/>
      <c r="F359" s="44"/>
      <c r="G359" s="46"/>
      <c r="H359" s="44"/>
      <c r="I359" s="44"/>
      <c r="J359" s="44"/>
      <c r="K359" s="46"/>
      <c r="L359" s="53"/>
      <c r="M359" s="53"/>
      <c r="N359" s="54"/>
      <c r="O359" s="54"/>
      <c r="P359" s="54"/>
      <c r="Q359" s="54"/>
      <c r="R359" s="54"/>
      <c r="S359" s="55"/>
      <c r="T359" s="55"/>
      <c r="U359"/>
      <c r="V359"/>
      <c r="W359"/>
      <c r="X359" s="38"/>
      <c r="Y359" s="66"/>
    </row>
    <row r="360" spans="1:25" ht="15" x14ac:dyDescent="0.25">
      <c r="A360"/>
      <c r="B360"/>
      <c r="C360" s="43"/>
      <c r="D360" s="44"/>
      <c r="E360" s="46"/>
      <c r="F360" s="44"/>
      <c r="G360" s="46"/>
      <c r="H360" s="44"/>
      <c r="I360" s="44"/>
      <c r="J360" s="44"/>
      <c r="K360" s="46"/>
      <c r="L360" s="53"/>
      <c r="M360" s="53"/>
      <c r="N360" s="54"/>
      <c r="O360" s="54"/>
      <c r="P360" s="54"/>
      <c r="Q360" s="54"/>
      <c r="R360" s="54"/>
      <c r="S360" s="55"/>
      <c r="T360" s="55"/>
      <c r="U360"/>
      <c r="V360"/>
      <c r="W360"/>
      <c r="X360" s="38"/>
      <c r="Y360" s="66"/>
    </row>
    <row r="361" spans="1:25" ht="15" x14ac:dyDescent="0.25">
      <c r="A361"/>
      <c r="B361"/>
      <c r="C361" s="43"/>
      <c r="D361" s="44"/>
      <c r="E361" s="46"/>
      <c r="F361" s="44"/>
      <c r="G361" s="46"/>
      <c r="H361" s="44"/>
      <c r="I361" s="44"/>
      <c r="J361" s="44"/>
      <c r="K361" s="46"/>
      <c r="L361" s="53"/>
      <c r="M361" s="53"/>
      <c r="N361" s="54"/>
      <c r="O361" s="54"/>
      <c r="P361" s="54"/>
      <c r="Q361" s="54"/>
      <c r="R361" s="54"/>
      <c r="S361" s="55"/>
      <c r="T361" s="55"/>
      <c r="U361"/>
      <c r="V361"/>
      <c r="W361"/>
      <c r="X361" s="38"/>
      <c r="Y361" s="66"/>
    </row>
    <row r="362" spans="1:25" ht="15" x14ac:dyDescent="0.25">
      <c r="A362"/>
      <c r="B362"/>
      <c r="C362" s="43"/>
      <c r="D362" s="44"/>
      <c r="E362" s="46"/>
      <c r="F362" s="44"/>
      <c r="G362" s="46"/>
      <c r="H362" s="44"/>
      <c r="I362" s="44"/>
      <c r="J362" s="44"/>
      <c r="K362" s="46"/>
      <c r="L362" s="53"/>
      <c r="M362" s="53"/>
      <c r="N362" s="54"/>
      <c r="O362" s="54"/>
      <c r="P362" s="54"/>
      <c r="Q362" s="54"/>
      <c r="R362" s="54"/>
      <c r="S362" s="55"/>
      <c r="T362" s="55"/>
      <c r="U362"/>
      <c r="V362"/>
      <c r="W362"/>
      <c r="X362" s="38"/>
      <c r="Y362" s="66"/>
    </row>
    <row r="363" spans="1:25" ht="15" x14ac:dyDescent="0.25">
      <c r="A363"/>
      <c r="B363"/>
      <c r="C363" s="43"/>
      <c r="D363" s="44"/>
      <c r="E363" s="46"/>
      <c r="F363" s="44"/>
      <c r="G363" s="46"/>
      <c r="H363" s="44"/>
      <c r="I363" s="44"/>
      <c r="J363" s="44"/>
      <c r="K363" s="46"/>
      <c r="L363" s="53"/>
      <c r="M363" s="53"/>
      <c r="N363" s="54"/>
      <c r="O363" s="54"/>
      <c r="P363" s="54"/>
      <c r="Q363" s="54"/>
      <c r="R363" s="54"/>
      <c r="S363" s="55"/>
      <c r="T363" s="55"/>
      <c r="U363"/>
      <c r="V363"/>
      <c r="W363"/>
      <c r="X363" s="38"/>
      <c r="Y363" s="66"/>
    </row>
    <row r="364" spans="1:25" ht="15" x14ac:dyDescent="0.25">
      <c r="A364"/>
      <c r="B364"/>
      <c r="C364" s="43"/>
      <c r="D364" s="44"/>
      <c r="E364" s="46"/>
      <c r="F364" s="44"/>
      <c r="G364" s="46"/>
      <c r="H364" s="44"/>
      <c r="I364" s="44"/>
      <c r="J364" s="44"/>
      <c r="K364" s="46"/>
      <c r="L364" s="53"/>
      <c r="M364" s="53"/>
      <c r="N364" s="54"/>
      <c r="O364" s="54"/>
      <c r="P364" s="54"/>
      <c r="Q364" s="54"/>
      <c r="R364" s="54"/>
      <c r="S364" s="55"/>
      <c r="T364" s="55"/>
      <c r="U364"/>
      <c r="V364"/>
      <c r="W364"/>
      <c r="X364" s="38"/>
      <c r="Y364" s="66"/>
    </row>
    <row r="365" spans="1:25" ht="15" x14ac:dyDescent="0.25">
      <c r="A365"/>
      <c r="B365"/>
      <c r="C365" s="43"/>
      <c r="D365" s="44"/>
      <c r="E365" s="46"/>
      <c r="F365" s="44"/>
      <c r="G365" s="46"/>
      <c r="H365" s="44"/>
      <c r="I365" s="44"/>
      <c r="J365" s="44"/>
      <c r="K365" s="46"/>
      <c r="L365" s="53"/>
      <c r="M365" s="53"/>
      <c r="N365" s="54"/>
      <c r="O365" s="54"/>
      <c r="P365" s="54"/>
      <c r="Q365" s="54"/>
      <c r="R365" s="54"/>
      <c r="S365" s="55"/>
      <c r="T365" s="55"/>
      <c r="U365"/>
      <c r="V365"/>
      <c r="W365"/>
      <c r="X365" s="38"/>
      <c r="Y365" s="66"/>
    </row>
    <row r="366" spans="1:25" ht="15" x14ac:dyDescent="0.25">
      <c r="A366"/>
      <c r="B366"/>
      <c r="C366" s="43"/>
      <c r="D366" s="44"/>
      <c r="E366" s="46"/>
      <c r="F366" s="44"/>
      <c r="G366" s="46"/>
      <c r="H366" s="44"/>
      <c r="I366" s="44"/>
      <c r="J366" s="44"/>
      <c r="K366" s="46"/>
      <c r="L366" s="53"/>
      <c r="M366" s="53"/>
      <c r="N366" s="54"/>
      <c r="O366" s="54"/>
      <c r="P366" s="54"/>
      <c r="Q366" s="54"/>
      <c r="R366" s="54"/>
      <c r="S366" s="55"/>
      <c r="T366" s="55"/>
      <c r="U366"/>
      <c r="V366"/>
      <c r="W366"/>
      <c r="X366" s="38"/>
      <c r="Y366" s="66"/>
    </row>
    <row r="367" spans="1:25" ht="15" x14ac:dyDescent="0.25">
      <c r="A367"/>
      <c r="B367"/>
      <c r="C367" s="43"/>
      <c r="D367" s="44"/>
      <c r="E367" s="46"/>
      <c r="F367" s="44"/>
      <c r="G367" s="46"/>
      <c r="H367" s="44"/>
      <c r="I367" s="44"/>
      <c r="J367" s="44"/>
      <c r="K367" s="46"/>
      <c r="L367" s="53"/>
      <c r="M367" s="53"/>
      <c r="N367" s="54"/>
      <c r="O367" s="54"/>
      <c r="P367" s="54"/>
      <c r="Q367" s="54"/>
      <c r="R367" s="54"/>
      <c r="S367" s="55"/>
      <c r="T367" s="55"/>
      <c r="U367"/>
      <c r="V367"/>
      <c r="W367"/>
      <c r="X367" s="38"/>
      <c r="Y367" s="66"/>
    </row>
    <row r="368" spans="1:25" ht="15" x14ac:dyDescent="0.25">
      <c r="A368"/>
      <c r="B368"/>
      <c r="C368" s="43"/>
      <c r="D368" s="44"/>
      <c r="E368" s="46"/>
      <c r="F368" s="44"/>
      <c r="G368" s="46"/>
      <c r="H368" s="44"/>
      <c r="I368" s="44"/>
      <c r="J368" s="44"/>
      <c r="K368" s="46"/>
      <c r="L368" s="53"/>
      <c r="M368" s="53"/>
      <c r="N368" s="54"/>
      <c r="O368" s="54"/>
      <c r="P368" s="54"/>
      <c r="Q368" s="54"/>
      <c r="R368" s="54"/>
      <c r="S368" s="55"/>
      <c r="T368" s="55"/>
      <c r="U368"/>
      <c r="V368"/>
      <c r="W368"/>
      <c r="X368" s="38"/>
      <c r="Y368" s="66"/>
    </row>
    <row r="369" spans="1:25" s="50" customFormat="1" ht="15" x14ac:dyDescent="0.25">
      <c r="A369"/>
      <c r="B369"/>
      <c r="C369" s="43"/>
      <c r="D369" s="44"/>
      <c r="E369" s="46"/>
      <c r="F369" s="44"/>
      <c r="G369" s="46"/>
      <c r="H369" s="44"/>
      <c r="I369" s="44"/>
      <c r="J369" s="44"/>
      <c r="K369" s="46"/>
      <c r="L369" s="53"/>
      <c r="M369" s="53"/>
      <c r="N369" s="54"/>
      <c r="O369" s="54"/>
      <c r="P369" s="54"/>
      <c r="Q369" s="54"/>
      <c r="R369" s="54"/>
      <c r="S369" s="55"/>
      <c r="T369" s="55"/>
      <c r="U369"/>
      <c r="V369"/>
      <c r="W369"/>
      <c r="X369" s="38"/>
      <c r="Y369" s="66"/>
    </row>
    <row r="370" spans="1:25" ht="15" x14ac:dyDescent="0.25">
      <c r="A370"/>
      <c r="B370"/>
      <c r="C370" s="43"/>
      <c r="D370" s="44"/>
      <c r="E370" s="46"/>
      <c r="F370" s="44"/>
      <c r="G370" s="46"/>
      <c r="H370" s="44"/>
      <c r="I370" s="44"/>
      <c r="J370" s="44"/>
      <c r="K370" s="46"/>
      <c r="L370" s="53"/>
      <c r="M370" s="53"/>
      <c r="N370" s="54"/>
      <c r="O370" s="54"/>
      <c r="P370" s="54"/>
      <c r="Q370" s="54"/>
      <c r="R370" s="54"/>
      <c r="S370" s="55"/>
      <c r="T370" s="55"/>
      <c r="U370"/>
      <c r="V370"/>
      <c r="W370"/>
      <c r="X370" s="38"/>
      <c r="Y370" s="66"/>
    </row>
    <row r="371" spans="1:25" ht="15" x14ac:dyDescent="0.25">
      <c r="A371"/>
      <c r="B371"/>
      <c r="C371" s="43"/>
      <c r="D371" s="44"/>
      <c r="E371" s="46"/>
      <c r="F371" s="44"/>
      <c r="G371" s="46"/>
      <c r="H371" s="44"/>
      <c r="I371" s="44"/>
      <c r="J371" s="44"/>
      <c r="K371" s="46"/>
      <c r="L371" s="53"/>
      <c r="M371" s="53"/>
      <c r="N371" s="54"/>
      <c r="O371" s="54"/>
      <c r="P371" s="54"/>
      <c r="Q371" s="54"/>
      <c r="R371" s="54"/>
      <c r="S371" s="55"/>
      <c r="T371" s="55"/>
      <c r="U371"/>
      <c r="V371"/>
      <c r="W371"/>
      <c r="X371" s="38"/>
      <c r="Y371" s="66"/>
    </row>
    <row r="372" spans="1:25" ht="15" x14ac:dyDescent="0.25">
      <c r="A372"/>
      <c r="B372"/>
      <c r="C372" s="43"/>
      <c r="D372" s="44"/>
      <c r="E372" s="46"/>
      <c r="F372" s="44"/>
      <c r="G372" s="46"/>
      <c r="H372" s="44"/>
      <c r="I372" s="44"/>
      <c r="J372" s="44"/>
      <c r="K372" s="46"/>
      <c r="L372" s="53"/>
      <c r="M372" s="53"/>
      <c r="N372" s="54"/>
      <c r="O372" s="54"/>
      <c r="P372" s="54"/>
      <c r="Q372" s="54"/>
      <c r="R372" s="54"/>
      <c r="S372" s="55"/>
      <c r="T372" s="55"/>
      <c r="U372"/>
      <c r="V372"/>
      <c r="W372"/>
      <c r="X372" s="38"/>
      <c r="Y372" s="66"/>
    </row>
    <row r="373" spans="1:25" ht="15" x14ac:dyDescent="0.25">
      <c r="A373"/>
      <c r="B373"/>
      <c r="C373" s="43"/>
      <c r="D373" s="44"/>
      <c r="E373" s="46"/>
      <c r="F373" s="44"/>
      <c r="G373" s="46"/>
      <c r="H373" s="44"/>
      <c r="I373" s="44"/>
      <c r="J373" s="44"/>
      <c r="K373" s="46"/>
      <c r="L373" s="53"/>
      <c r="M373" s="53"/>
      <c r="N373" s="54"/>
      <c r="O373" s="54"/>
      <c r="P373" s="54"/>
      <c r="Q373" s="54"/>
      <c r="R373" s="54"/>
      <c r="S373" s="55"/>
      <c r="T373" s="55"/>
      <c r="U373"/>
      <c r="V373"/>
      <c r="W373"/>
      <c r="X373" s="38"/>
      <c r="Y373" s="66"/>
    </row>
    <row r="374" spans="1:25" ht="15" x14ac:dyDescent="0.25">
      <c r="A374"/>
      <c r="B374"/>
      <c r="C374" s="43"/>
      <c r="D374" s="44"/>
      <c r="E374" s="46"/>
      <c r="F374" s="44"/>
      <c r="G374" s="46"/>
      <c r="H374" s="44"/>
      <c r="I374" s="44"/>
      <c r="J374" s="44"/>
      <c r="K374" s="46"/>
      <c r="L374" s="53"/>
      <c r="M374" s="53"/>
      <c r="N374" s="54"/>
      <c r="O374" s="54"/>
      <c r="P374" s="54"/>
      <c r="Q374" s="54"/>
      <c r="R374" s="54"/>
      <c r="S374" s="55"/>
      <c r="T374" s="55"/>
      <c r="U374"/>
      <c r="V374"/>
      <c r="W374"/>
      <c r="X374" s="38"/>
      <c r="Y374" s="66"/>
    </row>
    <row r="375" spans="1:25" ht="15" x14ac:dyDescent="0.25">
      <c r="A375"/>
      <c r="B375"/>
      <c r="C375" s="43"/>
      <c r="D375" s="44"/>
      <c r="E375" s="46"/>
      <c r="F375" s="44"/>
      <c r="G375" s="46"/>
      <c r="H375" s="44"/>
      <c r="I375" s="44"/>
      <c r="J375" s="44"/>
      <c r="K375" s="46"/>
      <c r="L375" s="53"/>
      <c r="M375" s="53"/>
      <c r="N375" s="54"/>
      <c r="O375" s="54"/>
      <c r="P375" s="54"/>
      <c r="Q375" s="54"/>
      <c r="R375" s="54"/>
      <c r="S375" s="55"/>
      <c r="T375" s="55"/>
      <c r="U375"/>
      <c r="V375"/>
      <c r="W375"/>
      <c r="X375" s="38"/>
      <c r="Y375" s="66"/>
    </row>
    <row r="376" spans="1:25" ht="15" x14ac:dyDescent="0.25">
      <c r="A376"/>
      <c r="B376"/>
      <c r="C376" s="43"/>
      <c r="D376" s="44"/>
      <c r="E376" s="46"/>
      <c r="F376" s="44"/>
      <c r="G376" s="46"/>
      <c r="H376" s="44"/>
      <c r="I376" s="44"/>
      <c r="J376" s="44"/>
      <c r="K376" s="46"/>
      <c r="L376" s="53"/>
      <c r="M376" s="53"/>
      <c r="N376" s="54"/>
      <c r="O376" s="54"/>
      <c r="P376" s="54"/>
      <c r="Q376" s="54"/>
      <c r="R376" s="54"/>
      <c r="S376" s="55"/>
      <c r="T376" s="55"/>
      <c r="U376"/>
      <c r="V376"/>
      <c r="W376"/>
      <c r="X376" s="38"/>
      <c r="Y376" s="66"/>
    </row>
    <row r="377" spans="1:25" ht="15" x14ac:dyDescent="0.25">
      <c r="A377"/>
      <c r="B377"/>
      <c r="C377" s="43"/>
      <c r="D377" s="44"/>
      <c r="E377" s="46"/>
      <c r="F377" s="44"/>
      <c r="G377" s="46"/>
      <c r="H377" s="44"/>
      <c r="I377" s="44"/>
      <c r="J377" s="44"/>
      <c r="K377" s="46"/>
      <c r="L377" s="53"/>
      <c r="M377" s="53"/>
      <c r="N377" s="54"/>
      <c r="O377" s="54"/>
      <c r="P377" s="54"/>
      <c r="Q377" s="54"/>
      <c r="R377" s="54"/>
      <c r="S377" s="55"/>
      <c r="T377" s="55"/>
      <c r="U377"/>
      <c r="V377"/>
      <c r="W377"/>
      <c r="X377" s="38"/>
      <c r="Y377" s="66"/>
    </row>
    <row r="378" spans="1:25" ht="15" x14ac:dyDescent="0.25">
      <c r="A378"/>
      <c r="B378"/>
      <c r="C378" s="43"/>
      <c r="D378" s="44"/>
      <c r="E378" s="46"/>
      <c r="F378" s="44"/>
      <c r="G378" s="46"/>
      <c r="H378" s="44"/>
      <c r="I378" s="44"/>
      <c r="J378" s="44"/>
      <c r="K378" s="46"/>
      <c r="L378" s="53"/>
      <c r="M378" s="53"/>
      <c r="N378" s="54"/>
      <c r="O378" s="54"/>
      <c r="P378" s="54"/>
      <c r="Q378" s="54"/>
      <c r="R378" s="54"/>
      <c r="S378" s="55"/>
      <c r="T378" s="55"/>
      <c r="U378"/>
      <c r="V378"/>
      <c r="W378"/>
      <c r="X378" s="38"/>
      <c r="Y378" s="66"/>
    </row>
    <row r="379" spans="1:25" ht="15" x14ac:dyDescent="0.25">
      <c r="A379"/>
      <c r="B379"/>
      <c r="C379" s="43"/>
      <c r="D379" s="44"/>
      <c r="E379" s="46"/>
      <c r="F379" s="44"/>
      <c r="G379" s="46"/>
      <c r="H379" s="44"/>
      <c r="I379" s="44"/>
      <c r="J379" s="44"/>
      <c r="K379" s="46"/>
      <c r="L379" s="53"/>
      <c r="M379" s="53"/>
      <c r="N379" s="54"/>
      <c r="O379" s="54"/>
      <c r="P379" s="54"/>
      <c r="Q379" s="54"/>
      <c r="R379" s="54"/>
      <c r="S379" s="55"/>
      <c r="T379" s="55"/>
      <c r="U379"/>
      <c r="V379"/>
      <c r="W379"/>
      <c r="X379" s="38"/>
      <c r="Y379" s="66"/>
    </row>
    <row r="380" spans="1:25" ht="15" x14ac:dyDescent="0.25">
      <c r="A380"/>
      <c r="B380"/>
      <c r="C380" s="43"/>
      <c r="D380" s="44"/>
      <c r="E380" s="46"/>
      <c r="F380" s="44"/>
      <c r="G380" s="46"/>
      <c r="H380" s="44"/>
      <c r="I380" s="44"/>
      <c r="J380" s="44"/>
      <c r="K380" s="46"/>
      <c r="L380" s="53"/>
      <c r="M380" s="53"/>
      <c r="N380" s="54"/>
      <c r="O380" s="54"/>
      <c r="P380" s="54"/>
      <c r="Q380" s="54"/>
      <c r="R380" s="54"/>
      <c r="S380" s="55"/>
      <c r="T380" s="55"/>
      <c r="U380"/>
      <c r="V380"/>
      <c r="W380"/>
      <c r="X380" s="38"/>
      <c r="Y380" s="66"/>
    </row>
    <row r="381" spans="1:25" ht="15" x14ac:dyDescent="0.25">
      <c r="A381"/>
      <c r="B381"/>
      <c r="C381" s="43"/>
      <c r="D381" s="44"/>
      <c r="E381" s="46"/>
      <c r="F381" s="44"/>
      <c r="G381" s="46"/>
      <c r="H381" s="44"/>
      <c r="I381" s="44"/>
      <c r="J381" s="44"/>
      <c r="K381" s="46"/>
      <c r="L381" s="53"/>
      <c r="M381" s="53"/>
      <c r="N381" s="54"/>
      <c r="O381" s="54"/>
      <c r="P381" s="54"/>
      <c r="Q381" s="54"/>
      <c r="R381" s="54"/>
      <c r="S381" s="55"/>
      <c r="T381" s="55"/>
      <c r="U381"/>
      <c r="V381"/>
      <c r="W381"/>
      <c r="X381" s="38"/>
      <c r="Y381" s="66"/>
    </row>
    <row r="382" spans="1:25" ht="15" x14ac:dyDescent="0.25">
      <c r="A382"/>
      <c r="B382"/>
      <c r="C382" s="43"/>
      <c r="D382" s="44"/>
      <c r="E382" s="46"/>
      <c r="F382" s="44"/>
      <c r="G382" s="46"/>
      <c r="H382" s="44"/>
      <c r="I382" s="44"/>
      <c r="J382" s="44"/>
      <c r="K382" s="46"/>
      <c r="L382" s="53"/>
      <c r="M382" s="53"/>
      <c r="N382" s="54"/>
      <c r="O382" s="54"/>
      <c r="P382" s="54"/>
      <c r="Q382" s="54"/>
      <c r="R382" s="54"/>
      <c r="S382" s="55"/>
      <c r="T382" s="55"/>
      <c r="U382"/>
      <c r="V382"/>
      <c r="W382"/>
      <c r="X382" s="38"/>
      <c r="Y382" s="66"/>
    </row>
    <row r="383" spans="1:25" ht="15" x14ac:dyDescent="0.25">
      <c r="A383"/>
      <c r="B383"/>
      <c r="C383" s="43"/>
      <c r="D383" s="44"/>
      <c r="E383" s="46"/>
      <c r="F383" s="44"/>
      <c r="G383" s="46"/>
      <c r="H383" s="44"/>
      <c r="I383" s="44"/>
      <c r="J383" s="44"/>
      <c r="K383" s="46"/>
      <c r="L383" s="53"/>
      <c r="M383" s="53"/>
      <c r="N383" s="54"/>
      <c r="O383" s="54"/>
      <c r="P383" s="54"/>
      <c r="Q383" s="54"/>
      <c r="R383" s="54"/>
      <c r="S383" s="55"/>
      <c r="T383" s="55"/>
      <c r="U383"/>
      <c r="V383"/>
      <c r="W383"/>
      <c r="X383" s="38"/>
      <c r="Y383" s="66"/>
    </row>
    <row r="384" spans="1:25" ht="15" x14ac:dyDescent="0.25">
      <c r="A384"/>
      <c r="B384"/>
      <c r="C384" s="43"/>
      <c r="D384" s="44"/>
      <c r="E384" s="46"/>
      <c r="F384" s="44"/>
      <c r="G384" s="46"/>
      <c r="H384" s="44"/>
      <c r="I384" s="44"/>
      <c r="J384" s="44"/>
      <c r="K384" s="46"/>
      <c r="L384" s="53"/>
      <c r="M384" s="53"/>
      <c r="N384" s="54"/>
      <c r="O384" s="54"/>
      <c r="P384" s="54"/>
      <c r="Q384" s="54"/>
      <c r="R384" s="54"/>
      <c r="S384" s="55"/>
      <c r="T384" s="55"/>
      <c r="U384"/>
      <c r="V384"/>
      <c r="W384"/>
      <c r="X384" s="38"/>
      <c r="Y384" s="66"/>
    </row>
    <row r="385" spans="1:25" ht="15" x14ac:dyDescent="0.25">
      <c r="A385"/>
      <c r="B385"/>
      <c r="C385" s="43"/>
      <c r="D385" s="44"/>
      <c r="E385" s="46"/>
      <c r="F385" s="44"/>
      <c r="G385" s="46"/>
      <c r="H385" s="44"/>
      <c r="I385" s="44"/>
      <c r="J385" s="44"/>
      <c r="K385" s="46"/>
      <c r="L385" s="53"/>
      <c r="M385" s="53"/>
      <c r="N385" s="54"/>
      <c r="O385" s="54"/>
      <c r="P385" s="54"/>
      <c r="Q385" s="54"/>
      <c r="R385" s="54"/>
      <c r="S385" s="55"/>
      <c r="T385" s="55"/>
      <c r="U385"/>
      <c r="V385"/>
      <c r="W385"/>
      <c r="X385" s="38"/>
      <c r="Y385" s="66"/>
    </row>
    <row r="386" spans="1:25" ht="15" x14ac:dyDescent="0.25">
      <c r="A386"/>
      <c r="B386"/>
      <c r="C386" s="43"/>
      <c r="D386" s="44"/>
      <c r="E386" s="46"/>
      <c r="F386" s="44"/>
      <c r="G386" s="46"/>
      <c r="H386" s="44"/>
      <c r="I386" s="44"/>
      <c r="J386" s="44"/>
      <c r="K386" s="46"/>
      <c r="L386" s="53"/>
      <c r="M386" s="53"/>
      <c r="N386" s="54"/>
      <c r="O386" s="54"/>
      <c r="P386" s="54"/>
      <c r="Q386" s="54"/>
      <c r="R386" s="54"/>
      <c r="S386" s="55"/>
      <c r="T386" s="55"/>
      <c r="U386"/>
      <c r="V386"/>
      <c r="W386"/>
      <c r="X386" s="38"/>
      <c r="Y386" s="66"/>
    </row>
    <row r="387" spans="1:25" ht="15" x14ac:dyDescent="0.25">
      <c r="A387"/>
      <c r="B387"/>
      <c r="C387" s="43"/>
      <c r="D387" s="44"/>
      <c r="E387" s="46"/>
      <c r="F387" s="44"/>
      <c r="G387" s="46"/>
      <c r="H387" s="44"/>
      <c r="I387" s="44"/>
      <c r="J387" s="44"/>
      <c r="K387" s="46"/>
      <c r="L387" s="53"/>
      <c r="M387" s="53"/>
      <c r="N387" s="54"/>
      <c r="O387" s="54"/>
      <c r="P387" s="54"/>
      <c r="Q387" s="54"/>
      <c r="R387" s="54"/>
      <c r="S387" s="55"/>
      <c r="T387" s="55"/>
      <c r="U387"/>
      <c r="V387"/>
      <c r="W387"/>
      <c r="X387" s="38"/>
      <c r="Y387" s="66"/>
    </row>
    <row r="388" spans="1:25" ht="15" x14ac:dyDescent="0.25">
      <c r="A388"/>
      <c r="B388"/>
      <c r="C388" s="43"/>
      <c r="D388" s="44"/>
      <c r="E388" s="46"/>
      <c r="F388" s="44"/>
      <c r="G388" s="46"/>
      <c r="H388" s="44"/>
      <c r="I388" s="44"/>
      <c r="J388" s="44"/>
      <c r="K388" s="46"/>
      <c r="L388" s="53"/>
      <c r="M388" s="53"/>
      <c r="N388" s="54"/>
      <c r="O388" s="54"/>
      <c r="P388" s="54"/>
      <c r="Q388" s="54"/>
      <c r="R388" s="54"/>
      <c r="S388" s="55"/>
      <c r="T388" s="55"/>
      <c r="U388"/>
      <c r="V388"/>
      <c r="W388"/>
      <c r="X388" s="38"/>
      <c r="Y388" s="66"/>
    </row>
    <row r="389" spans="1:25" ht="15" x14ac:dyDescent="0.25">
      <c r="A389"/>
      <c r="B389"/>
      <c r="C389" s="43"/>
      <c r="D389" s="44"/>
      <c r="E389" s="46"/>
      <c r="F389" s="44"/>
      <c r="G389" s="46"/>
      <c r="H389" s="44"/>
      <c r="I389" s="44"/>
      <c r="J389" s="44"/>
      <c r="K389" s="46"/>
      <c r="L389" s="53"/>
      <c r="M389" s="53"/>
      <c r="N389" s="54"/>
      <c r="O389" s="54"/>
      <c r="P389" s="54"/>
      <c r="Q389" s="54"/>
      <c r="R389" s="54"/>
      <c r="S389" s="55"/>
      <c r="T389" s="55"/>
      <c r="U389"/>
      <c r="V389"/>
      <c r="W389"/>
      <c r="X389" s="38"/>
      <c r="Y389" s="66"/>
    </row>
    <row r="390" spans="1:25" ht="15" x14ac:dyDescent="0.25">
      <c r="A390"/>
      <c r="B390"/>
      <c r="C390" s="43"/>
      <c r="D390" s="44"/>
      <c r="E390" s="46"/>
      <c r="F390" s="44"/>
      <c r="G390" s="46"/>
      <c r="H390" s="44"/>
      <c r="I390" s="44"/>
      <c r="J390" s="44"/>
      <c r="K390" s="46"/>
      <c r="L390" s="53"/>
      <c r="M390" s="53"/>
      <c r="N390" s="54"/>
      <c r="O390" s="54"/>
      <c r="P390" s="54"/>
      <c r="Q390" s="54"/>
      <c r="R390" s="54"/>
      <c r="S390" s="55"/>
      <c r="T390" s="55"/>
      <c r="U390"/>
      <c r="V390"/>
      <c r="W390"/>
      <c r="X390" s="38"/>
      <c r="Y390" s="66"/>
    </row>
    <row r="391" spans="1:25" ht="15" x14ac:dyDescent="0.25">
      <c r="A391"/>
      <c r="B391"/>
      <c r="C391" s="43"/>
      <c r="D391" s="44"/>
      <c r="E391" s="46"/>
      <c r="F391" s="44"/>
      <c r="G391" s="46"/>
      <c r="H391" s="44"/>
      <c r="I391" s="44"/>
      <c r="J391" s="44"/>
      <c r="K391" s="46"/>
      <c r="L391" s="53"/>
      <c r="M391" s="53"/>
      <c r="N391" s="54"/>
      <c r="O391" s="54"/>
      <c r="P391" s="54"/>
      <c r="Q391" s="54"/>
      <c r="R391" s="54"/>
      <c r="S391" s="55"/>
      <c r="T391" s="55"/>
      <c r="U391"/>
      <c r="V391"/>
      <c r="W391"/>
      <c r="X391" s="38"/>
      <c r="Y391" s="66"/>
    </row>
    <row r="392" spans="1:25" ht="15" x14ac:dyDescent="0.25">
      <c r="A392"/>
      <c r="B392"/>
      <c r="C392" s="43"/>
      <c r="D392" s="44"/>
      <c r="E392" s="46"/>
      <c r="F392" s="44"/>
      <c r="G392" s="46"/>
      <c r="H392" s="44"/>
      <c r="I392" s="44"/>
      <c r="J392" s="44"/>
      <c r="K392" s="46"/>
      <c r="L392" s="53"/>
      <c r="M392" s="53"/>
      <c r="N392" s="54"/>
      <c r="O392" s="54"/>
      <c r="P392" s="54"/>
      <c r="Q392" s="54"/>
      <c r="R392" s="54"/>
      <c r="S392" s="55"/>
      <c r="T392" s="55"/>
      <c r="U392"/>
      <c r="V392"/>
      <c r="W392"/>
      <c r="X392" s="38"/>
      <c r="Y392" s="66"/>
    </row>
    <row r="393" spans="1:25" ht="15" x14ac:dyDescent="0.25">
      <c r="A393"/>
      <c r="B393"/>
      <c r="C393" s="43"/>
      <c r="D393" s="44"/>
      <c r="E393" s="46"/>
      <c r="F393" s="44"/>
      <c r="G393" s="46"/>
      <c r="H393" s="44"/>
      <c r="I393" s="44"/>
      <c r="J393" s="44"/>
      <c r="K393" s="46"/>
      <c r="L393" s="53"/>
      <c r="M393" s="53"/>
      <c r="N393" s="54"/>
      <c r="O393" s="54"/>
      <c r="P393" s="54"/>
      <c r="Q393" s="54"/>
      <c r="R393" s="54"/>
      <c r="S393" s="55"/>
      <c r="T393" s="55"/>
      <c r="U393"/>
      <c r="V393"/>
      <c r="W393"/>
      <c r="X393" s="38"/>
      <c r="Y393" s="66"/>
    </row>
    <row r="394" spans="1:25" ht="15" x14ac:dyDescent="0.25">
      <c r="A394"/>
      <c r="B394"/>
      <c r="C394" s="43"/>
      <c r="D394" s="44"/>
      <c r="E394" s="46"/>
      <c r="F394" s="44"/>
      <c r="G394" s="46"/>
      <c r="H394" s="44"/>
      <c r="I394" s="44"/>
      <c r="J394" s="44"/>
      <c r="K394" s="46"/>
      <c r="L394" s="53"/>
      <c r="M394" s="53"/>
      <c r="N394" s="54"/>
      <c r="O394" s="54"/>
      <c r="P394" s="54"/>
      <c r="Q394" s="54"/>
      <c r="R394" s="54"/>
      <c r="S394" s="55"/>
      <c r="T394" s="55"/>
      <c r="U394"/>
      <c r="V394"/>
      <c r="W394"/>
      <c r="X394" s="38"/>
      <c r="Y394" s="66"/>
    </row>
    <row r="395" spans="1:25" ht="15" x14ac:dyDescent="0.25">
      <c r="A395"/>
      <c r="B395"/>
      <c r="C395" s="43"/>
      <c r="D395" s="44"/>
      <c r="E395" s="46"/>
      <c r="F395" s="44"/>
      <c r="G395" s="46"/>
      <c r="H395" s="44"/>
      <c r="I395" s="44"/>
      <c r="J395" s="44"/>
      <c r="K395" s="46"/>
      <c r="L395" s="53"/>
      <c r="M395" s="53"/>
      <c r="N395" s="54"/>
      <c r="O395" s="54"/>
      <c r="P395" s="54"/>
      <c r="Q395" s="54"/>
      <c r="R395" s="54"/>
      <c r="S395" s="55"/>
      <c r="T395" s="55"/>
      <c r="U395"/>
      <c r="V395"/>
      <c r="W395"/>
      <c r="X395" s="38"/>
      <c r="Y395" s="66"/>
    </row>
    <row r="396" spans="1:25" s="50" customFormat="1" ht="15" x14ac:dyDescent="0.25">
      <c r="A396"/>
      <c r="B396"/>
      <c r="C396" s="43"/>
      <c r="D396" s="44"/>
      <c r="E396" s="46"/>
      <c r="F396" s="44"/>
      <c r="G396" s="46"/>
      <c r="H396" s="44"/>
      <c r="I396" s="44"/>
      <c r="J396" s="44"/>
      <c r="K396" s="46"/>
      <c r="L396" s="53"/>
      <c r="M396" s="53"/>
      <c r="N396" s="54"/>
      <c r="O396" s="54"/>
      <c r="P396" s="54"/>
      <c r="Q396" s="54"/>
      <c r="R396" s="54"/>
      <c r="S396" s="55"/>
      <c r="T396" s="55"/>
      <c r="U396"/>
      <c r="V396"/>
      <c r="W396"/>
      <c r="X396" s="38"/>
      <c r="Y396" s="66"/>
    </row>
    <row r="397" spans="1:25" ht="15" x14ac:dyDescent="0.25">
      <c r="A397"/>
      <c r="B397"/>
      <c r="C397" s="43"/>
      <c r="D397" s="44"/>
      <c r="E397" s="46"/>
      <c r="F397" s="44"/>
      <c r="G397" s="46"/>
      <c r="H397" s="44"/>
      <c r="I397" s="44"/>
      <c r="J397" s="44"/>
      <c r="K397" s="46"/>
      <c r="L397" s="53"/>
      <c r="M397" s="53"/>
      <c r="N397" s="54"/>
      <c r="O397" s="54"/>
      <c r="P397" s="54"/>
      <c r="Q397" s="54"/>
      <c r="R397" s="54"/>
      <c r="S397" s="55"/>
      <c r="T397" s="55"/>
      <c r="U397"/>
      <c r="V397"/>
      <c r="W397"/>
      <c r="X397" s="38"/>
      <c r="Y397" s="66"/>
    </row>
    <row r="398" spans="1:25" ht="15" x14ac:dyDescent="0.25">
      <c r="A398"/>
      <c r="B398"/>
      <c r="C398" s="43"/>
      <c r="D398" s="44"/>
      <c r="E398" s="46"/>
      <c r="F398" s="44"/>
      <c r="G398" s="46"/>
      <c r="H398" s="44"/>
      <c r="I398" s="44"/>
      <c r="J398" s="44"/>
      <c r="K398" s="46"/>
      <c r="L398" s="53"/>
      <c r="M398" s="53"/>
      <c r="N398" s="54"/>
      <c r="O398" s="54"/>
      <c r="P398" s="54"/>
      <c r="Q398" s="54"/>
      <c r="R398" s="54"/>
      <c r="S398" s="55"/>
      <c r="T398" s="55"/>
      <c r="U398"/>
      <c r="V398"/>
      <c r="W398"/>
      <c r="X398" s="38"/>
      <c r="Y398" s="66"/>
    </row>
    <row r="399" spans="1:25" ht="15" x14ac:dyDescent="0.25">
      <c r="A399"/>
      <c r="B399"/>
      <c r="C399" s="43"/>
      <c r="D399" s="44"/>
      <c r="E399" s="46"/>
      <c r="F399" s="44"/>
      <c r="G399" s="46"/>
      <c r="H399" s="44"/>
      <c r="I399" s="44"/>
      <c r="J399" s="44"/>
      <c r="K399" s="46"/>
      <c r="L399" s="53"/>
      <c r="M399" s="53"/>
      <c r="N399" s="54"/>
      <c r="O399" s="54"/>
      <c r="P399" s="54"/>
      <c r="Q399" s="54"/>
      <c r="R399" s="54"/>
      <c r="S399" s="55"/>
      <c r="T399" s="55"/>
      <c r="U399"/>
      <c r="V399"/>
      <c r="W399"/>
      <c r="X399" s="38"/>
      <c r="Y399" s="66"/>
    </row>
    <row r="400" spans="1:25" ht="15" x14ac:dyDescent="0.25">
      <c r="A400"/>
      <c r="B400"/>
      <c r="C400" s="43"/>
      <c r="D400" s="44"/>
      <c r="E400" s="46"/>
      <c r="F400" s="44"/>
      <c r="G400" s="46"/>
      <c r="H400" s="44"/>
      <c r="I400" s="44"/>
      <c r="J400" s="44"/>
      <c r="K400" s="46"/>
      <c r="L400" s="53"/>
      <c r="M400" s="53"/>
      <c r="N400" s="54"/>
      <c r="O400" s="54"/>
      <c r="P400" s="54"/>
      <c r="Q400" s="54"/>
      <c r="R400" s="54"/>
      <c r="S400" s="55"/>
      <c r="T400" s="55"/>
      <c r="U400"/>
      <c r="V400"/>
      <c r="W400"/>
      <c r="X400" s="38"/>
      <c r="Y400" s="66"/>
    </row>
    <row r="401" spans="1:25" ht="15" x14ac:dyDescent="0.25">
      <c r="A401"/>
      <c r="B401"/>
      <c r="C401" s="43"/>
      <c r="D401" s="44"/>
      <c r="E401" s="46"/>
      <c r="F401" s="44"/>
      <c r="G401" s="46"/>
      <c r="H401" s="44"/>
      <c r="I401" s="44"/>
      <c r="J401" s="44"/>
      <c r="K401" s="46"/>
      <c r="L401" s="53"/>
      <c r="M401" s="53"/>
      <c r="N401" s="54"/>
      <c r="O401" s="54"/>
      <c r="P401" s="54"/>
      <c r="Q401" s="54"/>
      <c r="R401" s="54"/>
      <c r="S401" s="55"/>
      <c r="T401" s="55"/>
      <c r="U401"/>
      <c r="V401"/>
      <c r="W401"/>
      <c r="X401" s="38"/>
      <c r="Y401" s="66"/>
    </row>
    <row r="402" spans="1:25" ht="15" x14ac:dyDescent="0.25">
      <c r="A402"/>
      <c r="B402"/>
      <c r="C402" s="43"/>
      <c r="D402" s="44"/>
      <c r="E402" s="46"/>
      <c r="F402" s="44"/>
      <c r="G402" s="46"/>
      <c r="H402" s="44"/>
      <c r="I402" s="44"/>
      <c r="J402" s="44"/>
      <c r="K402" s="46"/>
      <c r="L402" s="53"/>
      <c r="M402" s="53"/>
      <c r="N402" s="54"/>
      <c r="O402" s="54"/>
      <c r="P402" s="54"/>
      <c r="Q402" s="54"/>
      <c r="R402" s="54"/>
      <c r="S402" s="55"/>
      <c r="T402" s="55"/>
      <c r="U402"/>
      <c r="V402"/>
      <c r="W402"/>
      <c r="X402" s="38"/>
      <c r="Y402" s="66"/>
    </row>
    <row r="403" spans="1:25" ht="15" x14ac:dyDescent="0.25">
      <c r="A403"/>
      <c r="B403"/>
      <c r="C403" s="43"/>
      <c r="D403" s="44"/>
      <c r="E403" s="46"/>
      <c r="F403" s="44"/>
      <c r="G403" s="46"/>
      <c r="H403" s="44"/>
      <c r="I403" s="44"/>
      <c r="J403" s="44"/>
      <c r="K403" s="46"/>
      <c r="L403" s="53"/>
      <c r="M403" s="53"/>
      <c r="N403" s="54"/>
      <c r="O403" s="54"/>
      <c r="P403" s="54"/>
      <c r="Q403" s="54"/>
      <c r="R403" s="54"/>
      <c r="S403" s="55"/>
      <c r="T403" s="55"/>
      <c r="U403"/>
      <c r="V403"/>
      <c r="W403"/>
      <c r="X403" s="38"/>
      <c r="Y403" s="66"/>
    </row>
    <row r="404" spans="1:25" ht="15" x14ac:dyDescent="0.25">
      <c r="A404"/>
      <c r="B404"/>
      <c r="C404" s="43"/>
      <c r="D404" s="44"/>
      <c r="E404" s="46"/>
      <c r="F404" s="44"/>
      <c r="G404" s="46"/>
      <c r="H404" s="44"/>
      <c r="I404" s="44"/>
      <c r="J404" s="44"/>
      <c r="K404" s="46"/>
      <c r="L404" s="53"/>
      <c r="M404" s="53"/>
      <c r="N404" s="54"/>
      <c r="O404" s="54"/>
      <c r="P404" s="54"/>
      <c r="Q404" s="54"/>
      <c r="R404" s="54"/>
      <c r="S404" s="55"/>
      <c r="T404" s="55"/>
      <c r="U404"/>
      <c r="V404"/>
      <c r="W404"/>
      <c r="X404" s="38"/>
      <c r="Y404" s="66"/>
    </row>
    <row r="405" spans="1:25" ht="15" x14ac:dyDescent="0.25">
      <c r="A405"/>
      <c r="B405"/>
      <c r="C405" s="43"/>
      <c r="D405" s="44"/>
      <c r="E405" s="46"/>
      <c r="F405" s="44"/>
      <c r="G405" s="46"/>
      <c r="H405" s="44"/>
      <c r="I405" s="44"/>
      <c r="J405" s="44"/>
      <c r="K405" s="46"/>
      <c r="L405" s="53"/>
      <c r="M405" s="53"/>
      <c r="N405" s="54"/>
      <c r="O405" s="54"/>
      <c r="P405" s="54"/>
      <c r="Q405" s="54"/>
      <c r="R405" s="54"/>
      <c r="S405" s="55"/>
      <c r="T405" s="55"/>
      <c r="U405"/>
      <c r="V405"/>
      <c r="W405"/>
      <c r="X405" s="38"/>
      <c r="Y405" s="66"/>
    </row>
    <row r="406" spans="1:25" ht="15" x14ac:dyDescent="0.25">
      <c r="A406"/>
      <c r="B406"/>
      <c r="C406" s="43"/>
      <c r="D406" s="44"/>
      <c r="E406" s="46"/>
      <c r="F406" s="44"/>
      <c r="G406" s="46"/>
      <c r="H406" s="44"/>
      <c r="I406" s="44"/>
      <c r="J406" s="44"/>
      <c r="K406" s="46"/>
      <c r="L406" s="53"/>
      <c r="M406" s="53"/>
      <c r="N406" s="54"/>
      <c r="O406" s="54"/>
      <c r="P406" s="54"/>
      <c r="Q406" s="54"/>
      <c r="R406" s="54"/>
      <c r="S406" s="55"/>
      <c r="T406" s="55"/>
      <c r="U406"/>
      <c r="V406"/>
      <c r="W406"/>
      <c r="X406" s="38"/>
      <c r="Y406" s="66"/>
    </row>
    <row r="407" spans="1:25" ht="15" x14ac:dyDescent="0.25">
      <c r="A407"/>
      <c r="B407"/>
      <c r="C407" s="43"/>
      <c r="D407" s="44"/>
      <c r="E407" s="46"/>
      <c r="F407" s="44"/>
      <c r="G407" s="46"/>
      <c r="H407" s="44"/>
      <c r="I407" s="44"/>
      <c r="J407" s="44"/>
      <c r="K407" s="46"/>
      <c r="L407" s="53"/>
      <c r="M407" s="53"/>
      <c r="N407" s="54"/>
      <c r="O407" s="54"/>
      <c r="P407" s="54"/>
      <c r="Q407" s="54"/>
      <c r="R407" s="54"/>
      <c r="S407" s="55"/>
      <c r="T407" s="55"/>
      <c r="U407"/>
      <c r="V407"/>
      <c r="W407"/>
      <c r="X407" s="38"/>
      <c r="Y407" s="66"/>
    </row>
    <row r="408" spans="1:25" ht="15" x14ac:dyDescent="0.25">
      <c r="A408"/>
      <c r="B408"/>
      <c r="C408" s="43"/>
      <c r="D408" s="44"/>
      <c r="E408" s="46"/>
      <c r="F408" s="44"/>
      <c r="G408" s="46"/>
      <c r="H408" s="44"/>
      <c r="I408" s="44"/>
      <c r="J408" s="44"/>
      <c r="K408" s="46"/>
      <c r="L408" s="53"/>
      <c r="M408" s="53"/>
      <c r="N408" s="54"/>
      <c r="O408" s="54"/>
      <c r="P408" s="54"/>
      <c r="Q408" s="54"/>
      <c r="R408" s="54"/>
      <c r="S408" s="55"/>
      <c r="T408" s="55"/>
      <c r="U408"/>
      <c r="V408"/>
      <c r="W408"/>
      <c r="X408" s="38"/>
      <c r="Y408" s="66"/>
    </row>
    <row r="409" spans="1:25" ht="15" x14ac:dyDescent="0.25">
      <c r="A409"/>
      <c r="B409"/>
      <c r="C409" s="43"/>
      <c r="D409" s="44"/>
      <c r="E409" s="46"/>
      <c r="F409" s="44"/>
      <c r="G409" s="46"/>
      <c r="H409" s="44"/>
      <c r="I409" s="44"/>
      <c r="J409" s="44"/>
      <c r="K409" s="46"/>
      <c r="L409" s="53"/>
      <c r="M409" s="53"/>
      <c r="N409" s="54"/>
      <c r="O409" s="54"/>
      <c r="P409" s="54"/>
      <c r="Q409" s="54"/>
      <c r="R409" s="54"/>
      <c r="S409" s="55"/>
      <c r="T409" s="55"/>
      <c r="U409"/>
      <c r="V409"/>
      <c r="W409"/>
      <c r="X409" s="38"/>
      <c r="Y409" s="66"/>
    </row>
    <row r="410" spans="1:25" ht="15" x14ac:dyDescent="0.25">
      <c r="A410"/>
      <c r="B410"/>
      <c r="C410" s="43"/>
      <c r="D410" s="44"/>
      <c r="E410" s="46"/>
      <c r="F410" s="44"/>
      <c r="G410" s="46"/>
      <c r="H410" s="44"/>
      <c r="I410" s="44"/>
      <c r="J410" s="44"/>
      <c r="K410" s="46"/>
      <c r="L410" s="53"/>
      <c r="M410" s="53"/>
      <c r="N410" s="54"/>
      <c r="O410" s="54"/>
      <c r="P410" s="54"/>
      <c r="Q410" s="54"/>
      <c r="R410" s="54"/>
      <c r="S410" s="55"/>
      <c r="T410" s="55"/>
      <c r="U410"/>
      <c r="V410"/>
      <c r="W410"/>
      <c r="X410" s="38"/>
      <c r="Y410" s="66"/>
    </row>
    <row r="411" spans="1:25" ht="15" x14ac:dyDescent="0.25">
      <c r="A411"/>
      <c r="B411"/>
      <c r="C411" s="43"/>
      <c r="D411" s="44"/>
      <c r="E411" s="46"/>
      <c r="F411" s="44"/>
      <c r="G411" s="46"/>
      <c r="H411" s="44"/>
      <c r="I411" s="44"/>
      <c r="J411" s="44"/>
      <c r="K411" s="46"/>
      <c r="L411" s="53"/>
      <c r="M411" s="53"/>
      <c r="N411" s="54"/>
      <c r="O411" s="54"/>
      <c r="P411" s="54"/>
      <c r="Q411" s="54"/>
      <c r="R411" s="54"/>
      <c r="S411" s="55"/>
      <c r="T411" s="55"/>
      <c r="U411"/>
      <c r="V411"/>
      <c r="W411"/>
      <c r="X411" s="38"/>
      <c r="Y411" s="66"/>
    </row>
    <row r="412" spans="1:25" ht="15" x14ac:dyDescent="0.25">
      <c r="A412"/>
      <c r="B412"/>
      <c r="C412" s="43"/>
      <c r="D412" s="44"/>
      <c r="E412" s="46"/>
      <c r="F412" s="44"/>
      <c r="G412" s="46"/>
      <c r="H412" s="44"/>
      <c r="I412" s="44"/>
      <c r="J412" s="44"/>
      <c r="K412" s="46"/>
      <c r="L412" s="53"/>
      <c r="M412" s="53"/>
      <c r="N412" s="54"/>
      <c r="O412" s="54"/>
      <c r="P412" s="54"/>
      <c r="Q412" s="54"/>
      <c r="R412" s="54"/>
      <c r="S412" s="55"/>
      <c r="T412" s="55"/>
      <c r="U412"/>
      <c r="V412"/>
      <c r="W412"/>
      <c r="X412" s="38"/>
      <c r="Y412" s="66"/>
    </row>
    <row r="413" spans="1:25" ht="15" x14ac:dyDescent="0.25">
      <c r="A413"/>
      <c r="B413"/>
      <c r="C413" s="43"/>
      <c r="D413" s="44"/>
      <c r="E413" s="46"/>
      <c r="F413" s="44"/>
      <c r="G413" s="46"/>
      <c r="H413" s="44"/>
      <c r="I413" s="44"/>
      <c r="J413" s="44"/>
      <c r="K413" s="46"/>
      <c r="L413" s="53"/>
      <c r="M413" s="53"/>
      <c r="N413" s="54"/>
      <c r="O413" s="54"/>
      <c r="P413" s="54"/>
      <c r="Q413" s="54"/>
      <c r="R413" s="54"/>
      <c r="S413" s="55"/>
      <c r="T413" s="55"/>
      <c r="U413"/>
      <c r="V413"/>
      <c r="W413"/>
      <c r="X413" s="38"/>
      <c r="Y413" s="66"/>
    </row>
    <row r="414" spans="1:25" ht="15" x14ac:dyDescent="0.25">
      <c r="A414"/>
      <c r="B414"/>
      <c r="C414" s="43"/>
      <c r="D414" s="44"/>
      <c r="E414" s="46"/>
      <c r="F414" s="44"/>
      <c r="G414" s="46"/>
      <c r="H414" s="44"/>
      <c r="I414" s="44"/>
      <c r="J414" s="44"/>
      <c r="K414" s="46"/>
      <c r="L414" s="53"/>
      <c r="M414" s="53"/>
      <c r="N414" s="54"/>
      <c r="O414" s="54"/>
      <c r="P414" s="54"/>
      <c r="Q414" s="54"/>
      <c r="R414" s="54"/>
      <c r="S414" s="55"/>
      <c r="T414" s="55"/>
      <c r="U414"/>
      <c r="V414"/>
      <c r="W414"/>
      <c r="X414" s="38"/>
      <c r="Y414" s="66"/>
    </row>
    <row r="415" spans="1:25" ht="15" x14ac:dyDescent="0.25">
      <c r="A415"/>
      <c r="B415"/>
      <c r="C415" s="43"/>
      <c r="D415" s="44"/>
      <c r="E415" s="46"/>
      <c r="F415" s="44"/>
      <c r="G415" s="46"/>
      <c r="H415" s="44"/>
      <c r="I415" s="44"/>
      <c r="J415" s="44"/>
      <c r="K415" s="46"/>
      <c r="L415" s="53"/>
      <c r="M415" s="53"/>
      <c r="N415" s="54"/>
      <c r="O415" s="54"/>
      <c r="P415" s="54"/>
      <c r="Q415" s="54"/>
      <c r="R415" s="54"/>
      <c r="S415" s="55"/>
      <c r="T415" s="55"/>
      <c r="U415"/>
      <c r="V415"/>
      <c r="W415"/>
      <c r="X415" s="38"/>
      <c r="Y415" s="66"/>
    </row>
    <row r="416" spans="1:25" ht="15" x14ac:dyDescent="0.25">
      <c r="A416"/>
      <c r="B416"/>
      <c r="C416" s="43"/>
      <c r="D416" s="44"/>
      <c r="E416" s="46"/>
      <c r="F416" s="44"/>
      <c r="G416" s="46"/>
      <c r="H416" s="44"/>
      <c r="I416" s="44"/>
      <c r="J416" s="44"/>
      <c r="K416" s="46"/>
      <c r="L416" s="53"/>
      <c r="M416" s="53"/>
      <c r="N416" s="54"/>
      <c r="O416" s="54"/>
      <c r="P416" s="54"/>
      <c r="Q416" s="54"/>
      <c r="R416" s="54"/>
      <c r="S416" s="55"/>
      <c r="T416" s="55"/>
      <c r="U416"/>
      <c r="V416"/>
      <c r="W416"/>
      <c r="X416" s="38"/>
      <c r="Y416" s="66"/>
    </row>
    <row r="417" spans="1:25" ht="15" x14ac:dyDescent="0.25">
      <c r="A417"/>
      <c r="B417"/>
      <c r="C417" s="43"/>
      <c r="D417" s="44"/>
      <c r="E417" s="46"/>
      <c r="F417" s="44"/>
      <c r="G417" s="46"/>
      <c r="H417" s="44"/>
      <c r="I417" s="44"/>
      <c r="J417" s="44"/>
      <c r="K417" s="46"/>
      <c r="L417" s="53"/>
      <c r="M417" s="53"/>
      <c r="N417" s="54"/>
      <c r="O417" s="54"/>
      <c r="P417" s="54"/>
      <c r="Q417" s="54"/>
      <c r="R417" s="54"/>
      <c r="S417" s="55"/>
      <c r="T417" s="55"/>
      <c r="U417"/>
      <c r="V417"/>
      <c r="W417"/>
      <c r="X417" s="38"/>
      <c r="Y417" s="66"/>
    </row>
    <row r="418" spans="1:25" s="50" customFormat="1" ht="15" x14ac:dyDescent="0.25">
      <c r="A418"/>
      <c r="B418"/>
      <c r="C418" s="43"/>
      <c r="D418" s="44"/>
      <c r="E418" s="46"/>
      <c r="F418" s="44"/>
      <c r="G418" s="46"/>
      <c r="H418" s="44"/>
      <c r="I418" s="44"/>
      <c r="J418" s="44"/>
      <c r="K418" s="46"/>
      <c r="L418" s="53"/>
      <c r="M418" s="53"/>
      <c r="N418" s="54"/>
      <c r="O418" s="54"/>
      <c r="P418" s="54"/>
      <c r="Q418" s="54"/>
      <c r="R418" s="54"/>
      <c r="S418" s="55"/>
      <c r="T418" s="55"/>
      <c r="U418"/>
      <c r="V418"/>
      <c r="W418"/>
      <c r="X418" s="38"/>
      <c r="Y418" s="66"/>
    </row>
    <row r="419" spans="1:25" s="50" customFormat="1" ht="15" x14ac:dyDescent="0.25">
      <c r="A419" s="42"/>
      <c r="B419" s="42"/>
      <c r="C419" s="43"/>
      <c r="D419" s="44"/>
      <c r="E419" s="46"/>
      <c r="F419" s="44"/>
      <c r="G419" s="46"/>
      <c r="H419" s="44"/>
      <c r="I419" s="44"/>
      <c r="J419" s="44"/>
      <c r="K419" s="46"/>
      <c r="L419" s="53"/>
      <c r="M419" s="53"/>
      <c r="N419" s="54"/>
      <c r="O419" s="54"/>
      <c r="P419" s="54"/>
      <c r="Q419" s="54"/>
      <c r="R419" s="54"/>
      <c r="S419" s="55"/>
      <c r="T419" s="55"/>
      <c r="U419" s="42"/>
      <c r="V419" s="42"/>
      <c r="W419" s="42"/>
      <c r="X419" s="52"/>
      <c r="Y419" s="66"/>
    </row>
    <row r="420" spans="1:25" ht="15" x14ac:dyDescent="0.25">
      <c r="A420"/>
      <c r="B420"/>
      <c r="C420" s="43"/>
      <c r="D420" s="44"/>
      <c r="E420" s="46"/>
      <c r="F420" s="44"/>
      <c r="G420" s="46"/>
      <c r="H420" s="44"/>
      <c r="I420" s="44"/>
      <c r="J420" s="44"/>
      <c r="K420" s="46"/>
      <c r="L420" s="53"/>
      <c r="M420" s="53"/>
      <c r="N420" s="54"/>
      <c r="O420" s="54"/>
      <c r="P420" s="54"/>
      <c r="Q420" s="54"/>
      <c r="R420" s="54"/>
      <c r="S420" s="55"/>
      <c r="T420" s="55"/>
      <c r="U420"/>
      <c r="V420"/>
      <c r="W420"/>
      <c r="X420" s="38"/>
      <c r="Y420" s="66"/>
    </row>
    <row r="421" spans="1:25" ht="15" x14ac:dyDescent="0.25">
      <c r="A421"/>
      <c r="B421"/>
      <c r="C421" s="43"/>
      <c r="D421" s="44"/>
      <c r="E421" s="46"/>
      <c r="F421" s="44"/>
      <c r="G421" s="46"/>
      <c r="H421" s="44"/>
      <c r="I421" s="44"/>
      <c r="J421" s="44"/>
      <c r="K421" s="46"/>
      <c r="L421" s="53"/>
      <c r="M421" s="53"/>
      <c r="N421" s="54"/>
      <c r="O421" s="54"/>
      <c r="P421" s="54"/>
      <c r="Q421" s="54"/>
      <c r="R421" s="54"/>
      <c r="S421" s="55"/>
      <c r="T421" s="55"/>
      <c r="U421"/>
      <c r="V421"/>
      <c r="W421"/>
      <c r="X421" s="38"/>
      <c r="Y421" s="66"/>
    </row>
    <row r="422" spans="1:25" ht="15" x14ac:dyDescent="0.25">
      <c r="A422"/>
      <c r="B422"/>
      <c r="C422" s="43"/>
      <c r="D422" s="44"/>
      <c r="E422" s="46"/>
      <c r="F422" s="44"/>
      <c r="G422" s="46"/>
      <c r="H422" s="44"/>
      <c r="I422" s="44"/>
      <c r="J422" s="44"/>
      <c r="K422" s="46"/>
      <c r="L422" s="53"/>
      <c r="M422" s="53"/>
      <c r="N422" s="54"/>
      <c r="O422" s="54"/>
      <c r="P422" s="54"/>
      <c r="Q422" s="54"/>
      <c r="R422" s="54"/>
      <c r="S422" s="55"/>
      <c r="T422" s="55"/>
      <c r="U422"/>
      <c r="V422"/>
      <c r="W422"/>
      <c r="X422" s="38"/>
      <c r="Y422" s="66"/>
    </row>
    <row r="423" spans="1:25" ht="15" x14ac:dyDescent="0.25">
      <c r="A423"/>
      <c r="B423"/>
      <c r="C423" s="43"/>
      <c r="D423" s="44"/>
      <c r="E423" s="46"/>
      <c r="F423" s="44"/>
      <c r="G423" s="46"/>
      <c r="H423" s="44"/>
      <c r="I423" s="44"/>
      <c r="J423" s="44"/>
      <c r="K423" s="46"/>
      <c r="L423" s="53"/>
      <c r="M423" s="53"/>
      <c r="N423" s="54"/>
      <c r="O423" s="54"/>
      <c r="P423" s="54"/>
      <c r="Q423" s="54"/>
      <c r="R423" s="54"/>
      <c r="S423" s="55"/>
      <c r="T423" s="55"/>
      <c r="U423"/>
      <c r="V423"/>
      <c r="W423"/>
      <c r="X423" s="38"/>
      <c r="Y423" s="66"/>
    </row>
    <row r="424" spans="1:25" ht="15" x14ac:dyDescent="0.25">
      <c r="A424"/>
      <c r="B424"/>
      <c r="C424" s="43"/>
      <c r="D424" s="44"/>
      <c r="E424" s="46"/>
      <c r="F424" s="44"/>
      <c r="G424" s="46"/>
      <c r="H424" s="44"/>
      <c r="I424" s="44"/>
      <c r="J424" s="44"/>
      <c r="K424" s="46"/>
      <c r="L424" s="53"/>
      <c r="M424" s="53"/>
      <c r="N424" s="54"/>
      <c r="O424" s="54"/>
      <c r="P424" s="54"/>
      <c r="Q424" s="54"/>
      <c r="R424" s="54"/>
      <c r="S424" s="55"/>
      <c r="T424" s="55"/>
      <c r="U424"/>
      <c r="V424"/>
      <c r="W424"/>
      <c r="X424" s="38"/>
      <c r="Y424" s="66"/>
    </row>
    <row r="425" spans="1:25" ht="15" x14ac:dyDescent="0.25">
      <c r="A425"/>
      <c r="B425"/>
      <c r="C425" s="43"/>
      <c r="D425" s="44"/>
      <c r="E425" s="46"/>
      <c r="F425" s="44"/>
      <c r="G425" s="46"/>
      <c r="H425" s="44"/>
      <c r="I425" s="44"/>
      <c r="J425" s="44"/>
      <c r="K425" s="46"/>
      <c r="L425" s="53"/>
      <c r="M425" s="53"/>
      <c r="N425" s="54"/>
      <c r="O425" s="54"/>
      <c r="P425" s="54"/>
      <c r="Q425" s="54"/>
      <c r="R425" s="54"/>
      <c r="S425" s="55"/>
      <c r="T425" s="55"/>
      <c r="U425"/>
      <c r="V425"/>
      <c r="W425"/>
      <c r="X425" s="38"/>
      <c r="Y425" s="66"/>
    </row>
    <row r="426" spans="1:25" ht="15" x14ac:dyDescent="0.25">
      <c r="A426"/>
      <c r="B426"/>
      <c r="C426" s="43"/>
      <c r="D426" s="44"/>
      <c r="E426" s="46"/>
      <c r="F426" s="44"/>
      <c r="G426" s="46"/>
      <c r="H426" s="44"/>
      <c r="I426" s="44"/>
      <c r="J426" s="44"/>
      <c r="K426" s="46"/>
      <c r="L426" s="53"/>
      <c r="M426" s="53"/>
      <c r="N426" s="54"/>
      <c r="O426" s="54"/>
      <c r="P426" s="54"/>
      <c r="Q426" s="54"/>
      <c r="R426" s="54"/>
      <c r="S426" s="55"/>
      <c r="T426" s="55"/>
      <c r="U426"/>
      <c r="V426"/>
      <c r="W426"/>
      <c r="X426" s="38"/>
      <c r="Y426" s="66"/>
    </row>
    <row r="427" spans="1:25" ht="15" x14ac:dyDescent="0.25">
      <c r="A427"/>
      <c r="B427"/>
      <c r="C427" s="43"/>
      <c r="D427" s="44"/>
      <c r="E427" s="46"/>
      <c r="F427" s="44"/>
      <c r="G427" s="46"/>
      <c r="H427" s="44"/>
      <c r="I427" s="44"/>
      <c r="J427" s="44"/>
      <c r="K427" s="46"/>
      <c r="L427" s="53"/>
      <c r="M427" s="53"/>
      <c r="N427" s="54"/>
      <c r="O427" s="54"/>
      <c r="P427" s="54"/>
      <c r="Q427" s="54"/>
      <c r="R427" s="54"/>
      <c r="S427" s="55"/>
      <c r="T427" s="55"/>
      <c r="U427"/>
      <c r="V427"/>
      <c r="W427"/>
      <c r="X427" s="38"/>
      <c r="Y427" s="66"/>
    </row>
    <row r="428" spans="1:25" ht="15" x14ac:dyDescent="0.25">
      <c r="A428"/>
      <c r="B428"/>
      <c r="C428" s="43"/>
      <c r="D428" s="44"/>
      <c r="E428" s="46"/>
      <c r="F428" s="44"/>
      <c r="G428" s="46"/>
      <c r="H428" s="44"/>
      <c r="I428" s="44"/>
      <c r="J428" s="44"/>
      <c r="K428" s="46"/>
      <c r="L428" s="53"/>
      <c r="M428" s="53"/>
      <c r="N428" s="54"/>
      <c r="O428" s="54"/>
      <c r="P428" s="54"/>
      <c r="Q428" s="54"/>
      <c r="R428" s="54"/>
      <c r="S428" s="55"/>
      <c r="T428" s="55"/>
      <c r="U428"/>
      <c r="V428"/>
      <c r="W428"/>
      <c r="X428" s="38"/>
      <c r="Y428" s="66"/>
    </row>
    <row r="429" spans="1:25" ht="15" x14ac:dyDescent="0.25">
      <c r="A429"/>
      <c r="B429"/>
      <c r="C429" s="43"/>
      <c r="D429" s="44"/>
      <c r="E429" s="46"/>
      <c r="F429" s="44"/>
      <c r="G429" s="46"/>
      <c r="H429" s="44"/>
      <c r="I429" s="44"/>
      <c r="J429" s="44"/>
      <c r="K429" s="46"/>
      <c r="L429" s="53"/>
      <c r="M429" s="53"/>
      <c r="N429" s="54"/>
      <c r="O429" s="54"/>
      <c r="P429" s="54"/>
      <c r="Q429" s="54"/>
      <c r="R429" s="54"/>
      <c r="S429" s="55"/>
      <c r="T429" s="55"/>
      <c r="U429"/>
      <c r="V429"/>
      <c r="W429"/>
      <c r="X429" s="38"/>
      <c r="Y429" s="66"/>
    </row>
    <row r="430" spans="1:25" ht="15" x14ac:dyDescent="0.25">
      <c r="A430"/>
      <c r="B430"/>
      <c r="C430" s="43"/>
      <c r="D430" s="44"/>
      <c r="E430" s="46"/>
      <c r="F430" s="44"/>
      <c r="G430" s="46"/>
      <c r="H430" s="44"/>
      <c r="I430" s="44"/>
      <c r="J430" s="44"/>
      <c r="K430" s="46"/>
      <c r="L430" s="53"/>
      <c r="M430" s="53"/>
      <c r="N430" s="54"/>
      <c r="O430" s="54"/>
      <c r="P430" s="54"/>
      <c r="Q430" s="54"/>
      <c r="R430" s="54"/>
      <c r="S430" s="55"/>
      <c r="T430" s="55"/>
      <c r="U430"/>
      <c r="V430"/>
      <c r="W430"/>
      <c r="X430" s="38"/>
      <c r="Y430" s="66"/>
    </row>
    <row r="431" spans="1:25" ht="15" x14ac:dyDescent="0.25">
      <c r="A431"/>
      <c r="B431"/>
      <c r="C431" s="43"/>
      <c r="D431" s="44"/>
      <c r="E431" s="46"/>
      <c r="F431" s="44"/>
      <c r="G431" s="46"/>
      <c r="H431" s="44"/>
      <c r="I431" s="44"/>
      <c r="J431" s="44"/>
      <c r="K431" s="46"/>
      <c r="L431" s="53"/>
      <c r="M431" s="53"/>
      <c r="N431" s="54"/>
      <c r="O431" s="54"/>
      <c r="P431" s="54"/>
      <c r="Q431" s="54"/>
      <c r="R431" s="54"/>
      <c r="S431" s="55"/>
      <c r="T431" s="55"/>
      <c r="U431"/>
      <c r="V431"/>
      <c r="W431"/>
      <c r="X431" s="38"/>
      <c r="Y431" s="66"/>
    </row>
    <row r="432" spans="1:25" ht="15" x14ac:dyDescent="0.25">
      <c r="A432"/>
      <c r="B432"/>
      <c r="C432" s="43"/>
      <c r="D432" s="44"/>
      <c r="E432" s="46"/>
      <c r="F432" s="44"/>
      <c r="G432" s="46"/>
      <c r="H432" s="44"/>
      <c r="I432" s="44"/>
      <c r="J432" s="44"/>
      <c r="K432" s="46"/>
      <c r="L432" s="53"/>
      <c r="M432" s="53"/>
      <c r="N432" s="54"/>
      <c r="O432" s="54"/>
      <c r="P432" s="54"/>
      <c r="Q432" s="54"/>
      <c r="R432" s="54"/>
      <c r="S432" s="55"/>
      <c r="T432" s="55"/>
      <c r="U432"/>
      <c r="V432"/>
      <c r="W432"/>
      <c r="X432" s="38"/>
      <c r="Y432" s="66"/>
    </row>
    <row r="433" spans="1:25" ht="15" x14ac:dyDescent="0.25">
      <c r="A433"/>
      <c r="B433"/>
      <c r="C433" s="43"/>
      <c r="D433" s="44"/>
      <c r="E433" s="46"/>
      <c r="F433" s="44"/>
      <c r="G433" s="46"/>
      <c r="H433" s="44"/>
      <c r="I433" s="44"/>
      <c r="J433" s="44"/>
      <c r="K433" s="46"/>
      <c r="L433" s="53"/>
      <c r="M433" s="53"/>
      <c r="N433" s="54"/>
      <c r="O433" s="54"/>
      <c r="P433" s="54"/>
      <c r="Q433" s="54"/>
      <c r="R433" s="54"/>
      <c r="S433" s="55"/>
      <c r="T433" s="55"/>
      <c r="U433"/>
      <c r="V433"/>
      <c r="W433"/>
      <c r="X433" s="38"/>
      <c r="Y433" s="66"/>
    </row>
    <row r="434" spans="1:25" ht="15" x14ac:dyDescent="0.25">
      <c r="A434"/>
      <c r="B434"/>
      <c r="C434" s="43"/>
      <c r="D434" s="44"/>
      <c r="E434" s="46"/>
      <c r="F434" s="44"/>
      <c r="G434" s="46"/>
      <c r="H434" s="44"/>
      <c r="I434" s="44"/>
      <c r="J434" s="44"/>
      <c r="K434" s="46"/>
      <c r="L434" s="53"/>
      <c r="M434" s="53"/>
      <c r="N434" s="54"/>
      <c r="O434" s="54"/>
      <c r="P434" s="54"/>
      <c r="Q434" s="54"/>
      <c r="R434" s="54"/>
      <c r="S434" s="55"/>
      <c r="T434" s="55"/>
      <c r="U434"/>
      <c r="V434"/>
      <c r="W434"/>
      <c r="X434" s="38"/>
      <c r="Y434" s="66"/>
    </row>
    <row r="435" spans="1:25" ht="15" x14ac:dyDescent="0.25">
      <c r="A435"/>
      <c r="B435"/>
      <c r="C435" s="43"/>
      <c r="D435" s="44"/>
      <c r="E435" s="46"/>
      <c r="F435" s="44"/>
      <c r="G435" s="46"/>
      <c r="H435" s="44"/>
      <c r="I435" s="44"/>
      <c r="J435" s="44"/>
      <c r="K435" s="46"/>
      <c r="L435" s="53"/>
      <c r="M435" s="53"/>
      <c r="N435" s="54"/>
      <c r="O435" s="54"/>
      <c r="P435" s="54"/>
      <c r="Q435" s="54"/>
      <c r="R435" s="54"/>
      <c r="S435" s="55"/>
      <c r="T435" s="55"/>
      <c r="U435"/>
      <c r="V435"/>
      <c r="W435"/>
      <c r="X435" s="38"/>
      <c r="Y435" s="66"/>
    </row>
    <row r="436" spans="1:25" ht="15" x14ac:dyDescent="0.25">
      <c r="A436"/>
      <c r="B436"/>
      <c r="C436" s="43"/>
      <c r="D436" s="44"/>
      <c r="E436" s="46"/>
      <c r="F436" s="44"/>
      <c r="G436" s="46"/>
      <c r="H436" s="44"/>
      <c r="I436" s="44"/>
      <c r="J436" s="44"/>
      <c r="K436" s="46"/>
      <c r="L436" s="53"/>
      <c r="M436" s="53"/>
      <c r="N436" s="54"/>
      <c r="O436" s="54"/>
      <c r="P436" s="54"/>
      <c r="Q436" s="54"/>
      <c r="R436" s="54"/>
      <c r="S436" s="55"/>
      <c r="T436" s="55"/>
      <c r="U436"/>
      <c r="V436"/>
      <c r="W436"/>
      <c r="X436" s="38"/>
      <c r="Y436" s="66"/>
    </row>
    <row r="437" spans="1:25" ht="15" x14ac:dyDescent="0.25">
      <c r="A437"/>
      <c r="B437"/>
      <c r="C437" s="43"/>
      <c r="D437" s="44"/>
      <c r="E437" s="46"/>
      <c r="F437" s="44"/>
      <c r="G437" s="46"/>
      <c r="H437" s="44"/>
      <c r="I437" s="44"/>
      <c r="J437" s="44"/>
      <c r="K437" s="46"/>
      <c r="L437" s="53"/>
      <c r="M437" s="53"/>
      <c r="N437" s="54"/>
      <c r="O437" s="54"/>
      <c r="P437" s="54"/>
      <c r="Q437" s="54"/>
      <c r="R437" s="54"/>
      <c r="S437" s="55"/>
      <c r="T437" s="55"/>
      <c r="U437"/>
      <c r="V437"/>
      <c r="W437"/>
      <c r="X437" s="38"/>
      <c r="Y437" s="66"/>
    </row>
    <row r="438" spans="1:25" ht="15" x14ac:dyDescent="0.25">
      <c r="A438"/>
      <c r="B438"/>
      <c r="C438" s="43"/>
      <c r="D438" s="44"/>
      <c r="E438" s="46"/>
      <c r="F438" s="44"/>
      <c r="G438" s="46"/>
      <c r="H438" s="44"/>
      <c r="I438" s="44"/>
      <c r="J438" s="44"/>
      <c r="K438" s="46"/>
      <c r="L438" s="53"/>
      <c r="M438" s="53"/>
      <c r="N438" s="54"/>
      <c r="O438" s="54"/>
      <c r="P438" s="54"/>
      <c r="Q438" s="54"/>
      <c r="R438" s="54"/>
      <c r="S438" s="55"/>
      <c r="T438" s="55"/>
      <c r="U438"/>
      <c r="V438"/>
      <c r="W438"/>
      <c r="X438" s="38"/>
      <c r="Y438" s="66"/>
    </row>
    <row r="439" spans="1:25" ht="15" x14ac:dyDescent="0.25">
      <c r="A439"/>
      <c r="B439"/>
      <c r="C439" s="43"/>
      <c r="D439" s="44"/>
      <c r="E439" s="46"/>
      <c r="F439" s="44"/>
      <c r="G439" s="46"/>
      <c r="H439" s="44"/>
      <c r="I439" s="44"/>
      <c r="J439" s="44"/>
      <c r="K439" s="46"/>
      <c r="L439" s="53"/>
      <c r="M439" s="53"/>
      <c r="N439" s="54"/>
      <c r="O439" s="54"/>
      <c r="P439" s="54"/>
      <c r="Q439" s="54"/>
      <c r="R439" s="54"/>
      <c r="S439" s="55"/>
      <c r="T439" s="55"/>
      <c r="U439"/>
      <c r="V439"/>
      <c r="W439"/>
      <c r="X439" s="38"/>
      <c r="Y439" s="66"/>
    </row>
    <row r="440" spans="1:25" ht="15" x14ac:dyDescent="0.25">
      <c r="A440"/>
      <c r="B440"/>
      <c r="C440" s="43"/>
      <c r="D440" s="44"/>
      <c r="E440" s="46"/>
      <c r="F440" s="44"/>
      <c r="G440" s="46"/>
      <c r="H440" s="44"/>
      <c r="I440" s="44"/>
      <c r="J440" s="44"/>
      <c r="K440" s="46"/>
      <c r="L440" s="53"/>
      <c r="M440" s="53"/>
      <c r="N440" s="54"/>
      <c r="O440" s="54"/>
      <c r="P440" s="54"/>
      <c r="Q440" s="54"/>
      <c r="R440" s="54"/>
      <c r="S440" s="55"/>
      <c r="T440" s="55"/>
      <c r="U440"/>
      <c r="V440"/>
      <c r="W440"/>
      <c r="X440" s="38"/>
      <c r="Y440" s="66"/>
    </row>
    <row r="441" spans="1:25" ht="15" x14ac:dyDescent="0.25">
      <c r="A441"/>
      <c r="B441"/>
      <c r="C441" s="43"/>
      <c r="D441" s="44"/>
      <c r="E441" s="46"/>
      <c r="F441" s="44"/>
      <c r="G441" s="46"/>
      <c r="H441" s="44"/>
      <c r="I441" s="44"/>
      <c r="J441" s="44"/>
      <c r="K441" s="46"/>
      <c r="L441" s="53"/>
      <c r="M441" s="53"/>
      <c r="N441" s="54"/>
      <c r="O441" s="54"/>
      <c r="P441" s="54"/>
      <c r="Q441" s="54"/>
      <c r="R441" s="54"/>
      <c r="S441" s="55"/>
      <c r="T441" s="55"/>
      <c r="U441"/>
      <c r="V441"/>
      <c r="W441"/>
      <c r="X441" s="38"/>
      <c r="Y441" s="66"/>
    </row>
    <row r="442" spans="1:25" ht="15" x14ac:dyDescent="0.25">
      <c r="A442"/>
      <c r="B442"/>
      <c r="C442" s="43"/>
      <c r="D442" s="44"/>
      <c r="E442" s="46"/>
      <c r="F442" s="44"/>
      <c r="G442" s="46"/>
      <c r="H442" s="44"/>
      <c r="I442" s="44"/>
      <c r="J442" s="44"/>
      <c r="K442" s="46"/>
      <c r="L442" s="53"/>
      <c r="M442" s="53"/>
      <c r="N442" s="54"/>
      <c r="O442" s="54"/>
      <c r="P442" s="54"/>
      <c r="Q442" s="54"/>
      <c r="R442" s="54"/>
      <c r="S442" s="55"/>
      <c r="T442" s="55"/>
      <c r="U442"/>
      <c r="V442"/>
      <c r="W442"/>
      <c r="X442" s="38"/>
      <c r="Y442" s="66"/>
    </row>
    <row r="443" spans="1:25" ht="15" x14ac:dyDescent="0.25">
      <c r="A443"/>
      <c r="B443"/>
      <c r="C443" s="43"/>
      <c r="D443" s="44"/>
      <c r="E443" s="46"/>
      <c r="F443" s="44"/>
      <c r="G443" s="46"/>
      <c r="H443" s="44"/>
      <c r="I443" s="44"/>
      <c r="J443" s="44"/>
      <c r="K443" s="46"/>
      <c r="L443" s="53"/>
      <c r="M443" s="53"/>
      <c r="N443" s="54"/>
      <c r="O443" s="54"/>
      <c r="P443" s="54"/>
      <c r="Q443" s="54"/>
      <c r="R443" s="54"/>
      <c r="S443" s="55"/>
      <c r="T443" s="55"/>
      <c r="U443"/>
      <c r="V443"/>
      <c r="W443"/>
      <c r="X443" s="38"/>
      <c r="Y443" s="66"/>
    </row>
    <row r="444" spans="1:25" ht="15" x14ac:dyDescent="0.25">
      <c r="A444"/>
      <c r="B444"/>
      <c r="C444" s="43"/>
      <c r="D444" s="44"/>
      <c r="E444" s="46"/>
      <c r="F444" s="44"/>
      <c r="G444" s="46"/>
      <c r="H444" s="44"/>
      <c r="I444" s="44"/>
      <c r="J444" s="44"/>
      <c r="K444" s="46"/>
      <c r="L444" s="53"/>
      <c r="M444" s="53"/>
      <c r="N444" s="54"/>
      <c r="O444" s="54"/>
      <c r="P444" s="54"/>
      <c r="Q444" s="54"/>
      <c r="R444" s="54"/>
      <c r="S444" s="55"/>
      <c r="T444" s="55"/>
      <c r="U444"/>
      <c r="V444"/>
      <c r="W444"/>
      <c r="X444" s="38"/>
      <c r="Y444" s="66"/>
    </row>
    <row r="445" spans="1:25" ht="15" x14ac:dyDescent="0.25">
      <c r="A445"/>
      <c r="B445"/>
      <c r="C445" s="43"/>
      <c r="D445" s="44"/>
      <c r="E445" s="46"/>
      <c r="F445" s="44"/>
      <c r="G445" s="46"/>
      <c r="H445" s="44"/>
      <c r="I445" s="44"/>
      <c r="J445" s="44"/>
      <c r="K445" s="46"/>
      <c r="L445" s="53"/>
      <c r="M445" s="53"/>
      <c r="N445" s="54"/>
      <c r="O445" s="54"/>
      <c r="P445" s="54"/>
      <c r="Q445" s="54"/>
      <c r="R445" s="54"/>
      <c r="S445" s="55"/>
      <c r="T445" s="55"/>
      <c r="U445"/>
      <c r="V445"/>
      <c r="W445"/>
      <c r="X445" s="38"/>
      <c r="Y445" s="66"/>
    </row>
    <row r="446" spans="1:25" ht="15" x14ac:dyDescent="0.25">
      <c r="A446"/>
      <c r="B446"/>
      <c r="C446" s="43"/>
      <c r="D446" s="44"/>
      <c r="E446" s="46"/>
      <c r="F446" s="44"/>
      <c r="G446" s="46"/>
      <c r="H446" s="44"/>
      <c r="I446" s="44"/>
      <c r="J446" s="44"/>
      <c r="K446" s="46"/>
      <c r="L446" s="53"/>
      <c r="M446" s="53"/>
      <c r="N446" s="54"/>
      <c r="O446" s="54"/>
      <c r="P446" s="54"/>
      <c r="Q446" s="54"/>
      <c r="R446" s="54"/>
      <c r="S446" s="55"/>
      <c r="T446" s="55"/>
      <c r="U446"/>
      <c r="V446"/>
      <c r="W446"/>
      <c r="X446" s="38"/>
      <c r="Y446" s="66"/>
    </row>
    <row r="447" spans="1:25" ht="15" x14ac:dyDescent="0.25">
      <c r="A447"/>
      <c r="B447"/>
      <c r="C447" s="43"/>
      <c r="D447" s="44"/>
      <c r="E447" s="46"/>
      <c r="F447" s="44"/>
      <c r="G447" s="46"/>
      <c r="H447" s="44"/>
      <c r="I447" s="44"/>
      <c r="J447" s="44"/>
      <c r="K447" s="46"/>
      <c r="L447" s="53"/>
      <c r="M447" s="53"/>
      <c r="N447" s="54"/>
      <c r="O447" s="54"/>
      <c r="P447" s="54"/>
      <c r="Q447" s="54"/>
      <c r="R447" s="54"/>
      <c r="S447" s="55"/>
      <c r="T447" s="55"/>
      <c r="U447"/>
      <c r="V447"/>
      <c r="W447"/>
      <c r="X447" s="38"/>
      <c r="Y447" s="66"/>
    </row>
    <row r="448" spans="1:25" ht="15" x14ac:dyDescent="0.25">
      <c r="A448"/>
      <c r="B448"/>
      <c r="C448" s="43"/>
      <c r="D448" s="44"/>
      <c r="E448" s="46"/>
      <c r="F448" s="44"/>
      <c r="G448" s="46"/>
      <c r="H448" s="44"/>
      <c r="I448" s="44"/>
      <c r="J448" s="44"/>
      <c r="K448" s="46"/>
      <c r="L448" s="53"/>
      <c r="M448" s="53"/>
      <c r="N448" s="54"/>
      <c r="O448" s="54"/>
      <c r="P448" s="54"/>
      <c r="Q448" s="54"/>
      <c r="R448" s="54"/>
      <c r="S448" s="55"/>
      <c r="T448" s="55"/>
      <c r="U448"/>
      <c r="V448"/>
      <c r="W448"/>
      <c r="X448" s="38"/>
      <c r="Y448" s="66"/>
    </row>
    <row r="449" spans="1:25" ht="15" x14ac:dyDescent="0.25">
      <c r="A449"/>
      <c r="B449"/>
      <c r="C449" s="43"/>
      <c r="D449" s="44"/>
      <c r="E449" s="46"/>
      <c r="F449" s="44"/>
      <c r="G449" s="46"/>
      <c r="H449" s="44"/>
      <c r="I449" s="44"/>
      <c r="J449" s="44"/>
      <c r="K449" s="46"/>
      <c r="L449" s="53"/>
      <c r="M449" s="53"/>
      <c r="N449" s="54"/>
      <c r="O449" s="54"/>
      <c r="P449" s="54"/>
      <c r="Q449" s="54"/>
      <c r="R449" s="54"/>
      <c r="S449" s="55"/>
      <c r="T449" s="55"/>
      <c r="U449"/>
      <c r="V449"/>
      <c r="W449"/>
      <c r="X449" s="38"/>
      <c r="Y449" s="66"/>
    </row>
    <row r="450" spans="1:25" ht="15" x14ac:dyDescent="0.25">
      <c r="A450"/>
      <c r="B450"/>
      <c r="C450" s="43"/>
      <c r="D450" s="44"/>
      <c r="E450" s="46"/>
      <c r="F450" s="44"/>
      <c r="G450" s="46"/>
      <c r="H450" s="44"/>
      <c r="I450" s="44"/>
      <c r="J450" s="44"/>
      <c r="K450" s="46"/>
      <c r="L450" s="53"/>
      <c r="M450" s="53"/>
      <c r="N450" s="54"/>
      <c r="O450" s="54"/>
      <c r="P450" s="54"/>
      <c r="Q450" s="54"/>
      <c r="R450" s="54"/>
      <c r="S450" s="55"/>
      <c r="T450" s="55"/>
      <c r="U450"/>
      <c r="V450"/>
      <c r="W450"/>
      <c r="X450" s="38"/>
      <c r="Y450" s="66"/>
    </row>
    <row r="451" spans="1:25" s="50" customFormat="1" ht="15" x14ac:dyDescent="0.25">
      <c r="A451" s="42"/>
      <c r="B451" s="42"/>
      <c r="C451" s="43"/>
      <c r="D451" s="44"/>
      <c r="E451" s="46"/>
      <c r="F451" s="44"/>
      <c r="G451" s="46"/>
      <c r="H451" s="44"/>
      <c r="I451" s="44"/>
      <c r="J451" s="44"/>
      <c r="K451" s="46"/>
      <c r="L451" s="53"/>
      <c r="M451" s="53"/>
      <c r="N451" s="54"/>
      <c r="O451" s="54"/>
      <c r="P451" s="54"/>
      <c r="Q451" s="54"/>
      <c r="R451" s="54"/>
      <c r="S451" s="55"/>
      <c r="T451" s="55"/>
      <c r="U451" s="42"/>
      <c r="V451" s="42"/>
      <c r="W451" s="42"/>
      <c r="X451" s="52"/>
      <c r="Y451" s="66"/>
    </row>
    <row r="452" spans="1:25" ht="15" x14ac:dyDescent="0.25">
      <c r="A452"/>
      <c r="B452"/>
      <c r="C452" s="43"/>
      <c r="D452" s="44"/>
      <c r="E452" s="46"/>
      <c r="F452" s="44"/>
      <c r="G452" s="46"/>
      <c r="H452" s="44"/>
      <c r="I452" s="44"/>
      <c r="J452" s="44"/>
      <c r="K452" s="46"/>
      <c r="L452" s="53"/>
      <c r="M452" s="53"/>
      <c r="N452" s="54"/>
      <c r="O452" s="54"/>
      <c r="P452" s="54"/>
      <c r="Q452" s="54"/>
      <c r="R452" s="54"/>
      <c r="S452" s="55"/>
      <c r="T452" s="55"/>
      <c r="U452"/>
      <c r="V452"/>
      <c r="W452"/>
      <c r="X452" s="38"/>
      <c r="Y452" s="66"/>
    </row>
    <row r="453" spans="1:25" ht="15" x14ac:dyDescent="0.25">
      <c r="A453"/>
      <c r="B453"/>
      <c r="C453" s="43"/>
      <c r="D453" s="44"/>
      <c r="E453" s="46"/>
      <c r="F453" s="44"/>
      <c r="G453" s="46"/>
      <c r="H453" s="44"/>
      <c r="I453" s="44"/>
      <c r="J453" s="44"/>
      <c r="K453" s="46"/>
      <c r="L453" s="53"/>
      <c r="M453" s="53"/>
      <c r="N453" s="54"/>
      <c r="O453" s="54"/>
      <c r="P453" s="54"/>
      <c r="Q453" s="54"/>
      <c r="R453" s="54"/>
      <c r="S453" s="55"/>
      <c r="T453" s="55"/>
      <c r="U453"/>
      <c r="V453"/>
      <c r="W453"/>
      <c r="X453" s="38"/>
      <c r="Y453" s="66"/>
    </row>
    <row r="454" spans="1:25" ht="15" x14ac:dyDescent="0.25">
      <c r="A454"/>
      <c r="B454"/>
      <c r="C454" s="43"/>
      <c r="D454" s="44"/>
      <c r="E454" s="46"/>
      <c r="F454" s="44"/>
      <c r="G454" s="46"/>
      <c r="H454" s="44"/>
      <c r="I454" s="44"/>
      <c r="J454" s="44"/>
      <c r="K454" s="46"/>
      <c r="L454" s="53"/>
      <c r="M454" s="53"/>
      <c r="N454" s="54"/>
      <c r="O454" s="54"/>
      <c r="P454" s="54"/>
      <c r="Q454" s="54"/>
      <c r="R454" s="54"/>
      <c r="S454" s="55"/>
      <c r="T454" s="55"/>
      <c r="U454"/>
      <c r="V454"/>
      <c r="W454"/>
      <c r="X454" s="38"/>
      <c r="Y454" s="66"/>
    </row>
    <row r="455" spans="1:25" s="50" customFormat="1" ht="15" x14ac:dyDescent="0.25">
      <c r="A455"/>
      <c r="B455"/>
      <c r="C455" s="43"/>
      <c r="D455" s="44"/>
      <c r="E455" s="46"/>
      <c r="F455" s="44"/>
      <c r="G455" s="46"/>
      <c r="H455" s="44"/>
      <c r="I455" s="44"/>
      <c r="J455" s="44"/>
      <c r="K455" s="46"/>
      <c r="L455" s="53"/>
      <c r="M455" s="53"/>
      <c r="N455" s="54"/>
      <c r="O455" s="54"/>
      <c r="P455" s="54"/>
      <c r="Q455" s="54"/>
      <c r="R455" s="54"/>
      <c r="S455" s="55"/>
      <c r="T455" s="55"/>
      <c r="U455"/>
      <c r="V455"/>
      <c r="W455"/>
      <c r="X455" s="38"/>
      <c r="Y455" s="66"/>
    </row>
    <row r="456" spans="1:25" ht="15" x14ac:dyDescent="0.25">
      <c r="A456"/>
      <c r="B456"/>
      <c r="C456" s="43"/>
      <c r="D456" s="44"/>
      <c r="E456" s="46"/>
      <c r="F456" s="44"/>
      <c r="G456" s="46"/>
      <c r="H456" s="44"/>
      <c r="I456" s="44"/>
      <c r="J456" s="44"/>
      <c r="K456" s="46"/>
      <c r="L456" s="53"/>
      <c r="M456" s="53"/>
      <c r="N456" s="54"/>
      <c r="O456" s="54"/>
      <c r="P456" s="54"/>
      <c r="Q456" s="54"/>
      <c r="R456" s="54"/>
      <c r="S456" s="55"/>
      <c r="T456" s="55"/>
      <c r="U456"/>
      <c r="V456"/>
      <c r="W456"/>
      <c r="X456" s="38"/>
      <c r="Y456" s="66"/>
    </row>
    <row r="457" spans="1:25" ht="15" x14ac:dyDescent="0.25">
      <c r="A457"/>
      <c r="B457"/>
      <c r="C457" s="43"/>
      <c r="D457" s="44"/>
      <c r="E457" s="46"/>
      <c r="F457" s="44"/>
      <c r="G457" s="46"/>
      <c r="H457" s="44"/>
      <c r="I457" s="44"/>
      <c r="J457" s="44"/>
      <c r="K457" s="46"/>
      <c r="L457" s="53"/>
      <c r="M457" s="53"/>
      <c r="N457" s="54"/>
      <c r="O457" s="54"/>
      <c r="P457" s="54"/>
      <c r="Q457" s="54"/>
      <c r="R457" s="54"/>
      <c r="S457" s="55"/>
      <c r="T457" s="55"/>
      <c r="U457"/>
      <c r="V457"/>
      <c r="W457"/>
      <c r="X457" s="38"/>
      <c r="Y457" s="66"/>
    </row>
    <row r="458" spans="1:25" ht="15" x14ac:dyDescent="0.25">
      <c r="A458"/>
      <c r="B458"/>
      <c r="C458" s="43"/>
      <c r="D458" s="44"/>
      <c r="E458" s="46"/>
      <c r="F458" s="44"/>
      <c r="G458" s="46"/>
      <c r="H458" s="44"/>
      <c r="I458" s="44"/>
      <c r="J458" s="44"/>
      <c r="K458" s="46"/>
      <c r="L458" s="53"/>
      <c r="M458" s="53"/>
      <c r="N458" s="54"/>
      <c r="O458" s="54"/>
      <c r="P458" s="54"/>
      <c r="Q458" s="54"/>
      <c r="R458" s="54"/>
      <c r="S458" s="55"/>
      <c r="T458" s="55"/>
      <c r="U458"/>
      <c r="V458"/>
      <c r="W458"/>
      <c r="X458" s="38"/>
      <c r="Y458" s="66"/>
    </row>
    <row r="459" spans="1:25" s="50" customFormat="1" ht="15" x14ac:dyDescent="0.25">
      <c r="A459"/>
      <c r="B459"/>
      <c r="C459" s="43"/>
      <c r="D459" s="44"/>
      <c r="E459" s="46"/>
      <c r="F459" s="44"/>
      <c r="G459" s="46"/>
      <c r="H459" s="44"/>
      <c r="I459" s="44"/>
      <c r="J459" s="44"/>
      <c r="K459" s="46"/>
      <c r="L459" s="53"/>
      <c r="M459" s="53"/>
      <c r="N459" s="54"/>
      <c r="O459" s="54"/>
      <c r="P459" s="54"/>
      <c r="Q459" s="54"/>
      <c r="R459" s="54"/>
      <c r="S459" s="55"/>
      <c r="T459" s="55"/>
      <c r="U459"/>
      <c r="V459"/>
      <c r="W459"/>
      <c r="X459" s="38"/>
      <c r="Y459" s="66"/>
    </row>
    <row r="460" spans="1:25" ht="15" x14ac:dyDescent="0.25">
      <c r="A460"/>
      <c r="B460"/>
      <c r="C460" s="43"/>
      <c r="D460" s="44"/>
      <c r="E460" s="46"/>
      <c r="F460" s="44"/>
      <c r="G460" s="46"/>
      <c r="H460" s="44"/>
      <c r="I460" s="44"/>
      <c r="J460" s="44"/>
      <c r="K460" s="46"/>
      <c r="L460" s="53"/>
      <c r="M460" s="53"/>
      <c r="N460" s="54"/>
      <c r="O460" s="54"/>
      <c r="P460" s="54"/>
      <c r="Q460" s="54"/>
      <c r="R460" s="54"/>
      <c r="S460" s="55"/>
      <c r="T460" s="55"/>
      <c r="U460"/>
      <c r="V460"/>
      <c r="W460"/>
      <c r="X460" s="38"/>
      <c r="Y460" s="66"/>
    </row>
    <row r="461" spans="1:25" ht="15" x14ac:dyDescent="0.25">
      <c r="A461"/>
      <c r="B461"/>
      <c r="C461" s="43"/>
      <c r="D461" s="44"/>
      <c r="E461" s="46"/>
      <c r="F461" s="44"/>
      <c r="G461" s="46"/>
      <c r="H461" s="44"/>
      <c r="I461" s="44"/>
      <c r="J461" s="44"/>
      <c r="K461" s="46"/>
      <c r="L461" s="53"/>
      <c r="M461" s="53"/>
      <c r="N461" s="54"/>
      <c r="O461" s="54"/>
      <c r="P461" s="54"/>
      <c r="Q461" s="54"/>
      <c r="R461" s="54"/>
      <c r="S461" s="55"/>
      <c r="T461" s="55"/>
      <c r="U461"/>
      <c r="V461"/>
      <c r="W461"/>
      <c r="X461" s="38"/>
      <c r="Y461" s="66"/>
    </row>
    <row r="462" spans="1:25" ht="15" x14ac:dyDescent="0.25">
      <c r="A462"/>
      <c r="B462"/>
      <c r="C462" s="43"/>
      <c r="D462" s="44"/>
      <c r="E462" s="46"/>
      <c r="F462" s="44"/>
      <c r="G462" s="46"/>
      <c r="H462" s="44"/>
      <c r="I462" s="44"/>
      <c r="J462" s="44"/>
      <c r="K462" s="46"/>
      <c r="L462" s="53"/>
      <c r="M462" s="53"/>
      <c r="N462" s="54"/>
      <c r="O462" s="54"/>
      <c r="P462" s="54"/>
      <c r="Q462" s="54"/>
      <c r="R462" s="54"/>
      <c r="S462" s="55"/>
      <c r="T462" s="55"/>
      <c r="U462"/>
      <c r="V462"/>
      <c r="W462"/>
      <c r="X462" s="38"/>
      <c r="Y462" s="66"/>
    </row>
    <row r="463" spans="1:25" ht="15" x14ac:dyDescent="0.25">
      <c r="A463"/>
      <c r="B463"/>
      <c r="C463" s="43"/>
      <c r="D463" s="44"/>
      <c r="E463" s="46"/>
      <c r="F463" s="44"/>
      <c r="G463" s="46"/>
      <c r="H463" s="44"/>
      <c r="I463" s="44"/>
      <c r="J463" s="44"/>
      <c r="K463" s="46"/>
      <c r="L463" s="53"/>
      <c r="M463" s="53"/>
      <c r="N463" s="54"/>
      <c r="O463" s="54"/>
      <c r="P463" s="54"/>
      <c r="Q463" s="54"/>
      <c r="R463" s="54"/>
      <c r="S463" s="55"/>
      <c r="T463" s="55"/>
      <c r="U463"/>
      <c r="V463"/>
      <c r="W463"/>
      <c r="X463" s="38"/>
      <c r="Y463" s="66"/>
    </row>
    <row r="464" spans="1:25" ht="15" x14ac:dyDescent="0.25">
      <c r="A464"/>
      <c r="B464"/>
      <c r="C464" s="43"/>
      <c r="D464" s="44"/>
      <c r="E464" s="46"/>
      <c r="F464" s="44"/>
      <c r="G464" s="46"/>
      <c r="H464" s="44"/>
      <c r="I464" s="44"/>
      <c r="J464" s="44"/>
      <c r="K464" s="46"/>
      <c r="L464" s="53"/>
      <c r="M464" s="53"/>
      <c r="N464" s="54"/>
      <c r="O464" s="54"/>
      <c r="P464" s="54"/>
      <c r="Q464" s="54"/>
      <c r="R464" s="54"/>
      <c r="S464" s="55"/>
      <c r="T464" s="55"/>
      <c r="U464"/>
      <c r="V464"/>
      <c r="W464"/>
      <c r="X464" s="38"/>
      <c r="Y464" s="66"/>
    </row>
    <row r="465" spans="1:25" ht="15" x14ac:dyDescent="0.25">
      <c r="A465"/>
      <c r="B465"/>
      <c r="C465" s="43"/>
      <c r="D465" s="44"/>
      <c r="E465" s="46"/>
      <c r="F465" s="44"/>
      <c r="G465" s="46"/>
      <c r="H465" s="44"/>
      <c r="I465" s="44"/>
      <c r="J465" s="44"/>
      <c r="K465" s="46"/>
      <c r="L465" s="53"/>
      <c r="M465" s="53"/>
      <c r="N465" s="54"/>
      <c r="O465" s="54"/>
      <c r="P465" s="54"/>
      <c r="Q465" s="54"/>
      <c r="R465" s="54"/>
      <c r="S465" s="55"/>
      <c r="T465" s="55"/>
      <c r="U465"/>
      <c r="V465"/>
      <c r="W465"/>
      <c r="X465" s="38"/>
      <c r="Y465" s="66"/>
    </row>
    <row r="466" spans="1:25" ht="15" x14ac:dyDescent="0.25">
      <c r="A466"/>
      <c r="B466"/>
      <c r="C466" s="43"/>
      <c r="D466" s="44"/>
      <c r="E466" s="46"/>
      <c r="F466" s="44"/>
      <c r="G466" s="46"/>
      <c r="H466" s="44"/>
      <c r="I466" s="44"/>
      <c r="J466" s="44"/>
      <c r="K466" s="46"/>
      <c r="L466" s="53"/>
      <c r="M466" s="53"/>
      <c r="N466" s="54"/>
      <c r="O466" s="54"/>
      <c r="P466" s="54"/>
      <c r="Q466" s="54"/>
      <c r="R466" s="54"/>
      <c r="S466" s="55"/>
      <c r="T466" s="55"/>
      <c r="U466"/>
      <c r="V466"/>
      <c r="W466"/>
      <c r="X466" s="38"/>
      <c r="Y466" s="66"/>
    </row>
    <row r="467" spans="1:25" ht="15" x14ac:dyDescent="0.25">
      <c r="A467"/>
      <c r="B467"/>
      <c r="C467" s="43"/>
      <c r="D467" s="44"/>
      <c r="E467" s="46"/>
      <c r="F467" s="44"/>
      <c r="G467" s="46"/>
      <c r="H467" s="44"/>
      <c r="I467" s="44"/>
      <c r="J467" s="44"/>
      <c r="K467" s="46"/>
      <c r="L467" s="53"/>
      <c r="M467" s="53"/>
      <c r="N467" s="54"/>
      <c r="O467" s="54"/>
      <c r="P467" s="54"/>
      <c r="Q467" s="54"/>
      <c r="R467" s="54"/>
      <c r="S467" s="55"/>
      <c r="T467" s="55"/>
      <c r="U467"/>
      <c r="V467"/>
      <c r="W467"/>
      <c r="X467" s="38"/>
      <c r="Y467" s="66"/>
    </row>
    <row r="468" spans="1:25" ht="15" x14ac:dyDescent="0.25">
      <c r="A468"/>
      <c r="B468"/>
      <c r="C468" s="43"/>
      <c r="D468" s="44"/>
      <c r="E468" s="46"/>
      <c r="F468" s="44"/>
      <c r="G468" s="46"/>
      <c r="H468" s="44"/>
      <c r="I468" s="44"/>
      <c r="J468" s="44"/>
      <c r="K468" s="46"/>
      <c r="L468" s="53"/>
      <c r="M468" s="53"/>
      <c r="N468" s="54"/>
      <c r="O468" s="54"/>
      <c r="P468" s="54"/>
      <c r="Q468" s="54"/>
      <c r="R468" s="54"/>
      <c r="S468" s="55"/>
      <c r="T468" s="55"/>
      <c r="U468"/>
      <c r="V468"/>
      <c r="W468"/>
      <c r="X468" s="38"/>
      <c r="Y468" s="66"/>
    </row>
    <row r="469" spans="1:25" ht="15" x14ac:dyDescent="0.25">
      <c r="A469"/>
      <c r="B469"/>
      <c r="C469" s="43"/>
      <c r="D469" s="44"/>
      <c r="E469" s="46"/>
      <c r="F469" s="44"/>
      <c r="G469" s="46"/>
      <c r="H469" s="44"/>
      <c r="I469" s="44"/>
      <c r="J469" s="44"/>
      <c r="K469" s="46"/>
      <c r="L469" s="53"/>
      <c r="M469" s="53"/>
      <c r="N469" s="54"/>
      <c r="O469" s="54"/>
      <c r="P469" s="54"/>
      <c r="Q469" s="54"/>
      <c r="R469" s="54"/>
      <c r="S469" s="55"/>
      <c r="T469" s="55"/>
      <c r="U469"/>
      <c r="V469"/>
      <c r="W469"/>
      <c r="X469" s="38"/>
      <c r="Y469" s="66"/>
    </row>
    <row r="470" spans="1:25" ht="15" x14ac:dyDescent="0.25">
      <c r="A470"/>
      <c r="B470"/>
      <c r="C470" s="43"/>
      <c r="D470" s="44"/>
      <c r="E470" s="46"/>
      <c r="F470" s="44"/>
      <c r="G470" s="46"/>
      <c r="H470" s="44"/>
      <c r="I470" s="44"/>
      <c r="J470" s="44"/>
      <c r="K470" s="46"/>
      <c r="L470" s="53"/>
      <c r="M470" s="53"/>
      <c r="N470" s="54"/>
      <c r="O470" s="54"/>
      <c r="P470" s="54"/>
      <c r="Q470" s="54"/>
      <c r="R470" s="54"/>
      <c r="S470" s="55"/>
      <c r="T470" s="55"/>
      <c r="U470"/>
      <c r="V470"/>
      <c r="W470"/>
      <c r="X470" s="38"/>
      <c r="Y470" s="66"/>
    </row>
    <row r="471" spans="1:25" ht="15" x14ac:dyDescent="0.25">
      <c r="A471"/>
      <c r="B471"/>
      <c r="C471" s="43"/>
      <c r="D471" s="44"/>
      <c r="E471" s="46"/>
      <c r="F471" s="44"/>
      <c r="G471" s="46"/>
      <c r="H471" s="44"/>
      <c r="I471" s="44"/>
      <c r="J471" s="44"/>
      <c r="K471" s="46"/>
      <c r="L471" s="53"/>
      <c r="M471" s="53"/>
      <c r="N471" s="54"/>
      <c r="O471" s="54"/>
      <c r="P471" s="54"/>
      <c r="Q471" s="54"/>
      <c r="R471" s="54"/>
      <c r="S471" s="55"/>
      <c r="T471" s="55"/>
      <c r="U471"/>
      <c r="V471"/>
      <c r="W471"/>
      <c r="X471" s="38"/>
      <c r="Y471" s="66"/>
    </row>
    <row r="472" spans="1:25" ht="15" x14ac:dyDescent="0.25">
      <c r="A472"/>
      <c r="B472"/>
      <c r="C472" s="43"/>
      <c r="D472" s="44"/>
      <c r="E472" s="46"/>
      <c r="F472" s="44"/>
      <c r="G472" s="46"/>
      <c r="H472" s="44"/>
      <c r="I472" s="44"/>
      <c r="J472" s="44"/>
      <c r="K472" s="46"/>
      <c r="L472" s="53"/>
      <c r="M472" s="53"/>
      <c r="N472" s="54"/>
      <c r="O472" s="54"/>
      <c r="P472" s="54"/>
      <c r="Q472" s="54"/>
      <c r="R472" s="54"/>
      <c r="S472" s="55"/>
      <c r="T472" s="55"/>
      <c r="U472"/>
      <c r="V472"/>
      <c r="W472"/>
      <c r="X472" s="38"/>
      <c r="Y472" s="66"/>
    </row>
    <row r="473" spans="1:25" ht="15" x14ac:dyDescent="0.25">
      <c r="A473"/>
      <c r="B473"/>
      <c r="C473" s="43"/>
      <c r="D473" s="44"/>
      <c r="E473" s="46"/>
      <c r="F473" s="44"/>
      <c r="G473" s="46"/>
      <c r="H473" s="44"/>
      <c r="I473" s="44"/>
      <c r="J473" s="44"/>
      <c r="K473" s="46"/>
      <c r="L473" s="53"/>
      <c r="M473" s="53"/>
      <c r="N473" s="54"/>
      <c r="O473" s="54"/>
      <c r="P473" s="54"/>
      <c r="Q473" s="54"/>
      <c r="R473" s="54"/>
      <c r="S473" s="55"/>
      <c r="T473" s="55"/>
      <c r="U473"/>
      <c r="V473"/>
      <c r="W473"/>
      <c r="X473" s="38"/>
      <c r="Y473" s="66"/>
    </row>
    <row r="474" spans="1:25" ht="15" x14ac:dyDescent="0.25">
      <c r="A474"/>
      <c r="B474"/>
      <c r="C474" s="43"/>
      <c r="D474" s="44"/>
      <c r="E474" s="46"/>
      <c r="F474" s="44"/>
      <c r="G474" s="46"/>
      <c r="H474" s="44"/>
      <c r="I474" s="44"/>
      <c r="J474" s="44"/>
      <c r="K474" s="46"/>
      <c r="L474" s="53"/>
      <c r="M474" s="53"/>
      <c r="N474" s="54"/>
      <c r="O474" s="54"/>
      <c r="P474" s="54"/>
      <c r="Q474" s="54"/>
      <c r="R474" s="54"/>
      <c r="S474" s="55"/>
      <c r="T474" s="55"/>
      <c r="U474"/>
      <c r="V474"/>
      <c r="W474"/>
      <c r="X474" s="38"/>
      <c r="Y474" s="66"/>
    </row>
    <row r="475" spans="1:25" ht="15" x14ac:dyDescent="0.25">
      <c r="A475"/>
      <c r="B475"/>
      <c r="C475" s="43"/>
      <c r="D475" s="44"/>
      <c r="E475" s="46"/>
      <c r="F475" s="44"/>
      <c r="G475" s="46"/>
      <c r="H475" s="44"/>
      <c r="I475" s="44"/>
      <c r="J475" s="44"/>
      <c r="K475" s="46"/>
      <c r="L475" s="53"/>
      <c r="M475" s="53"/>
      <c r="N475" s="54"/>
      <c r="O475" s="54"/>
      <c r="P475" s="54"/>
      <c r="Q475" s="54"/>
      <c r="R475" s="54"/>
      <c r="S475" s="55"/>
      <c r="T475" s="55"/>
      <c r="U475"/>
      <c r="V475"/>
      <c r="W475"/>
      <c r="X475" s="38"/>
      <c r="Y475" s="66"/>
    </row>
    <row r="476" spans="1:25" ht="15" x14ac:dyDescent="0.25">
      <c r="A476"/>
      <c r="B476"/>
      <c r="C476" s="43"/>
      <c r="D476" s="44"/>
      <c r="E476" s="46"/>
      <c r="F476" s="44"/>
      <c r="G476" s="46"/>
      <c r="H476" s="44"/>
      <c r="I476" s="44"/>
      <c r="J476" s="44"/>
      <c r="K476" s="46"/>
      <c r="L476" s="53"/>
      <c r="M476" s="53"/>
      <c r="N476" s="54"/>
      <c r="O476" s="54"/>
      <c r="P476" s="54"/>
      <c r="Q476" s="54"/>
      <c r="R476" s="54"/>
      <c r="S476" s="55"/>
      <c r="T476" s="55"/>
      <c r="U476"/>
      <c r="V476"/>
      <c r="W476"/>
      <c r="X476" s="38"/>
      <c r="Y476" s="66"/>
    </row>
    <row r="477" spans="1:25" ht="15" x14ac:dyDescent="0.25">
      <c r="A477"/>
      <c r="B477"/>
      <c r="C477" s="43"/>
      <c r="D477" s="44"/>
      <c r="E477" s="46"/>
      <c r="F477" s="44"/>
      <c r="G477" s="46"/>
      <c r="H477" s="44"/>
      <c r="I477" s="44"/>
      <c r="J477" s="44"/>
      <c r="K477" s="46"/>
      <c r="L477" s="53"/>
      <c r="M477" s="53"/>
      <c r="N477" s="54"/>
      <c r="O477" s="54"/>
      <c r="P477" s="54"/>
      <c r="Q477" s="54"/>
      <c r="R477" s="54"/>
      <c r="S477" s="55"/>
      <c r="T477" s="55"/>
      <c r="U477"/>
      <c r="V477"/>
      <c r="W477"/>
      <c r="X477" s="38"/>
      <c r="Y477" s="66"/>
    </row>
    <row r="478" spans="1:25" ht="15" x14ac:dyDescent="0.25">
      <c r="A478"/>
      <c r="B478"/>
      <c r="C478" s="43"/>
      <c r="D478" s="44"/>
      <c r="E478" s="46"/>
      <c r="F478" s="44"/>
      <c r="G478" s="46"/>
      <c r="H478" s="44"/>
      <c r="I478" s="44"/>
      <c r="J478" s="44"/>
      <c r="K478" s="46"/>
      <c r="L478" s="53"/>
      <c r="M478" s="53"/>
      <c r="N478" s="54"/>
      <c r="O478" s="54"/>
      <c r="P478" s="54"/>
      <c r="Q478" s="54"/>
      <c r="R478" s="54"/>
      <c r="S478" s="55"/>
      <c r="T478" s="55"/>
      <c r="U478"/>
      <c r="V478"/>
      <c r="W478"/>
      <c r="X478" s="38"/>
      <c r="Y478" s="66"/>
    </row>
    <row r="479" spans="1:25" ht="15" x14ac:dyDescent="0.25">
      <c r="A479"/>
      <c r="B479"/>
      <c r="C479" s="43"/>
      <c r="D479" s="44"/>
      <c r="E479" s="46"/>
      <c r="F479" s="44"/>
      <c r="G479" s="46"/>
      <c r="H479" s="44"/>
      <c r="I479" s="44"/>
      <c r="J479" s="44"/>
      <c r="K479" s="46"/>
      <c r="L479" s="53"/>
      <c r="M479" s="53"/>
      <c r="N479" s="54"/>
      <c r="O479" s="54"/>
      <c r="P479" s="54"/>
      <c r="Q479" s="54"/>
      <c r="R479" s="54"/>
      <c r="S479" s="55"/>
      <c r="T479" s="55"/>
      <c r="U479"/>
      <c r="V479"/>
      <c r="W479"/>
      <c r="X479" s="38"/>
      <c r="Y479" s="66"/>
    </row>
    <row r="480" spans="1:25" ht="15" x14ac:dyDescent="0.25">
      <c r="A480"/>
      <c r="B480"/>
      <c r="C480" s="43"/>
      <c r="D480" s="44"/>
      <c r="E480" s="46"/>
      <c r="F480" s="44"/>
      <c r="G480" s="46"/>
      <c r="H480" s="44"/>
      <c r="I480" s="44"/>
      <c r="J480" s="44"/>
      <c r="K480" s="46"/>
      <c r="L480" s="53"/>
      <c r="M480" s="53"/>
      <c r="N480" s="54"/>
      <c r="O480" s="54"/>
      <c r="P480" s="54"/>
      <c r="Q480" s="54"/>
      <c r="R480" s="54"/>
      <c r="S480" s="55"/>
      <c r="T480" s="55"/>
      <c r="U480"/>
      <c r="V480"/>
      <c r="W480"/>
      <c r="X480" s="38"/>
      <c r="Y480" s="66"/>
    </row>
    <row r="481" spans="1:25" ht="15" x14ac:dyDescent="0.25">
      <c r="A481"/>
      <c r="B481"/>
      <c r="C481" s="43"/>
      <c r="D481" s="44"/>
      <c r="E481" s="46"/>
      <c r="F481" s="44"/>
      <c r="G481" s="46"/>
      <c r="H481" s="44"/>
      <c r="I481" s="44"/>
      <c r="J481" s="44"/>
      <c r="K481" s="46"/>
      <c r="L481" s="53"/>
      <c r="M481" s="53"/>
      <c r="N481" s="54"/>
      <c r="O481" s="54"/>
      <c r="P481" s="54"/>
      <c r="Q481" s="54"/>
      <c r="R481" s="54"/>
      <c r="S481" s="55"/>
      <c r="T481" s="55"/>
      <c r="U481"/>
      <c r="V481"/>
      <c r="W481"/>
      <c r="X481" s="38"/>
      <c r="Y481" s="66"/>
    </row>
    <row r="482" spans="1:25" ht="15" x14ac:dyDescent="0.25">
      <c r="A482"/>
      <c r="B482"/>
      <c r="C482" s="43"/>
      <c r="D482" s="44"/>
      <c r="E482" s="46"/>
      <c r="F482" s="44"/>
      <c r="G482" s="46"/>
      <c r="H482" s="44"/>
      <c r="I482" s="44"/>
      <c r="J482" s="44"/>
      <c r="K482" s="46"/>
      <c r="L482" s="53"/>
      <c r="M482" s="53"/>
      <c r="N482" s="54"/>
      <c r="O482" s="54"/>
      <c r="P482" s="54"/>
      <c r="Q482" s="54"/>
      <c r="R482" s="54"/>
      <c r="S482" s="55"/>
      <c r="T482" s="55"/>
      <c r="U482"/>
      <c r="V482"/>
      <c r="W482"/>
      <c r="X482" s="38"/>
      <c r="Y482" s="66"/>
    </row>
    <row r="483" spans="1:25" ht="15" x14ac:dyDescent="0.25">
      <c r="A483"/>
      <c r="B483"/>
      <c r="C483" s="43"/>
      <c r="D483" s="44"/>
      <c r="E483" s="46"/>
      <c r="F483" s="44"/>
      <c r="G483" s="46"/>
      <c r="H483" s="44"/>
      <c r="I483" s="44"/>
      <c r="J483" s="44"/>
      <c r="K483" s="46"/>
      <c r="L483" s="53"/>
      <c r="M483" s="53"/>
      <c r="N483" s="54"/>
      <c r="O483" s="54"/>
      <c r="P483" s="54"/>
      <c r="Q483" s="54"/>
      <c r="R483" s="54"/>
      <c r="S483" s="55"/>
      <c r="T483" s="55"/>
      <c r="U483"/>
      <c r="V483"/>
      <c r="W483"/>
      <c r="X483" s="38"/>
      <c r="Y483" s="66"/>
    </row>
    <row r="484" spans="1:25" ht="15" x14ac:dyDescent="0.25">
      <c r="A484"/>
      <c r="B484"/>
      <c r="C484" s="43"/>
      <c r="D484" s="44"/>
      <c r="E484" s="46"/>
      <c r="F484" s="44"/>
      <c r="G484" s="46"/>
      <c r="H484" s="44"/>
      <c r="I484" s="44"/>
      <c r="J484" s="44"/>
      <c r="K484" s="46"/>
      <c r="L484" s="53"/>
      <c r="M484" s="53"/>
      <c r="N484" s="54"/>
      <c r="O484" s="54"/>
      <c r="P484" s="54"/>
      <c r="Q484" s="54"/>
      <c r="R484" s="54"/>
      <c r="S484" s="55"/>
      <c r="T484" s="55"/>
      <c r="U484"/>
      <c r="V484"/>
      <c r="W484"/>
      <c r="X484" s="38"/>
      <c r="Y484" s="66"/>
    </row>
    <row r="485" spans="1:25" ht="15" x14ac:dyDescent="0.25">
      <c r="A485"/>
      <c r="B485"/>
      <c r="C485" s="43"/>
      <c r="D485" s="44"/>
      <c r="E485" s="46"/>
      <c r="F485" s="44"/>
      <c r="G485" s="46"/>
      <c r="H485" s="44"/>
      <c r="I485" s="44"/>
      <c r="J485" s="44"/>
      <c r="K485" s="46"/>
      <c r="L485" s="53"/>
      <c r="M485" s="53"/>
      <c r="N485" s="54"/>
      <c r="O485" s="54"/>
      <c r="P485" s="54"/>
      <c r="Q485" s="54"/>
      <c r="R485" s="54"/>
      <c r="S485" s="55"/>
      <c r="T485" s="55"/>
      <c r="U485"/>
      <c r="V485"/>
      <c r="W485"/>
      <c r="X485" s="38"/>
      <c r="Y485" s="66"/>
    </row>
    <row r="486" spans="1:25" ht="15" x14ac:dyDescent="0.25">
      <c r="A486"/>
      <c r="B486"/>
      <c r="C486" s="43"/>
      <c r="D486" s="44"/>
      <c r="E486" s="46"/>
      <c r="F486" s="44"/>
      <c r="G486" s="46"/>
      <c r="H486" s="44"/>
      <c r="I486" s="44"/>
      <c r="J486" s="44"/>
      <c r="K486" s="46"/>
      <c r="L486" s="53"/>
      <c r="M486" s="53"/>
      <c r="N486" s="54"/>
      <c r="O486" s="54"/>
      <c r="P486" s="54"/>
      <c r="Q486" s="54"/>
      <c r="R486" s="54"/>
      <c r="S486" s="55"/>
      <c r="T486" s="55"/>
      <c r="U486"/>
      <c r="V486"/>
      <c r="W486"/>
      <c r="X486" s="38"/>
      <c r="Y486" s="66"/>
    </row>
    <row r="487" spans="1:25" ht="15" x14ac:dyDescent="0.25">
      <c r="A487"/>
      <c r="B487"/>
      <c r="C487" s="43"/>
      <c r="D487" s="44"/>
      <c r="E487" s="46"/>
      <c r="F487" s="44"/>
      <c r="G487" s="46"/>
      <c r="H487" s="44"/>
      <c r="I487" s="44"/>
      <c r="J487" s="44"/>
      <c r="K487" s="46"/>
      <c r="L487" s="53"/>
      <c r="M487" s="53"/>
      <c r="N487" s="54"/>
      <c r="O487" s="54"/>
      <c r="P487" s="54"/>
      <c r="Q487" s="54"/>
      <c r="R487" s="54"/>
      <c r="S487" s="55"/>
      <c r="T487" s="55"/>
      <c r="U487"/>
      <c r="V487"/>
      <c r="W487"/>
      <c r="X487" s="38"/>
      <c r="Y487" s="66"/>
    </row>
    <row r="488" spans="1:25" ht="15" x14ac:dyDescent="0.25">
      <c r="A488"/>
      <c r="B488"/>
      <c r="C488" s="43"/>
      <c r="D488" s="44"/>
      <c r="E488" s="46"/>
      <c r="F488" s="44"/>
      <c r="G488" s="46"/>
      <c r="H488" s="44"/>
      <c r="I488" s="44"/>
      <c r="J488" s="44"/>
      <c r="K488" s="46"/>
      <c r="L488" s="53"/>
      <c r="M488" s="53"/>
      <c r="N488" s="54"/>
      <c r="O488" s="54"/>
      <c r="P488" s="54"/>
      <c r="Q488" s="54"/>
      <c r="R488" s="54"/>
      <c r="S488" s="55"/>
      <c r="T488" s="55"/>
      <c r="U488"/>
      <c r="V488"/>
      <c r="W488"/>
      <c r="X488" s="38"/>
      <c r="Y488" s="66"/>
    </row>
    <row r="489" spans="1:25" ht="15" x14ac:dyDescent="0.25">
      <c r="A489"/>
      <c r="B489"/>
      <c r="C489" s="43"/>
      <c r="D489" s="44"/>
      <c r="E489" s="46"/>
      <c r="F489" s="44"/>
      <c r="G489" s="46"/>
      <c r="H489" s="44"/>
      <c r="I489" s="44"/>
      <c r="J489" s="44"/>
      <c r="K489" s="46"/>
      <c r="L489" s="53"/>
      <c r="M489" s="53"/>
      <c r="N489" s="54"/>
      <c r="O489" s="54"/>
      <c r="P489" s="54"/>
      <c r="Q489" s="54"/>
      <c r="R489" s="54"/>
      <c r="S489" s="55"/>
      <c r="T489" s="55"/>
      <c r="U489"/>
      <c r="V489"/>
      <c r="W489"/>
      <c r="X489" s="38"/>
      <c r="Y489" s="66"/>
    </row>
    <row r="490" spans="1:25" ht="15" x14ac:dyDescent="0.25">
      <c r="A490"/>
      <c r="B490"/>
      <c r="C490" s="43"/>
      <c r="D490" s="44"/>
      <c r="E490" s="46"/>
      <c r="F490" s="44"/>
      <c r="G490" s="46"/>
      <c r="H490" s="44"/>
      <c r="I490" s="44"/>
      <c r="J490" s="44"/>
      <c r="K490" s="46"/>
      <c r="L490" s="53"/>
      <c r="M490" s="53"/>
      <c r="N490" s="54"/>
      <c r="O490" s="54"/>
      <c r="P490" s="54"/>
      <c r="Q490" s="54"/>
      <c r="R490" s="54"/>
      <c r="S490" s="55"/>
      <c r="T490" s="55"/>
      <c r="U490"/>
      <c r="V490"/>
      <c r="W490"/>
      <c r="X490" s="38"/>
      <c r="Y490" s="66"/>
    </row>
    <row r="491" spans="1:25" ht="15" x14ac:dyDescent="0.25">
      <c r="A491"/>
      <c r="B491"/>
      <c r="C491" s="43"/>
      <c r="D491" s="44"/>
      <c r="E491" s="46"/>
      <c r="F491" s="44"/>
      <c r="G491" s="46"/>
      <c r="H491" s="44"/>
      <c r="I491" s="44"/>
      <c r="J491" s="44"/>
      <c r="K491" s="46"/>
      <c r="L491" s="53"/>
      <c r="M491" s="53"/>
      <c r="N491" s="54"/>
      <c r="O491" s="54"/>
      <c r="P491" s="54"/>
      <c r="Q491" s="54"/>
      <c r="R491" s="54"/>
      <c r="S491" s="55"/>
      <c r="T491" s="55"/>
      <c r="U491"/>
      <c r="V491"/>
      <c r="W491"/>
      <c r="X491" s="38"/>
      <c r="Y491" s="66"/>
    </row>
    <row r="492" spans="1:25" ht="15" x14ac:dyDescent="0.25">
      <c r="A492"/>
      <c r="B492"/>
      <c r="C492" s="43"/>
      <c r="D492" s="44"/>
      <c r="E492" s="46"/>
      <c r="F492" s="44"/>
      <c r="G492" s="46"/>
      <c r="H492" s="44"/>
      <c r="I492" s="44"/>
      <c r="J492" s="44"/>
      <c r="K492" s="46"/>
      <c r="L492" s="53"/>
      <c r="M492" s="53"/>
      <c r="N492" s="54"/>
      <c r="O492" s="54"/>
      <c r="P492" s="54"/>
      <c r="Q492" s="54"/>
      <c r="R492" s="54"/>
      <c r="S492" s="55"/>
      <c r="T492" s="55"/>
      <c r="U492"/>
      <c r="V492"/>
      <c r="W492"/>
      <c r="X492" s="38"/>
      <c r="Y492" s="66"/>
    </row>
    <row r="493" spans="1:25" ht="15" x14ac:dyDescent="0.25">
      <c r="A493"/>
      <c r="B493"/>
      <c r="C493" s="43"/>
      <c r="D493" s="44"/>
      <c r="E493" s="46"/>
      <c r="F493" s="44"/>
      <c r="G493" s="46"/>
      <c r="H493" s="44"/>
      <c r="I493" s="44"/>
      <c r="J493" s="44"/>
      <c r="K493" s="46"/>
      <c r="L493" s="53"/>
      <c r="M493" s="53"/>
      <c r="N493" s="54"/>
      <c r="O493" s="54"/>
      <c r="P493" s="54"/>
      <c r="Q493" s="54"/>
      <c r="R493" s="54"/>
      <c r="S493" s="55"/>
      <c r="T493" s="55"/>
      <c r="U493"/>
      <c r="V493"/>
      <c r="W493"/>
      <c r="X493" s="38"/>
      <c r="Y493" s="66"/>
    </row>
    <row r="494" spans="1:25" ht="15" x14ac:dyDescent="0.25">
      <c r="A494"/>
      <c r="B494"/>
      <c r="C494" s="43"/>
      <c r="D494" s="44"/>
      <c r="E494" s="46"/>
      <c r="F494" s="44"/>
      <c r="G494" s="46"/>
      <c r="H494" s="44"/>
      <c r="I494" s="44"/>
      <c r="J494" s="44"/>
      <c r="K494" s="46"/>
      <c r="L494" s="53"/>
      <c r="M494" s="53"/>
      <c r="N494" s="54"/>
      <c r="O494" s="54"/>
      <c r="P494" s="54"/>
      <c r="Q494" s="54"/>
      <c r="R494" s="54"/>
      <c r="S494" s="55"/>
      <c r="T494" s="55"/>
      <c r="U494"/>
      <c r="V494"/>
      <c r="W494"/>
      <c r="X494" s="38"/>
      <c r="Y494" s="66"/>
    </row>
    <row r="495" spans="1:25" ht="15" x14ac:dyDescent="0.25">
      <c r="A495"/>
      <c r="B495"/>
      <c r="C495" s="43"/>
      <c r="D495" s="44"/>
      <c r="E495" s="46"/>
      <c r="F495" s="44"/>
      <c r="G495" s="46"/>
      <c r="H495" s="44"/>
      <c r="I495" s="44"/>
      <c r="J495" s="44"/>
      <c r="K495" s="46"/>
      <c r="L495" s="53"/>
      <c r="M495" s="53"/>
      <c r="N495" s="54"/>
      <c r="O495" s="54"/>
      <c r="P495" s="54"/>
      <c r="Q495" s="54"/>
      <c r="R495" s="54"/>
      <c r="S495" s="55"/>
      <c r="T495" s="55"/>
      <c r="U495"/>
      <c r="V495"/>
      <c r="W495"/>
      <c r="X495" s="38"/>
      <c r="Y495" s="66"/>
    </row>
    <row r="496" spans="1:25" ht="15" x14ac:dyDescent="0.25">
      <c r="A496"/>
      <c r="B496"/>
      <c r="C496" s="43"/>
      <c r="D496" s="44"/>
      <c r="E496" s="46"/>
      <c r="F496" s="44"/>
      <c r="G496" s="46"/>
      <c r="H496" s="44"/>
      <c r="I496" s="44"/>
      <c r="J496" s="44"/>
      <c r="K496" s="46"/>
      <c r="L496" s="53"/>
      <c r="M496" s="53"/>
      <c r="N496" s="54"/>
      <c r="O496" s="54"/>
      <c r="P496" s="54"/>
      <c r="Q496" s="54"/>
      <c r="R496" s="54"/>
      <c r="S496" s="55"/>
      <c r="T496" s="55"/>
      <c r="U496"/>
      <c r="V496"/>
      <c r="W496"/>
      <c r="X496" s="38"/>
      <c r="Y496" s="66"/>
    </row>
    <row r="497" spans="1:25" ht="15" x14ac:dyDescent="0.25">
      <c r="A497"/>
      <c r="B497"/>
      <c r="C497" s="43"/>
      <c r="D497" s="44"/>
      <c r="E497" s="46"/>
      <c r="F497" s="44"/>
      <c r="G497" s="46"/>
      <c r="H497" s="44"/>
      <c r="I497" s="44"/>
      <c r="J497" s="44"/>
      <c r="K497" s="46"/>
      <c r="L497" s="53"/>
      <c r="M497" s="53"/>
      <c r="N497" s="54"/>
      <c r="O497" s="54"/>
      <c r="P497" s="54"/>
      <c r="Q497" s="54"/>
      <c r="R497" s="54"/>
      <c r="S497" s="55"/>
      <c r="T497" s="55"/>
      <c r="U497"/>
      <c r="V497"/>
      <c r="W497"/>
      <c r="X497" s="38"/>
      <c r="Y497" s="66"/>
    </row>
    <row r="498" spans="1:25" ht="15" x14ac:dyDescent="0.25">
      <c r="A498"/>
      <c r="B498"/>
      <c r="C498" s="43"/>
      <c r="D498" s="44"/>
      <c r="E498" s="46"/>
      <c r="F498" s="44"/>
      <c r="G498" s="46"/>
      <c r="H498" s="44"/>
      <c r="I498" s="44"/>
      <c r="J498" s="44"/>
      <c r="K498" s="46"/>
      <c r="L498" s="53"/>
      <c r="M498" s="53"/>
      <c r="N498" s="54"/>
      <c r="O498" s="54"/>
      <c r="P498" s="54"/>
      <c r="Q498" s="54"/>
      <c r="R498" s="54"/>
      <c r="S498" s="55"/>
      <c r="T498" s="55"/>
      <c r="U498"/>
      <c r="V498"/>
      <c r="W498"/>
      <c r="X498" s="38"/>
      <c r="Y498" s="66"/>
    </row>
    <row r="499" spans="1:25" ht="15" x14ac:dyDescent="0.25">
      <c r="A499"/>
      <c r="B499"/>
      <c r="C499" s="43"/>
      <c r="D499" s="44"/>
      <c r="E499" s="46"/>
      <c r="F499" s="44"/>
      <c r="G499" s="46"/>
      <c r="H499" s="44"/>
      <c r="I499" s="44"/>
      <c r="J499" s="44"/>
      <c r="K499" s="46"/>
      <c r="L499" s="53"/>
      <c r="M499" s="53"/>
      <c r="N499" s="54"/>
      <c r="O499" s="54"/>
      <c r="P499" s="54"/>
      <c r="Q499" s="54"/>
      <c r="R499" s="54"/>
      <c r="S499" s="55"/>
      <c r="T499" s="55"/>
      <c r="U499"/>
      <c r="V499"/>
      <c r="W499"/>
      <c r="X499" s="38"/>
      <c r="Y499" s="66"/>
    </row>
    <row r="500" spans="1:25" ht="15" x14ac:dyDescent="0.25">
      <c r="A500"/>
      <c r="B500"/>
      <c r="C500" s="43"/>
      <c r="D500" s="44"/>
      <c r="E500" s="46"/>
      <c r="F500" s="44"/>
      <c r="G500" s="46"/>
      <c r="H500" s="44"/>
      <c r="I500" s="44"/>
      <c r="J500" s="44"/>
      <c r="K500" s="46"/>
      <c r="L500" s="53"/>
      <c r="M500" s="53"/>
      <c r="N500" s="54"/>
      <c r="O500" s="54"/>
      <c r="P500" s="54"/>
      <c r="Q500" s="54"/>
      <c r="R500" s="54"/>
      <c r="S500" s="55"/>
      <c r="T500" s="55"/>
      <c r="U500"/>
      <c r="V500"/>
      <c r="W500"/>
      <c r="X500" s="38"/>
      <c r="Y500" s="66"/>
    </row>
    <row r="501" spans="1:25" ht="15" x14ac:dyDescent="0.25">
      <c r="A501"/>
      <c r="B501"/>
      <c r="C501" s="43"/>
      <c r="D501" s="44"/>
      <c r="E501" s="46"/>
      <c r="F501" s="44"/>
      <c r="G501" s="46"/>
      <c r="H501" s="44"/>
      <c r="I501" s="44"/>
      <c r="J501" s="44"/>
      <c r="K501" s="46"/>
      <c r="L501" s="53"/>
      <c r="M501" s="53"/>
      <c r="N501" s="54"/>
      <c r="O501" s="54"/>
      <c r="P501" s="54"/>
      <c r="Q501" s="54"/>
      <c r="R501" s="54"/>
      <c r="S501" s="55"/>
      <c r="T501" s="55"/>
      <c r="U501"/>
      <c r="V501"/>
      <c r="W501"/>
      <c r="X501" s="38"/>
      <c r="Y501" s="66"/>
    </row>
    <row r="502" spans="1:25" ht="15" x14ac:dyDescent="0.25">
      <c r="A502"/>
      <c r="B502"/>
      <c r="C502" s="43"/>
      <c r="D502" s="44"/>
      <c r="E502" s="46"/>
      <c r="F502" s="44"/>
      <c r="G502" s="46"/>
      <c r="H502" s="44"/>
      <c r="I502" s="44"/>
      <c r="J502" s="44"/>
      <c r="K502" s="46"/>
      <c r="L502" s="53"/>
      <c r="M502" s="53"/>
      <c r="N502" s="54"/>
      <c r="O502" s="54"/>
      <c r="P502" s="54"/>
      <c r="Q502" s="54"/>
      <c r="R502" s="54"/>
      <c r="S502" s="55"/>
      <c r="T502" s="55"/>
      <c r="U502"/>
      <c r="V502"/>
      <c r="W502"/>
      <c r="X502" s="38"/>
      <c r="Y502" s="66"/>
    </row>
    <row r="503" spans="1:25" ht="15" x14ac:dyDescent="0.25">
      <c r="A503"/>
      <c r="B503"/>
      <c r="C503" s="43"/>
      <c r="D503" s="44"/>
      <c r="E503" s="46"/>
      <c r="F503" s="44"/>
      <c r="G503" s="46"/>
      <c r="H503" s="44"/>
      <c r="I503" s="44"/>
      <c r="J503" s="44"/>
      <c r="K503" s="46"/>
      <c r="L503" s="53"/>
      <c r="M503" s="53"/>
      <c r="N503" s="54"/>
      <c r="O503" s="54"/>
      <c r="P503" s="54"/>
      <c r="Q503" s="54"/>
      <c r="R503" s="54"/>
      <c r="S503" s="55"/>
      <c r="T503" s="55"/>
      <c r="U503"/>
      <c r="V503"/>
      <c r="W503"/>
      <c r="X503" s="38"/>
      <c r="Y503" s="66"/>
    </row>
    <row r="504" spans="1:25" ht="15" x14ac:dyDescent="0.25">
      <c r="A504"/>
      <c r="B504"/>
      <c r="C504" s="43"/>
      <c r="D504" s="44"/>
      <c r="E504" s="46"/>
      <c r="F504" s="44"/>
      <c r="G504" s="46"/>
      <c r="H504" s="44"/>
      <c r="I504" s="44"/>
      <c r="J504" s="44"/>
      <c r="K504" s="46"/>
      <c r="L504" s="53"/>
      <c r="M504" s="53"/>
      <c r="N504" s="54"/>
      <c r="O504" s="54"/>
      <c r="P504" s="54"/>
      <c r="Q504" s="54"/>
      <c r="R504" s="54"/>
      <c r="S504" s="55"/>
      <c r="T504" s="55"/>
      <c r="U504"/>
      <c r="V504"/>
      <c r="W504"/>
      <c r="X504" s="38"/>
      <c r="Y504" s="66"/>
    </row>
    <row r="505" spans="1:25" ht="15" x14ac:dyDescent="0.25">
      <c r="A505"/>
      <c r="B505"/>
      <c r="C505" s="43"/>
      <c r="D505" s="44"/>
      <c r="E505" s="46"/>
      <c r="F505" s="44"/>
      <c r="G505" s="46"/>
      <c r="H505" s="44"/>
      <c r="I505" s="44"/>
      <c r="J505" s="44"/>
      <c r="K505" s="46"/>
      <c r="L505" s="53"/>
      <c r="M505" s="53"/>
      <c r="N505" s="54"/>
      <c r="O505" s="54"/>
      <c r="P505" s="54"/>
      <c r="Q505" s="54"/>
      <c r="R505" s="54"/>
      <c r="S505" s="55"/>
      <c r="T505" s="55"/>
      <c r="U505"/>
      <c r="V505"/>
      <c r="W505"/>
      <c r="X505" s="38"/>
      <c r="Y505" s="66"/>
    </row>
    <row r="506" spans="1:25" ht="15" x14ac:dyDescent="0.25">
      <c r="A506"/>
      <c r="B506"/>
      <c r="C506" s="43"/>
      <c r="D506" s="44"/>
      <c r="E506" s="46"/>
      <c r="F506" s="44"/>
      <c r="G506" s="46"/>
      <c r="H506" s="44"/>
      <c r="I506" s="44"/>
      <c r="J506" s="44"/>
      <c r="K506" s="46"/>
      <c r="L506" s="53"/>
      <c r="M506" s="53"/>
      <c r="N506" s="54"/>
      <c r="O506" s="54"/>
      <c r="P506" s="54"/>
      <c r="Q506" s="54"/>
      <c r="R506" s="54"/>
      <c r="S506" s="55"/>
      <c r="T506" s="55"/>
      <c r="U506"/>
      <c r="V506"/>
      <c r="W506"/>
      <c r="X506" s="38"/>
      <c r="Y506" s="66"/>
    </row>
    <row r="507" spans="1:25" ht="15" x14ac:dyDescent="0.25">
      <c r="A507"/>
      <c r="B507"/>
      <c r="C507" s="43"/>
      <c r="D507" s="44"/>
      <c r="E507" s="46"/>
      <c r="F507" s="44"/>
      <c r="G507" s="46"/>
      <c r="H507" s="44"/>
      <c r="I507" s="44"/>
      <c r="J507" s="44"/>
      <c r="K507" s="46"/>
      <c r="L507" s="53"/>
      <c r="M507" s="53"/>
      <c r="N507" s="54"/>
      <c r="O507" s="54"/>
      <c r="P507" s="54"/>
      <c r="Q507" s="54"/>
      <c r="R507" s="54"/>
      <c r="S507" s="55"/>
      <c r="T507" s="55"/>
      <c r="U507"/>
      <c r="V507"/>
      <c r="W507"/>
      <c r="X507" s="38"/>
      <c r="Y507" s="66"/>
    </row>
    <row r="508" spans="1:25" ht="15" x14ac:dyDescent="0.25">
      <c r="A508"/>
      <c r="B508"/>
      <c r="C508" s="43"/>
      <c r="D508" s="44"/>
      <c r="E508" s="46"/>
      <c r="F508" s="44"/>
      <c r="G508" s="46"/>
      <c r="H508" s="44"/>
      <c r="I508" s="44"/>
      <c r="J508" s="44"/>
      <c r="K508" s="46"/>
      <c r="L508" s="53"/>
      <c r="M508" s="53"/>
      <c r="N508" s="54"/>
      <c r="O508" s="54"/>
      <c r="P508" s="54"/>
      <c r="Q508" s="54"/>
      <c r="R508" s="54"/>
      <c r="S508" s="55"/>
      <c r="T508" s="55"/>
      <c r="U508"/>
      <c r="V508"/>
      <c r="W508"/>
      <c r="X508" s="38"/>
      <c r="Y508" s="66"/>
    </row>
    <row r="509" spans="1:25" ht="15" x14ac:dyDescent="0.25">
      <c r="A509"/>
      <c r="B509"/>
      <c r="C509" s="43"/>
      <c r="D509" s="44"/>
      <c r="E509" s="46"/>
      <c r="F509" s="44"/>
      <c r="G509" s="46"/>
      <c r="H509" s="44"/>
      <c r="I509" s="44"/>
      <c r="J509" s="44"/>
      <c r="K509" s="46"/>
      <c r="L509" s="53"/>
      <c r="M509" s="53"/>
      <c r="N509" s="54"/>
      <c r="O509" s="54"/>
      <c r="P509" s="54"/>
      <c r="Q509" s="54"/>
      <c r="R509" s="54"/>
      <c r="S509" s="55"/>
      <c r="T509" s="55"/>
      <c r="U509"/>
      <c r="V509"/>
      <c r="W509"/>
      <c r="X509" s="38"/>
      <c r="Y509" s="66"/>
    </row>
    <row r="510" spans="1:25" ht="15" x14ac:dyDescent="0.25">
      <c r="A510"/>
      <c r="B510"/>
      <c r="C510" s="43"/>
      <c r="D510" s="44"/>
      <c r="E510" s="46"/>
      <c r="F510" s="44"/>
      <c r="G510" s="46"/>
      <c r="H510" s="44"/>
      <c r="I510" s="44"/>
      <c r="J510" s="44"/>
      <c r="K510" s="46"/>
      <c r="L510" s="53"/>
      <c r="M510" s="53"/>
      <c r="N510" s="54"/>
      <c r="O510" s="54"/>
      <c r="P510" s="54"/>
      <c r="Q510" s="54"/>
      <c r="R510" s="54"/>
      <c r="S510" s="55"/>
      <c r="T510" s="55"/>
      <c r="U510"/>
      <c r="V510"/>
      <c r="W510"/>
      <c r="X510" s="38"/>
      <c r="Y510" s="66"/>
    </row>
    <row r="511" spans="1:25" ht="15" x14ac:dyDescent="0.25">
      <c r="A511"/>
      <c r="B511"/>
      <c r="C511" s="43"/>
      <c r="D511" s="44"/>
      <c r="E511" s="46"/>
      <c r="F511" s="44"/>
      <c r="G511" s="46"/>
      <c r="H511" s="44"/>
      <c r="I511" s="44"/>
      <c r="J511" s="44"/>
      <c r="K511" s="46"/>
      <c r="L511" s="53"/>
      <c r="M511" s="53"/>
      <c r="N511" s="54"/>
      <c r="O511" s="54"/>
      <c r="P511" s="54"/>
      <c r="Q511" s="54"/>
      <c r="R511" s="54"/>
      <c r="S511" s="55"/>
      <c r="T511" s="55"/>
      <c r="U511"/>
      <c r="V511"/>
      <c r="W511"/>
      <c r="X511" s="38"/>
      <c r="Y511" s="66"/>
    </row>
    <row r="512" spans="1:25" ht="15" x14ac:dyDescent="0.25">
      <c r="A512"/>
      <c r="B512"/>
      <c r="C512" s="43"/>
      <c r="D512" s="44"/>
      <c r="E512" s="46"/>
      <c r="F512" s="44"/>
      <c r="G512" s="46"/>
      <c r="H512" s="44"/>
      <c r="I512" s="44"/>
      <c r="J512" s="44"/>
      <c r="K512" s="46"/>
      <c r="L512" s="53"/>
      <c r="M512" s="53"/>
      <c r="N512" s="54"/>
      <c r="O512" s="54"/>
      <c r="P512" s="54"/>
      <c r="Q512" s="54"/>
      <c r="R512" s="54"/>
      <c r="S512" s="55"/>
      <c r="T512" s="55"/>
      <c r="U512"/>
      <c r="V512"/>
      <c r="W512"/>
      <c r="X512" s="38"/>
      <c r="Y512" s="66"/>
    </row>
    <row r="513" spans="1:25" ht="15" x14ac:dyDescent="0.25">
      <c r="A513"/>
      <c r="B513"/>
      <c r="C513" s="43"/>
      <c r="D513" s="44"/>
      <c r="E513" s="46"/>
      <c r="F513" s="44"/>
      <c r="G513" s="46"/>
      <c r="H513" s="44"/>
      <c r="I513" s="44"/>
      <c r="J513" s="44"/>
      <c r="K513" s="46"/>
      <c r="L513" s="53"/>
      <c r="M513" s="53"/>
      <c r="N513" s="54"/>
      <c r="O513" s="54"/>
      <c r="P513" s="54"/>
      <c r="Q513" s="54"/>
      <c r="R513" s="54"/>
      <c r="S513" s="55"/>
      <c r="T513" s="55"/>
      <c r="U513"/>
      <c r="V513"/>
      <c r="W513"/>
      <c r="X513" s="38"/>
      <c r="Y513" s="66"/>
    </row>
    <row r="514" spans="1:25" ht="15" x14ac:dyDescent="0.25">
      <c r="A514"/>
      <c r="B514"/>
      <c r="C514" s="43"/>
      <c r="D514" s="44"/>
      <c r="E514" s="46"/>
      <c r="F514" s="44"/>
      <c r="G514" s="46"/>
      <c r="H514" s="44"/>
      <c r="I514" s="44"/>
      <c r="J514" s="44"/>
      <c r="K514" s="46"/>
      <c r="L514" s="53"/>
      <c r="M514" s="53"/>
      <c r="N514" s="54"/>
      <c r="O514" s="54"/>
      <c r="P514" s="54"/>
      <c r="Q514" s="54"/>
      <c r="R514" s="54"/>
      <c r="S514" s="55"/>
      <c r="T514" s="55"/>
      <c r="U514"/>
      <c r="V514"/>
      <c r="W514"/>
      <c r="X514" s="38"/>
      <c r="Y514" s="66"/>
    </row>
    <row r="515" spans="1:25" ht="15" x14ac:dyDescent="0.25">
      <c r="A515"/>
      <c r="B515"/>
      <c r="C515" s="43"/>
      <c r="D515" s="44"/>
      <c r="E515" s="46"/>
      <c r="F515" s="44"/>
      <c r="G515" s="46"/>
      <c r="H515" s="44"/>
      <c r="I515" s="44"/>
      <c r="J515" s="44"/>
      <c r="K515" s="46"/>
      <c r="L515" s="53"/>
      <c r="M515" s="53"/>
      <c r="N515" s="54"/>
      <c r="O515" s="54"/>
      <c r="P515" s="54"/>
      <c r="Q515" s="54"/>
      <c r="R515" s="54"/>
      <c r="S515" s="55"/>
      <c r="T515" s="55"/>
      <c r="U515"/>
      <c r="V515"/>
      <c r="W515"/>
      <c r="X515" s="38"/>
      <c r="Y515" s="66"/>
    </row>
    <row r="516" spans="1:25" ht="15" x14ac:dyDescent="0.25">
      <c r="A516"/>
      <c r="B516"/>
      <c r="C516" s="43"/>
      <c r="D516" s="44"/>
      <c r="E516" s="46"/>
      <c r="F516" s="44"/>
      <c r="G516" s="46"/>
      <c r="H516" s="44"/>
      <c r="I516" s="44"/>
      <c r="J516" s="44"/>
      <c r="K516" s="46"/>
      <c r="L516" s="53"/>
      <c r="M516" s="53"/>
      <c r="N516" s="54"/>
      <c r="O516" s="54"/>
      <c r="P516" s="54"/>
      <c r="Q516" s="54"/>
      <c r="R516" s="54"/>
      <c r="S516" s="55"/>
      <c r="T516" s="55"/>
      <c r="U516"/>
      <c r="V516"/>
      <c r="W516"/>
      <c r="X516" s="38"/>
      <c r="Y516" s="66"/>
    </row>
    <row r="517" spans="1:25" ht="15" x14ac:dyDescent="0.25">
      <c r="A517"/>
      <c r="B517"/>
      <c r="C517" s="43"/>
      <c r="D517" s="44"/>
      <c r="E517" s="46"/>
      <c r="F517" s="44"/>
      <c r="G517" s="46"/>
      <c r="H517" s="44"/>
      <c r="I517" s="44"/>
      <c r="J517" s="44"/>
      <c r="K517" s="46"/>
      <c r="L517" s="53"/>
      <c r="M517" s="53"/>
      <c r="N517" s="54"/>
      <c r="O517" s="54"/>
      <c r="P517" s="54"/>
      <c r="Q517" s="54"/>
      <c r="R517" s="54"/>
      <c r="S517" s="55"/>
      <c r="T517" s="55"/>
      <c r="U517"/>
      <c r="V517"/>
      <c r="W517"/>
      <c r="X517" s="38"/>
      <c r="Y517" s="66"/>
    </row>
    <row r="518" spans="1:25" ht="15" x14ac:dyDescent="0.25">
      <c r="A518"/>
      <c r="B518"/>
      <c r="C518" s="43"/>
      <c r="D518" s="44"/>
      <c r="E518" s="46"/>
      <c r="F518" s="44"/>
      <c r="G518" s="46"/>
      <c r="H518" s="44"/>
      <c r="I518" s="44"/>
      <c r="J518" s="44"/>
      <c r="K518" s="46"/>
      <c r="L518" s="53"/>
      <c r="M518" s="53"/>
      <c r="N518" s="54"/>
      <c r="O518" s="54"/>
      <c r="P518" s="54"/>
      <c r="Q518" s="54"/>
      <c r="R518" s="54"/>
      <c r="S518" s="55"/>
      <c r="T518" s="55"/>
      <c r="U518"/>
      <c r="V518"/>
      <c r="W518"/>
      <c r="X518" s="38"/>
      <c r="Y518" s="66"/>
    </row>
    <row r="519" spans="1:25" ht="15" x14ac:dyDescent="0.25">
      <c r="A519"/>
      <c r="B519"/>
      <c r="C519" s="43"/>
      <c r="D519" s="44"/>
      <c r="E519" s="46"/>
      <c r="F519" s="44"/>
      <c r="G519" s="46"/>
      <c r="H519" s="44"/>
      <c r="I519" s="44"/>
      <c r="J519" s="44"/>
      <c r="K519" s="46"/>
      <c r="L519" s="53"/>
      <c r="M519" s="53"/>
      <c r="N519" s="54"/>
      <c r="O519" s="54"/>
      <c r="P519" s="54"/>
      <c r="Q519" s="54"/>
      <c r="R519" s="54"/>
      <c r="S519" s="55"/>
      <c r="T519" s="55"/>
      <c r="U519"/>
      <c r="V519"/>
      <c r="W519"/>
      <c r="X519" s="38"/>
      <c r="Y519" s="66"/>
    </row>
    <row r="520" spans="1:25" ht="15" x14ac:dyDescent="0.25">
      <c r="A520"/>
      <c r="B520"/>
      <c r="C520" s="43"/>
      <c r="D520" s="44"/>
      <c r="E520" s="46"/>
      <c r="F520" s="44"/>
      <c r="G520" s="46"/>
      <c r="H520" s="44"/>
      <c r="I520" s="44"/>
      <c r="J520" s="44"/>
      <c r="K520" s="46"/>
      <c r="L520" s="53"/>
      <c r="M520" s="53"/>
      <c r="N520" s="54"/>
      <c r="O520" s="54"/>
      <c r="P520" s="54"/>
      <c r="Q520" s="54"/>
      <c r="R520" s="54"/>
      <c r="S520" s="55"/>
      <c r="T520" s="55"/>
      <c r="U520"/>
      <c r="V520"/>
      <c r="W520"/>
      <c r="X520" s="38"/>
      <c r="Y520" s="66"/>
    </row>
    <row r="521" spans="1:25" ht="15" x14ac:dyDescent="0.25">
      <c r="A521"/>
      <c r="B521"/>
      <c r="C521" s="43"/>
      <c r="D521" s="44"/>
      <c r="E521" s="46"/>
      <c r="F521" s="44"/>
      <c r="G521" s="46"/>
      <c r="H521" s="44"/>
      <c r="I521" s="44"/>
      <c r="J521" s="44"/>
      <c r="K521" s="46"/>
      <c r="L521" s="53"/>
      <c r="M521" s="53"/>
      <c r="N521" s="54"/>
      <c r="O521" s="54"/>
      <c r="P521" s="54"/>
      <c r="Q521" s="54"/>
      <c r="R521" s="54"/>
      <c r="S521" s="55"/>
      <c r="T521" s="55"/>
      <c r="U521"/>
      <c r="V521"/>
      <c r="W521"/>
      <c r="X521" s="38"/>
      <c r="Y521" s="66"/>
    </row>
    <row r="522" spans="1:25" ht="15" x14ac:dyDescent="0.25">
      <c r="A522"/>
      <c r="B522"/>
      <c r="C522" s="43"/>
      <c r="D522" s="44"/>
      <c r="E522" s="46"/>
      <c r="F522" s="44"/>
      <c r="G522" s="46"/>
      <c r="H522" s="44"/>
      <c r="I522" s="44"/>
      <c r="J522" s="44"/>
      <c r="K522" s="46"/>
      <c r="L522" s="53"/>
      <c r="M522" s="53"/>
      <c r="N522" s="54"/>
      <c r="O522" s="54"/>
      <c r="P522" s="54"/>
      <c r="Q522" s="54"/>
      <c r="R522" s="54"/>
      <c r="S522" s="55"/>
      <c r="T522" s="55"/>
      <c r="U522"/>
      <c r="V522"/>
      <c r="W522"/>
      <c r="X522" s="38"/>
      <c r="Y522" s="66"/>
    </row>
    <row r="523" spans="1:25" ht="15" x14ac:dyDescent="0.25">
      <c r="A523"/>
      <c r="B523"/>
      <c r="C523" s="43"/>
      <c r="D523" s="44"/>
      <c r="E523" s="46"/>
      <c r="F523" s="44"/>
      <c r="G523" s="46"/>
      <c r="H523" s="44"/>
      <c r="I523" s="44"/>
      <c r="J523" s="44"/>
      <c r="K523" s="46"/>
      <c r="L523" s="53"/>
      <c r="M523" s="53"/>
      <c r="N523" s="54"/>
      <c r="O523" s="54"/>
      <c r="P523" s="54"/>
      <c r="Q523" s="54"/>
      <c r="R523" s="54"/>
      <c r="S523" s="55"/>
      <c r="T523" s="55"/>
      <c r="U523"/>
      <c r="V523"/>
      <c r="W523"/>
      <c r="X523" s="38"/>
      <c r="Y523" s="66"/>
    </row>
    <row r="524" spans="1:25" ht="15" x14ac:dyDescent="0.25">
      <c r="A524"/>
      <c r="B524"/>
      <c r="C524" s="43"/>
      <c r="D524" s="44"/>
      <c r="E524" s="46"/>
      <c r="F524" s="44"/>
      <c r="G524" s="46"/>
      <c r="H524" s="44"/>
      <c r="I524" s="44"/>
      <c r="J524" s="44"/>
      <c r="K524" s="46"/>
      <c r="L524" s="53"/>
      <c r="M524" s="53"/>
      <c r="N524" s="54"/>
      <c r="O524" s="54"/>
      <c r="P524" s="54"/>
      <c r="Q524" s="54"/>
      <c r="R524" s="54"/>
      <c r="S524" s="55"/>
      <c r="T524" s="55"/>
      <c r="U524"/>
      <c r="V524"/>
      <c r="W524"/>
      <c r="X524" s="38"/>
      <c r="Y524" s="66"/>
    </row>
    <row r="525" spans="1:25" ht="15" x14ac:dyDescent="0.25">
      <c r="A525"/>
      <c r="B525"/>
      <c r="C525" s="43"/>
      <c r="D525" s="44"/>
      <c r="E525" s="46"/>
      <c r="F525" s="44"/>
      <c r="G525" s="46"/>
      <c r="H525" s="44"/>
      <c r="I525" s="44"/>
      <c r="J525" s="44"/>
      <c r="K525" s="46"/>
      <c r="L525" s="53"/>
      <c r="M525" s="53"/>
      <c r="N525" s="54"/>
      <c r="O525" s="54"/>
      <c r="P525" s="54"/>
      <c r="Q525" s="54"/>
      <c r="R525" s="54"/>
      <c r="S525" s="55"/>
      <c r="T525" s="55"/>
      <c r="U525"/>
      <c r="V525"/>
      <c r="W525"/>
      <c r="X525" s="38"/>
      <c r="Y525" s="66"/>
    </row>
    <row r="526" spans="1:25" ht="15" x14ac:dyDescent="0.25">
      <c r="A526"/>
      <c r="B526"/>
      <c r="C526" s="43"/>
      <c r="D526" s="44"/>
      <c r="E526" s="46"/>
      <c r="F526" s="44"/>
      <c r="G526" s="46"/>
      <c r="H526" s="44"/>
      <c r="I526" s="44"/>
      <c r="J526" s="44"/>
      <c r="K526" s="46"/>
      <c r="L526" s="53"/>
      <c r="M526" s="53"/>
      <c r="N526" s="54"/>
      <c r="O526" s="54"/>
      <c r="P526" s="54"/>
      <c r="Q526" s="54"/>
      <c r="R526" s="54"/>
      <c r="S526" s="55"/>
      <c r="T526" s="55"/>
      <c r="U526"/>
      <c r="V526"/>
      <c r="W526"/>
      <c r="X526" s="38"/>
      <c r="Y526" s="66"/>
    </row>
    <row r="527" spans="1:25" ht="15" x14ac:dyDescent="0.25">
      <c r="A527"/>
      <c r="B527"/>
      <c r="C527" s="43"/>
      <c r="D527" s="44"/>
      <c r="E527" s="46"/>
      <c r="F527" s="44"/>
      <c r="G527" s="46"/>
      <c r="H527" s="44"/>
      <c r="I527" s="44"/>
      <c r="J527" s="44"/>
      <c r="K527" s="46"/>
      <c r="L527" s="53"/>
      <c r="M527" s="53"/>
      <c r="N527" s="54"/>
      <c r="O527" s="54"/>
      <c r="P527" s="54"/>
      <c r="Q527" s="54"/>
      <c r="R527" s="54"/>
      <c r="S527" s="55"/>
      <c r="T527" s="55"/>
      <c r="U527"/>
      <c r="V527"/>
      <c r="W527"/>
      <c r="X527" s="38"/>
      <c r="Y527" s="66"/>
    </row>
    <row r="528" spans="1:25" ht="15" x14ac:dyDescent="0.25">
      <c r="A528"/>
      <c r="B528"/>
      <c r="C528" s="43"/>
      <c r="D528" s="44"/>
      <c r="E528" s="46"/>
      <c r="F528" s="44"/>
      <c r="G528" s="46"/>
      <c r="H528" s="44"/>
      <c r="I528" s="44"/>
      <c r="J528" s="44"/>
      <c r="K528" s="46"/>
      <c r="L528" s="53"/>
      <c r="M528" s="53"/>
      <c r="N528" s="54"/>
      <c r="O528" s="54"/>
      <c r="P528" s="54"/>
      <c r="Q528" s="54"/>
      <c r="R528" s="54"/>
      <c r="S528" s="55"/>
      <c r="T528" s="55"/>
      <c r="U528"/>
      <c r="V528"/>
      <c r="W528"/>
      <c r="X528" s="38"/>
      <c r="Y528" s="66"/>
    </row>
    <row r="529" spans="1:25" ht="15" x14ac:dyDescent="0.25">
      <c r="A529"/>
      <c r="B529"/>
      <c r="C529" s="43"/>
      <c r="D529" s="44"/>
      <c r="E529" s="46"/>
      <c r="F529" s="44"/>
      <c r="G529" s="46"/>
      <c r="H529" s="44"/>
      <c r="I529" s="44"/>
      <c r="J529" s="44"/>
      <c r="K529" s="46"/>
      <c r="L529" s="53"/>
      <c r="M529" s="53"/>
      <c r="N529" s="54"/>
      <c r="O529" s="54"/>
      <c r="P529" s="54"/>
      <c r="Q529" s="54"/>
      <c r="R529" s="54"/>
      <c r="S529" s="55"/>
      <c r="T529" s="55"/>
      <c r="U529"/>
      <c r="V529"/>
      <c r="W529"/>
      <c r="X529" s="38"/>
      <c r="Y529" s="66"/>
    </row>
    <row r="530" spans="1:25" ht="15" x14ac:dyDescent="0.25">
      <c r="A530"/>
      <c r="B530"/>
      <c r="C530" s="43"/>
      <c r="D530" s="44"/>
      <c r="E530" s="46"/>
      <c r="F530" s="44"/>
      <c r="G530" s="46"/>
      <c r="H530" s="44"/>
      <c r="I530" s="44"/>
      <c r="J530" s="44"/>
      <c r="K530" s="46"/>
      <c r="L530" s="53"/>
      <c r="M530" s="53"/>
      <c r="N530" s="54"/>
      <c r="O530" s="54"/>
      <c r="P530" s="54"/>
      <c r="Q530" s="54"/>
      <c r="R530" s="54"/>
      <c r="S530" s="55"/>
      <c r="T530" s="55"/>
      <c r="U530"/>
      <c r="V530"/>
      <c r="W530"/>
      <c r="X530" s="38"/>
      <c r="Y530" s="66"/>
    </row>
    <row r="531" spans="1:25" ht="15" x14ac:dyDescent="0.25">
      <c r="A531"/>
      <c r="B531"/>
      <c r="C531" s="43"/>
      <c r="D531" s="44"/>
      <c r="E531" s="46"/>
      <c r="F531" s="44"/>
      <c r="G531" s="46"/>
      <c r="H531" s="44"/>
      <c r="I531" s="44"/>
      <c r="J531" s="44"/>
      <c r="K531" s="46"/>
      <c r="L531" s="53"/>
      <c r="M531" s="53"/>
      <c r="N531" s="54"/>
      <c r="O531" s="54"/>
      <c r="P531" s="54"/>
      <c r="Q531" s="54"/>
      <c r="R531" s="54"/>
      <c r="S531" s="55"/>
      <c r="T531" s="55"/>
      <c r="U531"/>
      <c r="V531"/>
      <c r="W531"/>
      <c r="X531" s="38"/>
      <c r="Y531" s="66"/>
    </row>
    <row r="532" spans="1:25" ht="15" x14ac:dyDescent="0.25">
      <c r="A532"/>
      <c r="B532"/>
      <c r="C532" s="43"/>
      <c r="D532" s="44"/>
      <c r="E532" s="46"/>
      <c r="F532" s="44"/>
      <c r="G532" s="46"/>
      <c r="H532" s="44"/>
      <c r="I532" s="44"/>
      <c r="J532" s="44"/>
      <c r="K532" s="46"/>
      <c r="L532" s="53"/>
      <c r="M532" s="53"/>
      <c r="N532" s="54"/>
      <c r="O532" s="54"/>
      <c r="P532" s="54"/>
      <c r="Q532" s="54"/>
      <c r="R532" s="54"/>
      <c r="S532" s="55"/>
      <c r="T532" s="55"/>
      <c r="U532"/>
      <c r="V532"/>
      <c r="W532"/>
      <c r="X532" s="38"/>
      <c r="Y532" s="66"/>
    </row>
    <row r="533" spans="1:25" ht="15" x14ac:dyDescent="0.25">
      <c r="A533"/>
      <c r="B533"/>
      <c r="C533" s="43"/>
      <c r="D533" s="44"/>
      <c r="E533" s="46"/>
      <c r="F533" s="44"/>
      <c r="G533" s="46"/>
      <c r="H533" s="44"/>
      <c r="I533" s="44"/>
      <c r="J533" s="44"/>
      <c r="K533" s="46"/>
      <c r="L533" s="53"/>
      <c r="M533" s="53"/>
      <c r="N533" s="54"/>
      <c r="O533" s="54"/>
      <c r="P533" s="54"/>
      <c r="Q533" s="54"/>
      <c r="R533" s="54"/>
      <c r="S533" s="55"/>
      <c r="T533" s="55"/>
      <c r="U533"/>
      <c r="V533"/>
      <c r="W533"/>
      <c r="X533" s="38"/>
      <c r="Y533" s="66"/>
    </row>
    <row r="534" spans="1:25" ht="15" x14ac:dyDescent="0.25">
      <c r="A534"/>
      <c r="B534"/>
      <c r="C534" s="43"/>
      <c r="D534" s="44"/>
      <c r="E534" s="46"/>
      <c r="F534" s="44"/>
      <c r="G534" s="46"/>
      <c r="H534" s="44"/>
      <c r="I534" s="44"/>
      <c r="J534" s="44"/>
      <c r="K534" s="46"/>
      <c r="L534" s="53"/>
      <c r="M534" s="53"/>
      <c r="N534" s="54"/>
      <c r="O534" s="54"/>
      <c r="P534" s="54"/>
      <c r="Q534" s="54"/>
      <c r="R534" s="54"/>
      <c r="S534" s="55"/>
      <c r="T534" s="55"/>
      <c r="U534"/>
      <c r="V534"/>
      <c r="W534"/>
      <c r="X534" s="38"/>
      <c r="Y534" s="66"/>
    </row>
    <row r="535" spans="1:25" ht="15" x14ac:dyDescent="0.25">
      <c r="A535"/>
      <c r="B535"/>
      <c r="C535" s="43"/>
      <c r="D535" s="44"/>
      <c r="E535" s="46"/>
      <c r="F535" s="44"/>
      <c r="G535" s="46"/>
      <c r="H535" s="44"/>
      <c r="I535" s="44"/>
      <c r="J535" s="44"/>
      <c r="K535" s="46"/>
      <c r="L535" s="53"/>
      <c r="M535" s="53"/>
      <c r="N535" s="54"/>
      <c r="O535" s="54"/>
      <c r="P535" s="54"/>
      <c r="Q535" s="54"/>
      <c r="R535" s="54"/>
      <c r="S535" s="55"/>
      <c r="T535" s="55"/>
      <c r="U535"/>
      <c r="V535"/>
      <c r="W535"/>
      <c r="X535" s="38"/>
      <c r="Y535" s="66"/>
    </row>
    <row r="536" spans="1:25" ht="15" x14ac:dyDescent="0.25">
      <c r="A536"/>
      <c r="B536"/>
      <c r="C536" s="43"/>
      <c r="D536" s="44"/>
      <c r="E536" s="46"/>
      <c r="F536" s="44"/>
      <c r="G536" s="46"/>
      <c r="H536" s="44"/>
      <c r="I536" s="44"/>
      <c r="J536" s="44"/>
      <c r="K536" s="46"/>
      <c r="L536" s="53"/>
      <c r="M536" s="53"/>
      <c r="N536" s="54"/>
      <c r="O536" s="54"/>
      <c r="P536" s="54"/>
      <c r="Q536" s="54"/>
      <c r="R536" s="54"/>
      <c r="S536" s="55"/>
      <c r="T536" s="55"/>
      <c r="U536"/>
      <c r="V536"/>
      <c r="W536"/>
      <c r="X536" s="38"/>
      <c r="Y536" s="66"/>
    </row>
    <row r="537" spans="1:25" ht="15" x14ac:dyDescent="0.25">
      <c r="A537"/>
      <c r="B537"/>
      <c r="C537" s="43"/>
      <c r="D537" s="44"/>
      <c r="E537" s="46"/>
      <c r="F537" s="44"/>
      <c r="G537" s="46"/>
      <c r="H537" s="44"/>
      <c r="I537" s="44"/>
      <c r="J537" s="44"/>
      <c r="K537" s="46"/>
      <c r="L537" s="53"/>
      <c r="M537" s="53"/>
      <c r="N537" s="54"/>
      <c r="O537" s="54"/>
      <c r="P537" s="54"/>
      <c r="Q537" s="54"/>
      <c r="R537" s="54"/>
      <c r="S537" s="55"/>
      <c r="T537" s="55"/>
      <c r="U537"/>
      <c r="V537"/>
      <c r="W537"/>
      <c r="X537" s="38"/>
      <c r="Y537" s="66"/>
    </row>
    <row r="538" spans="1:25" ht="15" x14ac:dyDescent="0.25">
      <c r="A538"/>
      <c r="B538"/>
      <c r="C538" s="43"/>
      <c r="D538" s="44"/>
      <c r="E538" s="46"/>
      <c r="F538" s="44"/>
      <c r="G538" s="46"/>
      <c r="H538" s="44"/>
      <c r="I538" s="44"/>
      <c r="J538" s="44"/>
      <c r="K538" s="46"/>
      <c r="L538" s="53"/>
      <c r="M538" s="53"/>
      <c r="N538" s="54"/>
      <c r="O538" s="54"/>
      <c r="P538" s="54"/>
      <c r="Q538" s="54"/>
      <c r="R538" s="54"/>
      <c r="S538" s="55"/>
      <c r="T538" s="55"/>
      <c r="U538"/>
      <c r="V538"/>
      <c r="W538"/>
      <c r="X538" s="38"/>
      <c r="Y538" s="66"/>
    </row>
    <row r="539" spans="1:25" ht="15" x14ac:dyDescent="0.25">
      <c r="A539"/>
      <c r="B539"/>
      <c r="C539" s="43"/>
      <c r="D539" s="44"/>
      <c r="E539" s="46"/>
      <c r="F539" s="44"/>
      <c r="G539" s="46"/>
      <c r="H539" s="44"/>
      <c r="I539" s="44"/>
      <c r="J539" s="44"/>
      <c r="K539" s="46"/>
      <c r="L539" s="53"/>
      <c r="M539" s="53"/>
      <c r="N539" s="54"/>
      <c r="O539" s="54"/>
      <c r="P539" s="54"/>
      <c r="Q539" s="54"/>
      <c r="R539" s="54"/>
      <c r="S539" s="55"/>
      <c r="T539" s="55"/>
      <c r="U539"/>
      <c r="V539"/>
      <c r="W539"/>
      <c r="X539" s="38"/>
      <c r="Y539" s="66"/>
    </row>
    <row r="540" spans="1:25" ht="15" x14ac:dyDescent="0.25">
      <c r="A540"/>
      <c r="B540"/>
      <c r="C540" s="43"/>
      <c r="D540" s="44"/>
      <c r="E540" s="46"/>
      <c r="F540" s="44"/>
      <c r="G540" s="46"/>
      <c r="H540" s="44"/>
      <c r="I540" s="44"/>
      <c r="J540" s="44"/>
      <c r="K540" s="46"/>
      <c r="L540" s="53"/>
      <c r="M540" s="53"/>
      <c r="N540" s="54"/>
      <c r="O540" s="54"/>
      <c r="P540" s="54"/>
      <c r="Q540" s="54"/>
      <c r="R540" s="54"/>
      <c r="S540" s="55"/>
      <c r="T540" s="55"/>
      <c r="U540"/>
      <c r="V540"/>
      <c r="W540"/>
      <c r="X540" s="38"/>
      <c r="Y540" s="66"/>
    </row>
    <row r="541" spans="1:25" ht="15" x14ac:dyDescent="0.25">
      <c r="A541"/>
      <c r="B541"/>
      <c r="C541" s="43"/>
      <c r="D541" s="44"/>
      <c r="E541" s="46"/>
      <c r="F541" s="44"/>
      <c r="G541" s="46"/>
      <c r="H541" s="44"/>
      <c r="I541" s="44"/>
      <c r="J541" s="44"/>
      <c r="K541" s="46"/>
      <c r="L541" s="53"/>
      <c r="M541" s="53"/>
      <c r="N541" s="54"/>
      <c r="O541" s="54"/>
      <c r="P541" s="54"/>
      <c r="Q541" s="54"/>
      <c r="R541" s="54"/>
      <c r="S541" s="55"/>
      <c r="T541" s="55"/>
      <c r="U541"/>
      <c r="V541"/>
      <c r="W541"/>
      <c r="X541" s="38"/>
      <c r="Y541" s="66"/>
    </row>
    <row r="542" spans="1:25" ht="15" x14ac:dyDescent="0.25">
      <c r="A542"/>
      <c r="B542"/>
      <c r="C542" s="43"/>
      <c r="D542" s="44"/>
      <c r="E542" s="46"/>
      <c r="F542" s="44"/>
      <c r="G542" s="46"/>
      <c r="H542" s="44"/>
      <c r="I542" s="44"/>
      <c r="J542" s="44"/>
      <c r="K542" s="46"/>
      <c r="L542" s="53"/>
      <c r="M542" s="53"/>
      <c r="N542" s="54"/>
      <c r="O542" s="54"/>
      <c r="P542" s="54"/>
      <c r="Q542" s="54"/>
      <c r="R542" s="54"/>
      <c r="S542" s="55"/>
      <c r="T542" s="55"/>
      <c r="U542"/>
      <c r="V542"/>
      <c r="W542"/>
      <c r="X542" s="38"/>
      <c r="Y542" s="66"/>
    </row>
    <row r="543" spans="1:25" ht="15" x14ac:dyDescent="0.25">
      <c r="A543"/>
      <c r="B543"/>
      <c r="C543" s="43"/>
      <c r="D543" s="44"/>
      <c r="E543" s="46"/>
      <c r="F543" s="44"/>
      <c r="G543" s="46"/>
      <c r="H543" s="44"/>
      <c r="I543" s="44"/>
      <c r="J543" s="44"/>
      <c r="K543" s="46"/>
      <c r="L543" s="53"/>
      <c r="M543" s="53"/>
      <c r="N543" s="54"/>
      <c r="O543" s="54"/>
      <c r="P543" s="54"/>
      <c r="Q543" s="54"/>
      <c r="R543" s="54"/>
      <c r="S543" s="55"/>
      <c r="T543" s="55"/>
      <c r="U543"/>
      <c r="V543"/>
      <c r="W543"/>
      <c r="X543" s="38"/>
      <c r="Y543" s="66"/>
    </row>
    <row r="544" spans="1:25" ht="15" x14ac:dyDescent="0.25">
      <c r="A544"/>
      <c r="B544"/>
      <c r="C544" s="43"/>
      <c r="D544" s="44"/>
      <c r="E544" s="46"/>
      <c r="F544" s="44"/>
      <c r="G544" s="46"/>
      <c r="H544" s="44"/>
      <c r="I544" s="44"/>
      <c r="J544" s="44"/>
      <c r="K544" s="46"/>
      <c r="L544" s="53"/>
      <c r="M544" s="53"/>
      <c r="N544" s="54"/>
      <c r="O544" s="54"/>
      <c r="P544" s="54"/>
      <c r="Q544" s="54"/>
      <c r="R544" s="54"/>
      <c r="S544" s="55"/>
      <c r="T544" s="55"/>
      <c r="U544"/>
      <c r="V544"/>
      <c r="W544"/>
      <c r="X544" s="38"/>
      <c r="Y544" s="66"/>
    </row>
    <row r="545" spans="1:25" ht="15" x14ac:dyDescent="0.25">
      <c r="A545"/>
      <c r="B545"/>
      <c r="C545" s="43"/>
      <c r="D545" s="44"/>
      <c r="E545" s="46"/>
      <c r="F545" s="44"/>
      <c r="G545" s="46"/>
      <c r="H545" s="44"/>
      <c r="I545" s="44"/>
      <c r="J545" s="44"/>
      <c r="K545" s="46"/>
      <c r="L545" s="53"/>
      <c r="M545" s="53"/>
      <c r="N545" s="54"/>
      <c r="O545" s="54"/>
      <c r="P545" s="54"/>
      <c r="Q545" s="54"/>
      <c r="R545" s="54"/>
      <c r="S545" s="55"/>
      <c r="T545" s="55"/>
      <c r="U545"/>
      <c r="V545"/>
      <c r="W545"/>
      <c r="X545" s="38"/>
      <c r="Y545" s="66"/>
    </row>
    <row r="546" spans="1:25" ht="15" x14ac:dyDescent="0.25">
      <c r="A546"/>
      <c r="B546"/>
      <c r="C546" s="43"/>
      <c r="D546" s="44"/>
      <c r="E546" s="46"/>
      <c r="F546" s="44"/>
      <c r="G546" s="46"/>
      <c r="H546" s="44"/>
      <c r="I546" s="44"/>
      <c r="J546" s="44"/>
      <c r="K546" s="46"/>
      <c r="L546" s="53"/>
      <c r="M546" s="53"/>
      <c r="N546" s="54"/>
      <c r="O546" s="54"/>
      <c r="P546" s="54"/>
      <c r="Q546" s="54"/>
      <c r="R546" s="54"/>
      <c r="S546" s="55"/>
      <c r="T546" s="55"/>
      <c r="U546"/>
      <c r="V546"/>
      <c r="W546"/>
      <c r="X546" s="38"/>
      <c r="Y546" s="66"/>
    </row>
    <row r="547" spans="1:25" ht="15" x14ac:dyDescent="0.25">
      <c r="A547"/>
      <c r="B547"/>
      <c r="C547" s="43"/>
      <c r="D547" s="44"/>
      <c r="E547" s="46"/>
      <c r="F547" s="44"/>
      <c r="G547" s="46"/>
      <c r="H547" s="44"/>
      <c r="I547" s="44"/>
      <c r="J547" s="44"/>
      <c r="K547" s="46"/>
      <c r="L547" s="53"/>
      <c r="M547" s="53"/>
      <c r="N547" s="54"/>
      <c r="O547" s="54"/>
      <c r="P547" s="54"/>
      <c r="Q547" s="54"/>
      <c r="R547" s="54"/>
      <c r="S547" s="55"/>
      <c r="T547" s="55"/>
      <c r="U547"/>
      <c r="V547"/>
      <c r="W547"/>
      <c r="X547" s="38"/>
      <c r="Y547" s="66"/>
    </row>
    <row r="548" spans="1:25" ht="15" x14ac:dyDescent="0.25">
      <c r="A548"/>
      <c r="B548"/>
      <c r="C548" s="43"/>
      <c r="D548" s="44"/>
      <c r="E548" s="46"/>
      <c r="F548" s="44"/>
      <c r="G548" s="46"/>
      <c r="H548" s="44"/>
      <c r="I548" s="44"/>
      <c r="J548" s="44"/>
      <c r="K548" s="46"/>
      <c r="L548" s="53"/>
      <c r="M548" s="53"/>
      <c r="N548" s="54"/>
      <c r="O548" s="54"/>
      <c r="P548" s="54"/>
      <c r="Q548" s="54"/>
      <c r="R548" s="54"/>
      <c r="S548" s="55"/>
      <c r="T548" s="55"/>
      <c r="U548"/>
      <c r="V548"/>
      <c r="W548"/>
      <c r="X548" s="38"/>
      <c r="Y548" s="66"/>
    </row>
    <row r="549" spans="1:25" ht="15" x14ac:dyDescent="0.25">
      <c r="A549"/>
      <c r="B549"/>
      <c r="C549" s="43"/>
      <c r="D549" s="44"/>
      <c r="E549" s="46"/>
      <c r="F549" s="44"/>
      <c r="G549" s="46"/>
      <c r="H549" s="44"/>
      <c r="I549" s="44"/>
      <c r="J549" s="44"/>
      <c r="K549" s="46"/>
      <c r="L549" s="53"/>
      <c r="M549" s="53"/>
      <c r="N549" s="54"/>
      <c r="O549" s="54"/>
      <c r="P549" s="54"/>
      <c r="Q549" s="54"/>
      <c r="R549" s="54"/>
      <c r="S549" s="55"/>
      <c r="T549" s="55"/>
      <c r="U549"/>
      <c r="V549"/>
      <c r="W549"/>
      <c r="X549" s="38"/>
      <c r="Y549" s="66"/>
    </row>
    <row r="550" spans="1:25" ht="15" x14ac:dyDescent="0.25">
      <c r="A550"/>
      <c r="B550"/>
      <c r="C550" s="43"/>
      <c r="D550" s="44"/>
      <c r="E550" s="46"/>
      <c r="F550" s="44"/>
      <c r="G550" s="46"/>
      <c r="H550" s="44"/>
      <c r="I550" s="44"/>
      <c r="J550" s="44"/>
      <c r="K550" s="46"/>
      <c r="L550" s="53"/>
      <c r="M550" s="53"/>
      <c r="N550" s="54"/>
      <c r="O550" s="54"/>
      <c r="P550" s="54"/>
      <c r="Q550" s="54"/>
      <c r="R550" s="54"/>
      <c r="S550" s="55"/>
      <c r="T550" s="55"/>
      <c r="U550"/>
      <c r="V550"/>
      <c r="W550"/>
      <c r="X550" s="38"/>
      <c r="Y550" s="66"/>
    </row>
    <row r="551" spans="1:25" ht="15" x14ac:dyDescent="0.25">
      <c r="A551"/>
      <c r="B551"/>
      <c r="C551" s="43"/>
      <c r="D551" s="44"/>
      <c r="E551" s="46"/>
      <c r="F551" s="44"/>
      <c r="G551" s="46"/>
      <c r="H551" s="44"/>
      <c r="I551" s="44"/>
      <c r="J551" s="44"/>
      <c r="K551" s="46"/>
      <c r="L551" s="53"/>
      <c r="M551" s="53"/>
      <c r="N551" s="54"/>
      <c r="O551" s="54"/>
      <c r="P551" s="54"/>
      <c r="Q551" s="54"/>
      <c r="R551" s="54"/>
      <c r="S551" s="55"/>
      <c r="T551" s="55"/>
      <c r="U551"/>
      <c r="V551"/>
      <c r="W551"/>
      <c r="X551" s="38"/>
      <c r="Y551" s="66"/>
    </row>
    <row r="552" spans="1:25" ht="15" x14ac:dyDescent="0.25">
      <c r="A552"/>
      <c r="B552"/>
      <c r="C552" s="43"/>
      <c r="D552" s="44"/>
      <c r="E552" s="46"/>
      <c r="F552" s="44"/>
      <c r="G552" s="46"/>
      <c r="H552" s="44"/>
      <c r="I552" s="44"/>
      <c r="J552" s="44"/>
      <c r="K552" s="46"/>
      <c r="L552" s="53"/>
      <c r="M552" s="53"/>
      <c r="N552" s="54"/>
      <c r="O552" s="54"/>
      <c r="P552" s="54"/>
      <c r="Q552" s="54"/>
      <c r="R552" s="54"/>
      <c r="S552" s="55"/>
      <c r="T552" s="55"/>
      <c r="U552"/>
      <c r="V552"/>
      <c r="W552"/>
      <c r="X552" s="38"/>
      <c r="Y552" s="66"/>
    </row>
    <row r="553" spans="1:25" ht="15" x14ac:dyDescent="0.25">
      <c r="A553"/>
      <c r="B553"/>
      <c r="C553" s="43"/>
      <c r="D553" s="44"/>
      <c r="E553" s="46"/>
      <c r="F553" s="44"/>
      <c r="G553" s="46"/>
      <c r="H553" s="44"/>
      <c r="I553" s="44"/>
      <c r="J553" s="44"/>
      <c r="K553" s="46"/>
      <c r="L553" s="53"/>
      <c r="M553" s="53"/>
      <c r="N553" s="54"/>
      <c r="O553" s="54"/>
      <c r="P553" s="54"/>
      <c r="Q553" s="54"/>
      <c r="R553" s="54"/>
      <c r="S553" s="55"/>
      <c r="T553" s="55"/>
      <c r="U553"/>
      <c r="V553"/>
      <c r="W553"/>
      <c r="X553" s="38"/>
      <c r="Y553" s="66"/>
    </row>
    <row r="554" spans="1:25" ht="15" x14ac:dyDescent="0.25">
      <c r="A554"/>
      <c r="B554"/>
      <c r="C554" s="43"/>
      <c r="D554" s="44"/>
      <c r="E554" s="46"/>
      <c r="F554" s="44"/>
      <c r="G554" s="46"/>
      <c r="H554" s="44"/>
      <c r="I554" s="44"/>
      <c r="J554" s="44"/>
      <c r="K554" s="46"/>
      <c r="L554" s="53"/>
      <c r="M554" s="53"/>
      <c r="N554" s="54"/>
      <c r="O554" s="54"/>
      <c r="P554" s="54"/>
      <c r="Q554" s="54"/>
      <c r="R554" s="54"/>
      <c r="S554" s="55"/>
      <c r="T554" s="55"/>
      <c r="U554"/>
      <c r="V554"/>
      <c r="W554"/>
      <c r="X554" s="38"/>
      <c r="Y554" s="66"/>
    </row>
    <row r="555" spans="1:25" ht="15" x14ac:dyDescent="0.25">
      <c r="A555"/>
      <c r="B555"/>
      <c r="C555" s="43"/>
      <c r="D555" s="44"/>
      <c r="E555" s="46"/>
      <c r="F555" s="44"/>
      <c r="G555" s="46"/>
      <c r="H555" s="44"/>
      <c r="I555" s="44"/>
      <c r="J555" s="44"/>
      <c r="K555" s="46"/>
      <c r="L555" s="53"/>
      <c r="M555" s="53"/>
      <c r="N555" s="54"/>
      <c r="O555" s="54"/>
      <c r="P555" s="54"/>
      <c r="Q555" s="54"/>
      <c r="R555" s="54"/>
      <c r="S555" s="55"/>
      <c r="T555" s="55"/>
      <c r="U555"/>
      <c r="V555"/>
      <c r="W555"/>
      <c r="X555" s="38"/>
      <c r="Y555" s="66"/>
    </row>
    <row r="556" spans="1:25" ht="15" x14ac:dyDescent="0.25">
      <c r="A556"/>
      <c r="B556"/>
      <c r="C556" s="43"/>
      <c r="D556" s="44"/>
      <c r="E556" s="46"/>
      <c r="F556" s="44"/>
      <c r="G556" s="46"/>
      <c r="H556" s="44"/>
      <c r="I556" s="44"/>
      <c r="J556" s="44"/>
      <c r="K556" s="46"/>
      <c r="L556" s="53"/>
      <c r="M556" s="53"/>
      <c r="N556" s="54"/>
      <c r="O556" s="54"/>
      <c r="P556" s="54"/>
      <c r="Q556" s="54"/>
      <c r="R556" s="54"/>
      <c r="S556" s="55"/>
      <c r="T556" s="55"/>
      <c r="U556"/>
      <c r="V556"/>
      <c r="W556"/>
      <c r="X556" s="38"/>
      <c r="Y556" s="66"/>
    </row>
    <row r="557" spans="1:25" ht="15" x14ac:dyDescent="0.25">
      <c r="A557"/>
      <c r="B557"/>
      <c r="C557" s="43"/>
      <c r="D557" s="44"/>
      <c r="E557" s="46"/>
      <c r="F557" s="44"/>
      <c r="G557" s="46"/>
      <c r="H557" s="44"/>
      <c r="I557" s="44"/>
      <c r="J557" s="44"/>
      <c r="K557" s="46"/>
      <c r="L557" s="53"/>
      <c r="M557" s="53"/>
      <c r="N557" s="54"/>
      <c r="O557" s="54"/>
      <c r="P557" s="54"/>
      <c r="Q557" s="54"/>
      <c r="R557" s="54"/>
      <c r="S557" s="55"/>
      <c r="T557" s="55"/>
      <c r="U557"/>
      <c r="V557"/>
      <c r="W557"/>
      <c r="X557" s="38"/>
      <c r="Y557" s="66"/>
    </row>
    <row r="558" spans="1:25" ht="15" x14ac:dyDescent="0.25">
      <c r="A558"/>
      <c r="B558"/>
      <c r="C558" s="43"/>
      <c r="D558" s="44"/>
      <c r="E558" s="46"/>
      <c r="F558" s="44"/>
      <c r="G558" s="46"/>
      <c r="H558" s="44"/>
      <c r="I558" s="44"/>
      <c r="J558" s="44"/>
      <c r="K558" s="46"/>
      <c r="L558" s="53"/>
      <c r="M558" s="53"/>
      <c r="N558" s="54"/>
      <c r="O558" s="54"/>
      <c r="P558" s="54"/>
      <c r="Q558" s="54"/>
      <c r="R558" s="54"/>
      <c r="S558" s="55"/>
      <c r="T558" s="55"/>
      <c r="U558"/>
      <c r="V558"/>
      <c r="W558"/>
      <c r="X558" s="38"/>
      <c r="Y558" s="66"/>
    </row>
    <row r="559" spans="1:25" s="50" customFormat="1" ht="15" x14ac:dyDescent="0.25">
      <c r="A559"/>
      <c r="B559"/>
      <c r="C559" s="43"/>
      <c r="D559" s="44"/>
      <c r="E559" s="46"/>
      <c r="F559" s="44"/>
      <c r="G559" s="46"/>
      <c r="H559" s="44"/>
      <c r="I559" s="44"/>
      <c r="J559" s="44"/>
      <c r="K559" s="46"/>
      <c r="L559" s="53"/>
      <c r="M559" s="53"/>
      <c r="N559" s="54"/>
      <c r="O559" s="54"/>
      <c r="P559" s="54"/>
      <c r="Q559" s="54"/>
      <c r="R559" s="54"/>
      <c r="S559" s="55"/>
      <c r="T559" s="55"/>
      <c r="U559"/>
      <c r="V559"/>
      <c r="W559"/>
      <c r="X559" s="38"/>
      <c r="Y559" s="66"/>
    </row>
    <row r="560" spans="1:25" s="50" customFormat="1" ht="15" x14ac:dyDescent="0.25">
      <c r="A560"/>
      <c r="B560"/>
      <c r="C560" s="43"/>
      <c r="D560" s="44"/>
      <c r="E560" s="46"/>
      <c r="F560" s="44"/>
      <c r="G560" s="46"/>
      <c r="H560" s="44"/>
      <c r="I560" s="44"/>
      <c r="J560" s="44"/>
      <c r="K560" s="46"/>
      <c r="L560" s="53"/>
      <c r="M560" s="53"/>
      <c r="N560" s="54"/>
      <c r="O560" s="54"/>
      <c r="P560" s="54"/>
      <c r="Q560" s="54"/>
      <c r="R560" s="54"/>
      <c r="S560" s="55"/>
      <c r="T560" s="55"/>
      <c r="U560"/>
      <c r="V560"/>
      <c r="W560"/>
      <c r="X560" s="38"/>
      <c r="Y560" s="66"/>
    </row>
    <row r="561" spans="1:25" ht="15" x14ac:dyDescent="0.25">
      <c r="A561"/>
      <c r="B561"/>
      <c r="C561" s="43"/>
      <c r="D561" s="44"/>
      <c r="E561" s="46"/>
      <c r="F561" s="44"/>
      <c r="G561" s="46"/>
      <c r="H561" s="44"/>
      <c r="I561" s="44"/>
      <c r="J561" s="44"/>
      <c r="K561" s="46"/>
      <c r="L561" s="53"/>
      <c r="M561" s="53"/>
      <c r="N561" s="54"/>
      <c r="O561" s="54"/>
      <c r="P561" s="54"/>
      <c r="Q561" s="54"/>
      <c r="R561" s="54"/>
      <c r="S561" s="55"/>
      <c r="T561" s="55"/>
      <c r="U561"/>
      <c r="V561"/>
      <c r="W561"/>
      <c r="X561" s="38"/>
      <c r="Y561" s="66"/>
    </row>
    <row r="562" spans="1:25" ht="15" x14ac:dyDescent="0.25">
      <c r="A562"/>
      <c r="B562"/>
      <c r="C562" s="43"/>
      <c r="D562" s="44"/>
      <c r="E562" s="46"/>
      <c r="F562" s="44"/>
      <c r="G562" s="46"/>
      <c r="H562" s="44"/>
      <c r="I562" s="44"/>
      <c r="J562" s="44"/>
      <c r="K562" s="46"/>
      <c r="L562" s="53"/>
      <c r="M562" s="53"/>
      <c r="N562" s="54"/>
      <c r="O562" s="54"/>
      <c r="P562" s="54"/>
      <c r="Q562" s="54"/>
      <c r="R562" s="54"/>
      <c r="S562" s="55"/>
      <c r="T562" s="55"/>
      <c r="U562"/>
      <c r="V562"/>
      <c r="W562"/>
      <c r="X562" s="38"/>
      <c r="Y562" s="66"/>
    </row>
    <row r="563" spans="1:25" ht="15" x14ac:dyDescent="0.25">
      <c r="A563"/>
      <c r="B563"/>
      <c r="C563" s="43"/>
      <c r="D563" s="44"/>
      <c r="E563" s="46"/>
      <c r="F563" s="44"/>
      <c r="G563" s="46"/>
      <c r="H563" s="44"/>
      <c r="I563" s="44"/>
      <c r="J563" s="44"/>
      <c r="K563" s="46"/>
      <c r="L563" s="53"/>
      <c r="M563" s="53"/>
      <c r="N563" s="54"/>
      <c r="O563" s="54"/>
      <c r="P563" s="54"/>
      <c r="Q563" s="54"/>
      <c r="R563" s="54"/>
      <c r="S563" s="55"/>
      <c r="T563" s="55"/>
      <c r="U563"/>
      <c r="V563"/>
      <c r="W563"/>
      <c r="X563" s="38"/>
      <c r="Y563" s="66"/>
    </row>
    <row r="564" spans="1:25" ht="15" x14ac:dyDescent="0.25">
      <c r="A564"/>
      <c r="B564"/>
      <c r="C564" s="43"/>
      <c r="D564" s="44"/>
      <c r="E564" s="46"/>
      <c r="F564" s="44"/>
      <c r="G564" s="46"/>
      <c r="H564" s="44"/>
      <c r="I564" s="44"/>
      <c r="J564" s="44"/>
      <c r="K564" s="46"/>
      <c r="L564" s="53"/>
      <c r="M564" s="53"/>
      <c r="N564" s="54"/>
      <c r="O564" s="54"/>
      <c r="P564" s="54"/>
      <c r="Q564" s="54"/>
      <c r="R564" s="54"/>
      <c r="S564" s="55"/>
      <c r="T564" s="55"/>
      <c r="U564"/>
      <c r="V564"/>
      <c r="W564"/>
      <c r="X564" s="38"/>
      <c r="Y564" s="66"/>
    </row>
    <row r="565" spans="1:25" ht="15" x14ac:dyDescent="0.25">
      <c r="A565"/>
      <c r="B565"/>
      <c r="C565" s="43"/>
      <c r="D565" s="44"/>
      <c r="E565" s="46"/>
      <c r="F565" s="44"/>
      <c r="G565" s="46"/>
      <c r="H565" s="44"/>
      <c r="I565" s="44"/>
      <c r="J565" s="44"/>
      <c r="K565" s="46"/>
      <c r="L565" s="53"/>
      <c r="M565" s="53"/>
      <c r="N565" s="54"/>
      <c r="O565" s="54"/>
      <c r="P565" s="54"/>
      <c r="Q565" s="54"/>
      <c r="R565" s="54"/>
      <c r="S565" s="55"/>
      <c r="T565" s="55"/>
      <c r="U565"/>
      <c r="V565"/>
      <c r="W565"/>
      <c r="X565" s="38"/>
      <c r="Y565" s="66"/>
    </row>
    <row r="566" spans="1:25" ht="15" x14ac:dyDescent="0.25">
      <c r="A566"/>
      <c r="B566"/>
      <c r="C566" s="43"/>
      <c r="D566" s="44"/>
      <c r="E566" s="46"/>
      <c r="F566" s="44"/>
      <c r="G566" s="46"/>
      <c r="H566" s="44"/>
      <c r="I566" s="44"/>
      <c r="J566" s="44"/>
      <c r="K566" s="46"/>
      <c r="L566" s="53"/>
      <c r="M566" s="53"/>
      <c r="N566" s="54"/>
      <c r="O566" s="54"/>
      <c r="P566" s="54"/>
      <c r="Q566" s="54"/>
      <c r="R566" s="54"/>
      <c r="S566" s="55"/>
      <c r="T566" s="55"/>
      <c r="U566"/>
      <c r="V566"/>
      <c r="W566"/>
      <c r="X566" s="38"/>
      <c r="Y566" s="66"/>
    </row>
    <row r="567" spans="1:25" ht="15" x14ac:dyDescent="0.25">
      <c r="A567"/>
      <c r="B567"/>
      <c r="C567" s="43"/>
      <c r="D567" s="44"/>
      <c r="E567" s="46"/>
      <c r="F567" s="44"/>
      <c r="G567" s="46"/>
      <c r="H567" s="44"/>
      <c r="I567" s="44"/>
      <c r="J567" s="44"/>
      <c r="K567" s="46"/>
      <c r="L567" s="53"/>
      <c r="M567" s="53"/>
      <c r="N567" s="54"/>
      <c r="O567" s="54"/>
      <c r="P567" s="54"/>
      <c r="Q567" s="54"/>
      <c r="R567" s="54"/>
      <c r="S567" s="55"/>
      <c r="T567" s="55"/>
      <c r="U567"/>
      <c r="V567"/>
      <c r="W567"/>
      <c r="X567" s="38"/>
      <c r="Y567" s="66"/>
    </row>
    <row r="568" spans="1:25" ht="15" x14ac:dyDescent="0.25">
      <c r="A568"/>
      <c r="B568"/>
      <c r="C568" s="43"/>
      <c r="D568" s="44"/>
      <c r="E568" s="46"/>
      <c r="F568" s="44"/>
      <c r="G568" s="46"/>
      <c r="H568" s="44"/>
      <c r="I568" s="44"/>
      <c r="J568" s="44"/>
      <c r="K568" s="46"/>
      <c r="L568" s="53"/>
      <c r="M568" s="53"/>
      <c r="N568" s="54"/>
      <c r="O568" s="54"/>
      <c r="P568" s="54"/>
      <c r="Q568" s="54"/>
      <c r="R568" s="54"/>
      <c r="S568" s="55"/>
      <c r="T568" s="55"/>
      <c r="U568"/>
      <c r="V568"/>
      <c r="W568"/>
      <c r="X568" s="38"/>
      <c r="Y568" s="66"/>
    </row>
    <row r="569" spans="1:25" ht="15" x14ac:dyDescent="0.25">
      <c r="A569"/>
      <c r="B569"/>
      <c r="C569" s="43"/>
      <c r="D569" s="44"/>
      <c r="E569" s="46"/>
      <c r="F569" s="44"/>
      <c r="G569" s="46"/>
      <c r="H569" s="44"/>
      <c r="I569" s="44"/>
      <c r="J569" s="44"/>
      <c r="K569" s="46"/>
      <c r="L569" s="53"/>
      <c r="M569" s="53"/>
      <c r="N569" s="54"/>
      <c r="O569" s="54"/>
      <c r="P569" s="54"/>
      <c r="Q569" s="54"/>
      <c r="R569" s="54"/>
      <c r="S569" s="55"/>
      <c r="T569" s="55"/>
      <c r="U569"/>
      <c r="V569"/>
      <c r="W569"/>
      <c r="X569" s="38"/>
      <c r="Y569" s="66"/>
    </row>
    <row r="570" spans="1:25" ht="15" x14ac:dyDescent="0.25">
      <c r="A570"/>
      <c r="B570"/>
      <c r="C570" s="43"/>
      <c r="D570" s="44"/>
      <c r="E570" s="46"/>
      <c r="F570" s="44"/>
      <c r="G570" s="46"/>
      <c r="H570" s="44"/>
      <c r="I570" s="44"/>
      <c r="J570" s="44"/>
      <c r="K570" s="46"/>
      <c r="L570" s="53"/>
      <c r="M570" s="53"/>
      <c r="N570" s="54"/>
      <c r="O570" s="54"/>
      <c r="P570" s="54"/>
      <c r="Q570" s="54"/>
      <c r="R570" s="54"/>
      <c r="S570" s="55"/>
      <c r="T570" s="55"/>
      <c r="U570"/>
      <c r="V570"/>
      <c r="W570"/>
      <c r="X570" s="38"/>
      <c r="Y570" s="66"/>
    </row>
    <row r="571" spans="1:25" ht="15" x14ac:dyDescent="0.25">
      <c r="A571"/>
      <c r="B571"/>
      <c r="C571" s="43"/>
      <c r="D571" s="44"/>
      <c r="E571" s="46"/>
      <c r="F571" s="44"/>
      <c r="G571" s="46"/>
      <c r="H571" s="44"/>
      <c r="I571" s="44"/>
      <c r="J571" s="44"/>
      <c r="K571" s="46"/>
      <c r="L571" s="53"/>
      <c r="M571" s="53"/>
      <c r="N571" s="54"/>
      <c r="O571" s="54"/>
      <c r="P571" s="54"/>
      <c r="Q571" s="54"/>
      <c r="R571" s="54"/>
      <c r="S571" s="55"/>
      <c r="T571" s="55"/>
      <c r="U571"/>
      <c r="V571"/>
      <c r="W571"/>
      <c r="X571" s="38"/>
      <c r="Y571" s="66"/>
    </row>
    <row r="572" spans="1:25" ht="15" x14ac:dyDescent="0.25">
      <c r="A572"/>
      <c r="B572"/>
      <c r="C572" s="43"/>
      <c r="D572" s="44"/>
      <c r="E572" s="46"/>
      <c r="F572" s="44"/>
      <c r="G572" s="46"/>
      <c r="H572" s="44"/>
      <c r="I572" s="44"/>
      <c r="J572" s="44"/>
      <c r="K572" s="46"/>
      <c r="L572" s="53"/>
      <c r="M572" s="53"/>
      <c r="N572" s="54"/>
      <c r="O572" s="54"/>
      <c r="P572" s="54"/>
      <c r="Q572" s="54"/>
      <c r="R572" s="54"/>
      <c r="S572" s="55"/>
      <c r="T572" s="55"/>
      <c r="U572"/>
      <c r="V572"/>
      <c r="W572"/>
      <c r="X572" s="38"/>
      <c r="Y572" s="66"/>
    </row>
    <row r="573" spans="1:25" ht="15" x14ac:dyDescent="0.25">
      <c r="A573"/>
      <c r="B573"/>
      <c r="C573" s="43"/>
      <c r="D573" s="44"/>
      <c r="E573" s="46"/>
      <c r="F573" s="44"/>
      <c r="G573" s="46"/>
      <c r="H573" s="44"/>
      <c r="I573" s="44"/>
      <c r="J573" s="44"/>
      <c r="K573" s="46"/>
      <c r="L573" s="53"/>
      <c r="M573" s="53"/>
      <c r="N573" s="54"/>
      <c r="O573" s="54"/>
      <c r="P573" s="54"/>
      <c r="Q573" s="54"/>
      <c r="R573" s="54"/>
      <c r="S573" s="55"/>
      <c r="T573" s="55"/>
      <c r="U573"/>
      <c r="V573"/>
      <c r="W573"/>
      <c r="X573" s="38"/>
      <c r="Y573" s="66"/>
    </row>
    <row r="574" spans="1:25" ht="15" x14ac:dyDescent="0.25">
      <c r="A574"/>
      <c r="B574"/>
      <c r="C574" s="43"/>
      <c r="D574" s="44"/>
      <c r="E574" s="46"/>
      <c r="F574" s="44"/>
      <c r="G574" s="46"/>
      <c r="H574" s="44"/>
      <c r="I574" s="44"/>
      <c r="J574" s="44"/>
      <c r="K574" s="46"/>
      <c r="L574" s="53"/>
      <c r="M574" s="53"/>
      <c r="N574" s="54"/>
      <c r="O574" s="54"/>
      <c r="P574" s="54"/>
      <c r="Q574" s="54"/>
      <c r="R574" s="54"/>
      <c r="S574" s="55"/>
      <c r="T574" s="55"/>
      <c r="U574"/>
      <c r="V574"/>
      <c r="W574"/>
      <c r="X574" s="38"/>
      <c r="Y574" s="66"/>
    </row>
    <row r="575" spans="1:25" ht="15" x14ac:dyDescent="0.25">
      <c r="A575"/>
      <c r="B575"/>
      <c r="C575" s="43"/>
      <c r="D575" s="44"/>
      <c r="E575" s="46"/>
      <c r="F575" s="44"/>
      <c r="G575" s="46"/>
      <c r="H575" s="44"/>
      <c r="I575" s="44"/>
      <c r="J575" s="44"/>
      <c r="K575" s="46"/>
      <c r="L575" s="53"/>
      <c r="M575" s="53"/>
      <c r="N575" s="54"/>
      <c r="O575" s="54"/>
      <c r="P575" s="54"/>
      <c r="Q575" s="54"/>
      <c r="R575" s="54"/>
      <c r="S575" s="55"/>
      <c r="T575" s="55"/>
      <c r="U575"/>
      <c r="V575"/>
      <c r="W575"/>
      <c r="X575" s="38"/>
      <c r="Y575" s="66"/>
    </row>
    <row r="576" spans="1:25" ht="15" x14ac:dyDescent="0.25">
      <c r="A576"/>
      <c r="B576"/>
      <c r="C576" s="43"/>
      <c r="D576" s="44"/>
      <c r="E576" s="46"/>
      <c r="F576" s="44"/>
      <c r="G576" s="46"/>
      <c r="H576" s="44"/>
      <c r="I576" s="44"/>
      <c r="J576" s="44"/>
      <c r="K576" s="46"/>
      <c r="L576" s="53"/>
      <c r="M576" s="53"/>
      <c r="N576" s="54"/>
      <c r="O576" s="54"/>
      <c r="P576" s="54"/>
      <c r="Q576" s="54"/>
      <c r="R576" s="54"/>
      <c r="S576" s="55"/>
      <c r="T576" s="55"/>
      <c r="U576"/>
      <c r="V576"/>
      <c r="W576"/>
      <c r="X576" s="38"/>
      <c r="Y576" s="66"/>
    </row>
    <row r="577" spans="1:25" ht="15" x14ac:dyDescent="0.25">
      <c r="A577"/>
      <c r="B577"/>
      <c r="C577" s="43"/>
      <c r="D577" s="44"/>
      <c r="E577" s="46"/>
      <c r="F577" s="44"/>
      <c r="G577" s="46"/>
      <c r="H577" s="44"/>
      <c r="I577" s="44"/>
      <c r="J577" s="44"/>
      <c r="K577" s="46"/>
      <c r="L577" s="53"/>
      <c r="M577" s="53"/>
      <c r="N577" s="54"/>
      <c r="O577" s="54"/>
      <c r="P577" s="54"/>
      <c r="Q577" s="54"/>
      <c r="R577" s="54"/>
      <c r="S577" s="55"/>
      <c r="T577" s="55"/>
      <c r="U577"/>
      <c r="V577"/>
      <c r="W577"/>
      <c r="X577" s="38"/>
      <c r="Y577" s="66"/>
    </row>
    <row r="578" spans="1:25" ht="15" x14ac:dyDescent="0.25">
      <c r="A578"/>
      <c r="B578"/>
      <c r="C578" s="43"/>
      <c r="D578" s="44"/>
      <c r="E578" s="46"/>
      <c r="F578" s="44"/>
      <c r="G578" s="46"/>
      <c r="H578" s="44"/>
      <c r="I578" s="44"/>
      <c r="J578" s="44"/>
      <c r="K578" s="46"/>
      <c r="L578" s="53"/>
      <c r="M578" s="53"/>
      <c r="N578" s="54"/>
      <c r="O578" s="54"/>
      <c r="P578" s="54"/>
      <c r="Q578" s="54"/>
      <c r="R578" s="54"/>
      <c r="S578" s="55"/>
      <c r="T578" s="55"/>
      <c r="U578"/>
      <c r="V578"/>
      <c r="W578"/>
      <c r="X578" s="38"/>
      <c r="Y578" s="66"/>
    </row>
    <row r="579" spans="1:25" ht="15" x14ac:dyDescent="0.25">
      <c r="A579"/>
      <c r="B579"/>
      <c r="C579" s="43"/>
      <c r="D579" s="44"/>
      <c r="E579" s="46"/>
      <c r="F579" s="44"/>
      <c r="G579" s="46"/>
      <c r="H579" s="44"/>
      <c r="I579" s="44"/>
      <c r="J579" s="44"/>
      <c r="K579" s="46"/>
      <c r="L579" s="53"/>
      <c r="M579" s="53"/>
      <c r="N579" s="54"/>
      <c r="O579" s="54"/>
      <c r="P579" s="54"/>
      <c r="Q579" s="54"/>
      <c r="R579" s="54"/>
      <c r="S579" s="55"/>
      <c r="T579" s="55"/>
      <c r="U579"/>
      <c r="V579"/>
      <c r="W579"/>
      <c r="X579" s="38"/>
      <c r="Y579" s="66"/>
    </row>
    <row r="580" spans="1:25" s="50" customFormat="1" ht="15" x14ac:dyDescent="0.25">
      <c r="A580"/>
      <c r="B580"/>
      <c r="C580" s="43"/>
      <c r="D580" s="44"/>
      <c r="E580" s="46"/>
      <c r="F580" s="44"/>
      <c r="G580" s="46"/>
      <c r="H580" s="44"/>
      <c r="I580" s="44"/>
      <c r="J580" s="44"/>
      <c r="K580" s="46"/>
      <c r="L580" s="53"/>
      <c r="M580" s="53"/>
      <c r="N580" s="54"/>
      <c r="O580" s="54"/>
      <c r="P580" s="54"/>
      <c r="Q580" s="54"/>
      <c r="R580" s="54"/>
      <c r="S580" s="55"/>
      <c r="T580" s="55"/>
      <c r="U580"/>
      <c r="V580"/>
      <c r="W580"/>
      <c r="X580" s="38"/>
      <c r="Y580" s="66"/>
    </row>
    <row r="581" spans="1:25" ht="15" x14ac:dyDescent="0.25">
      <c r="A581"/>
      <c r="B581"/>
      <c r="C581" s="43"/>
      <c r="D581" s="44"/>
      <c r="E581" s="46"/>
      <c r="F581" s="44"/>
      <c r="G581" s="46"/>
      <c r="H581" s="44"/>
      <c r="I581" s="44"/>
      <c r="J581" s="44"/>
      <c r="K581" s="46"/>
      <c r="L581" s="53"/>
      <c r="M581" s="53"/>
      <c r="N581" s="54"/>
      <c r="O581" s="54"/>
      <c r="P581" s="54"/>
      <c r="Q581" s="54"/>
      <c r="R581" s="54"/>
      <c r="S581" s="55"/>
      <c r="T581" s="55"/>
      <c r="U581"/>
      <c r="V581"/>
      <c r="W581"/>
      <c r="X581" s="38"/>
      <c r="Y581" s="66"/>
    </row>
    <row r="582" spans="1:25" ht="15" x14ac:dyDescent="0.25">
      <c r="A582"/>
      <c r="B582"/>
      <c r="C582" s="43"/>
      <c r="D582" s="44"/>
      <c r="E582" s="46"/>
      <c r="F582" s="44"/>
      <c r="G582" s="46"/>
      <c r="H582" s="44"/>
      <c r="I582" s="44"/>
      <c r="J582" s="44"/>
      <c r="K582" s="46"/>
      <c r="L582" s="53"/>
      <c r="M582" s="53"/>
      <c r="N582" s="54"/>
      <c r="O582" s="54"/>
      <c r="P582" s="54"/>
      <c r="Q582" s="54"/>
      <c r="R582" s="54"/>
      <c r="S582" s="55"/>
      <c r="T582" s="55"/>
      <c r="U582"/>
      <c r="V582"/>
      <c r="W582"/>
      <c r="X582" s="38"/>
      <c r="Y582" s="66"/>
    </row>
    <row r="583" spans="1:25" ht="15" x14ac:dyDescent="0.25">
      <c r="A583"/>
      <c r="B583"/>
      <c r="C583" s="43"/>
      <c r="D583" s="44"/>
      <c r="E583" s="46"/>
      <c r="F583" s="44"/>
      <c r="G583" s="46"/>
      <c r="H583" s="44"/>
      <c r="I583" s="44"/>
      <c r="J583" s="44"/>
      <c r="K583" s="46"/>
      <c r="L583" s="53"/>
      <c r="M583" s="53"/>
      <c r="N583" s="54"/>
      <c r="O583" s="54"/>
      <c r="P583" s="54"/>
      <c r="Q583" s="54"/>
      <c r="R583" s="54"/>
      <c r="S583" s="55"/>
      <c r="T583" s="55"/>
      <c r="U583"/>
      <c r="V583"/>
      <c r="W583"/>
      <c r="X583" s="38"/>
      <c r="Y583" s="66"/>
    </row>
    <row r="584" spans="1:25" ht="15" x14ac:dyDescent="0.25">
      <c r="A584"/>
      <c r="B584"/>
      <c r="C584" s="43"/>
      <c r="D584" s="44"/>
      <c r="E584" s="46"/>
      <c r="F584" s="44"/>
      <c r="G584" s="46"/>
      <c r="H584" s="44"/>
      <c r="I584" s="44"/>
      <c r="J584" s="44"/>
      <c r="K584" s="46"/>
      <c r="L584" s="53"/>
      <c r="M584" s="53"/>
      <c r="N584" s="54"/>
      <c r="O584" s="54"/>
      <c r="P584" s="54"/>
      <c r="Q584" s="54"/>
      <c r="R584" s="54"/>
      <c r="S584" s="55"/>
      <c r="T584" s="55"/>
      <c r="U584"/>
      <c r="V584"/>
      <c r="W584"/>
      <c r="X584" s="38"/>
      <c r="Y584" s="66"/>
    </row>
    <row r="585" spans="1:25" ht="15" x14ac:dyDescent="0.25">
      <c r="A585"/>
      <c r="B585"/>
      <c r="C585" s="43"/>
      <c r="D585" s="44"/>
      <c r="E585" s="46"/>
      <c r="F585" s="44"/>
      <c r="G585" s="46"/>
      <c r="H585" s="44"/>
      <c r="I585" s="44"/>
      <c r="J585" s="44"/>
      <c r="K585" s="46"/>
      <c r="L585" s="53"/>
      <c r="M585" s="53"/>
      <c r="N585" s="54"/>
      <c r="O585" s="54"/>
      <c r="P585" s="54"/>
      <c r="Q585" s="54"/>
      <c r="R585" s="54"/>
      <c r="S585" s="55"/>
      <c r="T585" s="55"/>
      <c r="U585"/>
      <c r="V585"/>
      <c r="W585"/>
      <c r="X585" s="38"/>
      <c r="Y585" s="66"/>
    </row>
    <row r="586" spans="1:25" ht="15" x14ac:dyDescent="0.25">
      <c r="A586"/>
      <c r="B586"/>
      <c r="C586" s="43"/>
      <c r="D586" s="44"/>
      <c r="E586" s="46"/>
      <c r="F586" s="44"/>
      <c r="G586" s="46"/>
      <c r="H586" s="44"/>
      <c r="I586" s="44"/>
      <c r="J586" s="44"/>
      <c r="K586" s="46"/>
      <c r="L586" s="53"/>
      <c r="M586" s="53"/>
      <c r="N586" s="54"/>
      <c r="O586" s="54"/>
      <c r="P586" s="54"/>
      <c r="Q586" s="54"/>
      <c r="R586" s="54"/>
      <c r="S586" s="55"/>
      <c r="T586" s="55"/>
      <c r="U586"/>
      <c r="V586"/>
      <c r="W586"/>
      <c r="X586" s="38"/>
      <c r="Y586" s="66"/>
    </row>
    <row r="587" spans="1:25" ht="15" x14ac:dyDescent="0.25">
      <c r="A587"/>
      <c r="B587"/>
      <c r="C587" s="43"/>
      <c r="D587" s="44"/>
      <c r="E587" s="46"/>
      <c r="F587" s="44"/>
      <c r="G587" s="46"/>
      <c r="H587" s="44"/>
      <c r="I587" s="44"/>
      <c r="J587" s="44"/>
      <c r="K587" s="46"/>
      <c r="L587" s="53"/>
      <c r="M587" s="53"/>
      <c r="N587" s="54"/>
      <c r="O587" s="54"/>
      <c r="P587" s="54"/>
      <c r="Q587" s="54"/>
      <c r="R587" s="54"/>
      <c r="S587" s="55"/>
      <c r="T587" s="55"/>
      <c r="U587"/>
      <c r="V587"/>
      <c r="W587"/>
      <c r="X587" s="38"/>
      <c r="Y587" s="66"/>
    </row>
    <row r="588" spans="1:25" ht="15" x14ac:dyDescent="0.25">
      <c r="A588"/>
      <c r="B588"/>
      <c r="C588" s="43"/>
      <c r="D588" s="44"/>
      <c r="E588" s="46"/>
      <c r="F588" s="44"/>
      <c r="G588" s="46"/>
      <c r="H588" s="44"/>
      <c r="I588" s="44"/>
      <c r="J588" s="44"/>
      <c r="K588" s="46"/>
      <c r="L588" s="53"/>
      <c r="M588" s="53"/>
      <c r="N588" s="54"/>
      <c r="O588" s="54"/>
      <c r="P588" s="54"/>
      <c r="Q588" s="54"/>
      <c r="R588" s="54"/>
      <c r="S588" s="55"/>
      <c r="T588" s="55"/>
      <c r="U588"/>
      <c r="V588"/>
      <c r="W588"/>
      <c r="X588" s="38"/>
      <c r="Y588" s="66"/>
    </row>
    <row r="589" spans="1:25" ht="15" x14ac:dyDescent="0.25">
      <c r="A589"/>
      <c r="B589"/>
      <c r="C589" s="43"/>
      <c r="D589" s="44"/>
      <c r="E589" s="46"/>
      <c r="F589" s="44"/>
      <c r="G589" s="46"/>
      <c r="H589" s="44"/>
      <c r="I589" s="44"/>
      <c r="J589" s="44"/>
      <c r="K589" s="46"/>
      <c r="L589" s="53"/>
      <c r="M589" s="53"/>
      <c r="N589" s="54"/>
      <c r="O589" s="54"/>
      <c r="P589" s="54"/>
      <c r="Q589" s="54"/>
      <c r="R589" s="54"/>
      <c r="S589" s="55"/>
      <c r="T589" s="55"/>
      <c r="U589"/>
      <c r="V589"/>
      <c r="W589"/>
      <c r="X589" s="38"/>
      <c r="Y589" s="66"/>
    </row>
    <row r="590" spans="1:25" ht="15" x14ac:dyDescent="0.25">
      <c r="A590"/>
      <c r="B590"/>
      <c r="C590" s="43"/>
      <c r="D590" s="44"/>
      <c r="E590" s="46"/>
      <c r="F590" s="44"/>
      <c r="G590" s="46"/>
      <c r="H590" s="44"/>
      <c r="I590" s="44"/>
      <c r="J590" s="44"/>
      <c r="K590" s="46"/>
      <c r="L590" s="53"/>
      <c r="M590" s="53"/>
      <c r="N590" s="54"/>
      <c r="O590" s="54"/>
      <c r="P590" s="54"/>
      <c r="Q590" s="54"/>
      <c r="R590" s="54"/>
      <c r="S590" s="55"/>
      <c r="T590" s="55"/>
      <c r="U590"/>
      <c r="V590"/>
      <c r="W590"/>
      <c r="X590" s="38"/>
      <c r="Y590" s="66"/>
    </row>
    <row r="591" spans="1:25" ht="15" x14ac:dyDescent="0.25">
      <c r="A591"/>
      <c r="B591"/>
      <c r="C591" s="43"/>
      <c r="D591" s="44"/>
      <c r="E591" s="46"/>
      <c r="F591" s="44"/>
      <c r="G591" s="46"/>
      <c r="H591" s="44"/>
      <c r="I591" s="44"/>
      <c r="J591" s="44"/>
      <c r="K591" s="46"/>
      <c r="L591" s="53"/>
      <c r="M591" s="53"/>
      <c r="N591" s="54"/>
      <c r="O591" s="54"/>
      <c r="P591" s="54"/>
      <c r="Q591" s="54"/>
      <c r="R591" s="54"/>
      <c r="S591" s="55"/>
      <c r="T591" s="55"/>
      <c r="U591"/>
      <c r="V591"/>
      <c r="W591"/>
      <c r="X591" s="38"/>
      <c r="Y591" s="66"/>
    </row>
    <row r="592" spans="1:25" ht="15" x14ac:dyDescent="0.25">
      <c r="A592"/>
      <c r="B592"/>
      <c r="C592" s="43"/>
      <c r="D592" s="44"/>
      <c r="E592" s="46"/>
      <c r="F592" s="44"/>
      <c r="G592" s="46"/>
      <c r="H592" s="44"/>
      <c r="I592" s="44"/>
      <c r="J592" s="44"/>
      <c r="K592" s="46"/>
      <c r="L592" s="53"/>
      <c r="M592" s="53"/>
      <c r="N592" s="54"/>
      <c r="O592" s="54"/>
      <c r="P592" s="54"/>
      <c r="Q592" s="54"/>
      <c r="R592" s="54"/>
      <c r="S592" s="55"/>
      <c r="T592" s="55"/>
      <c r="U592"/>
      <c r="V592"/>
      <c r="W592"/>
      <c r="X592" s="38"/>
      <c r="Y592" s="66"/>
    </row>
    <row r="593" spans="1:25" ht="15" x14ac:dyDescent="0.25">
      <c r="A593"/>
      <c r="B593"/>
      <c r="C593" s="43"/>
      <c r="D593" s="44"/>
      <c r="E593" s="46"/>
      <c r="F593" s="44"/>
      <c r="G593" s="46"/>
      <c r="H593" s="44"/>
      <c r="I593" s="44"/>
      <c r="J593" s="44"/>
      <c r="K593" s="46"/>
      <c r="L593" s="53"/>
      <c r="M593" s="53"/>
      <c r="N593" s="54"/>
      <c r="O593" s="54"/>
      <c r="P593" s="54"/>
      <c r="Q593" s="54"/>
      <c r="R593" s="54"/>
      <c r="S593" s="55"/>
      <c r="T593" s="55"/>
      <c r="U593"/>
      <c r="V593"/>
      <c r="W593"/>
      <c r="X593" s="38"/>
      <c r="Y593" s="66"/>
    </row>
    <row r="594" spans="1:25" ht="15" x14ac:dyDescent="0.25">
      <c r="A594"/>
      <c r="B594"/>
      <c r="C594" s="43"/>
      <c r="D594" s="44"/>
      <c r="E594" s="46"/>
      <c r="F594" s="44"/>
      <c r="G594" s="46"/>
      <c r="H594" s="44"/>
      <c r="I594" s="44"/>
      <c r="J594" s="44"/>
      <c r="K594" s="46"/>
      <c r="L594" s="53"/>
      <c r="M594" s="53"/>
      <c r="N594" s="54"/>
      <c r="O594" s="54"/>
      <c r="P594" s="54"/>
      <c r="Q594" s="54"/>
      <c r="R594" s="54"/>
      <c r="S594" s="55"/>
      <c r="T594" s="55"/>
      <c r="U594"/>
      <c r="V594"/>
      <c r="W594"/>
      <c r="X594" s="38"/>
      <c r="Y594" s="66"/>
    </row>
    <row r="595" spans="1:25" ht="15" x14ac:dyDescent="0.25">
      <c r="A595"/>
      <c r="B595"/>
      <c r="C595" s="43"/>
      <c r="D595" s="44"/>
      <c r="E595" s="46"/>
      <c r="F595" s="44"/>
      <c r="G595" s="46"/>
      <c r="H595" s="44"/>
      <c r="I595" s="44"/>
      <c r="J595" s="44"/>
      <c r="K595" s="46"/>
      <c r="L595" s="53"/>
      <c r="M595" s="53"/>
      <c r="N595" s="54"/>
      <c r="O595" s="54"/>
      <c r="P595" s="54"/>
      <c r="Q595" s="54"/>
      <c r="R595" s="54"/>
      <c r="S595" s="55"/>
      <c r="T595" s="55"/>
      <c r="U595"/>
      <c r="V595"/>
      <c r="W595"/>
      <c r="X595" s="38"/>
      <c r="Y595" s="66"/>
    </row>
    <row r="596" spans="1:25" ht="15" x14ac:dyDescent="0.25">
      <c r="A596"/>
      <c r="B596"/>
      <c r="C596" s="43"/>
      <c r="D596" s="44"/>
      <c r="E596" s="46"/>
      <c r="F596" s="44"/>
      <c r="G596" s="46"/>
      <c r="H596" s="44"/>
      <c r="I596" s="44"/>
      <c r="J596" s="44"/>
      <c r="K596" s="46"/>
      <c r="L596" s="53"/>
      <c r="M596" s="53"/>
      <c r="N596" s="54"/>
      <c r="O596" s="54"/>
      <c r="P596" s="54"/>
      <c r="Q596" s="54"/>
      <c r="R596" s="54"/>
      <c r="S596" s="55"/>
      <c r="T596" s="55"/>
      <c r="U596"/>
      <c r="V596"/>
      <c r="W596"/>
      <c r="X596" s="38"/>
      <c r="Y596" s="66"/>
    </row>
    <row r="597" spans="1:25" ht="15" x14ac:dyDescent="0.25">
      <c r="A597"/>
      <c r="B597"/>
      <c r="C597" s="43"/>
      <c r="D597" s="44"/>
      <c r="E597" s="46"/>
      <c r="F597" s="44"/>
      <c r="G597" s="46"/>
      <c r="H597" s="44"/>
      <c r="I597" s="44"/>
      <c r="J597" s="44"/>
      <c r="K597" s="46"/>
      <c r="L597" s="53"/>
      <c r="M597" s="53"/>
      <c r="N597" s="54"/>
      <c r="O597" s="54"/>
      <c r="P597" s="54"/>
      <c r="Q597" s="54"/>
      <c r="R597" s="54"/>
      <c r="S597" s="55"/>
      <c r="T597" s="55"/>
      <c r="U597"/>
      <c r="V597"/>
      <c r="W597"/>
      <c r="X597" s="38"/>
      <c r="Y597" s="66"/>
    </row>
    <row r="598" spans="1:25" ht="15" x14ac:dyDescent="0.25">
      <c r="A598"/>
      <c r="B598"/>
      <c r="C598" s="43"/>
      <c r="D598" s="44"/>
      <c r="E598" s="46"/>
      <c r="F598" s="44"/>
      <c r="G598" s="46"/>
      <c r="H598" s="44"/>
      <c r="I598" s="44"/>
      <c r="J598" s="44"/>
      <c r="K598" s="46"/>
      <c r="L598" s="53"/>
      <c r="M598" s="53"/>
      <c r="N598" s="54"/>
      <c r="O598" s="54"/>
      <c r="P598" s="54"/>
      <c r="Q598" s="54"/>
      <c r="R598" s="54"/>
      <c r="S598" s="55"/>
      <c r="T598" s="55"/>
      <c r="U598"/>
      <c r="V598"/>
      <c r="W598"/>
      <c r="X598" s="38"/>
      <c r="Y598" s="66"/>
    </row>
    <row r="599" spans="1:25" ht="15" x14ac:dyDescent="0.25">
      <c r="A599"/>
      <c r="B599"/>
      <c r="C599" s="43"/>
      <c r="D599" s="44"/>
      <c r="E599" s="46"/>
      <c r="F599" s="44"/>
      <c r="G599" s="46"/>
      <c r="H599" s="44"/>
      <c r="I599" s="44"/>
      <c r="J599" s="44"/>
      <c r="K599" s="46"/>
      <c r="L599" s="53"/>
      <c r="M599" s="53"/>
      <c r="N599" s="54"/>
      <c r="O599" s="54"/>
      <c r="P599" s="54"/>
      <c r="Q599" s="54"/>
      <c r="R599" s="54"/>
      <c r="S599" s="55"/>
      <c r="T599" s="55"/>
      <c r="U599"/>
      <c r="V599"/>
      <c r="W599"/>
      <c r="X599" s="38"/>
      <c r="Y599" s="66"/>
    </row>
    <row r="600" spans="1:25" ht="15" x14ac:dyDescent="0.25">
      <c r="A600"/>
      <c r="B600"/>
      <c r="C600" s="43"/>
      <c r="D600" s="44"/>
      <c r="E600" s="46"/>
      <c r="F600" s="44"/>
      <c r="G600" s="46"/>
      <c r="H600" s="44"/>
      <c r="I600" s="44"/>
      <c r="J600" s="44"/>
      <c r="K600" s="46"/>
      <c r="L600" s="53"/>
      <c r="M600" s="53"/>
      <c r="N600" s="54"/>
      <c r="O600" s="54"/>
      <c r="P600" s="54"/>
      <c r="Q600" s="54"/>
      <c r="R600" s="54"/>
      <c r="S600" s="55"/>
      <c r="T600" s="55"/>
      <c r="U600"/>
      <c r="V600"/>
      <c r="W600"/>
      <c r="X600" s="38"/>
      <c r="Y600" s="66"/>
    </row>
    <row r="601" spans="1:25" ht="15" x14ac:dyDescent="0.25">
      <c r="A601"/>
      <c r="B601"/>
      <c r="C601" s="43"/>
      <c r="D601" s="44"/>
      <c r="E601" s="46"/>
      <c r="F601" s="44"/>
      <c r="G601" s="46"/>
      <c r="H601" s="44"/>
      <c r="I601" s="44"/>
      <c r="J601" s="44"/>
      <c r="K601" s="46"/>
      <c r="L601" s="53"/>
      <c r="M601" s="53"/>
      <c r="N601" s="54"/>
      <c r="O601" s="54"/>
      <c r="P601" s="54"/>
      <c r="Q601" s="54"/>
      <c r="R601" s="54"/>
      <c r="S601" s="55"/>
      <c r="T601" s="55"/>
      <c r="U601"/>
      <c r="V601"/>
      <c r="W601"/>
      <c r="X601" s="38"/>
      <c r="Y601" s="66"/>
    </row>
    <row r="602" spans="1:25" ht="15" x14ac:dyDescent="0.25">
      <c r="A602"/>
      <c r="B602"/>
      <c r="C602" s="43"/>
      <c r="D602" s="44"/>
      <c r="E602" s="46"/>
      <c r="F602" s="44"/>
      <c r="G602" s="46"/>
      <c r="H602" s="44"/>
      <c r="I602" s="44"/>
      <c r="J602" s="44"/>
      <c r="K602" s="46"/>
      <c r="L602" s="53"/>
      <c r="M602" s="53"/>
      <c r="N602" s="54"/>
      <c r="O602" s="54"/>
      <c r="P602" s="54"/>
      <c r="Q602" s="54"/>
      <c r="R602" s="54"/>
      <c r="S602" s="55"/>
      <c r="T602" s="55"/>
      <c r="U602"/>
      <c r="V602"/>
      <c r="W602"/>
      <c r="X602" s="38"/>
      <c r="Y602" s="66"/>
    </row>
    <row r="603" spans="1:25" ht="15" x14ac:dyDescent="0.25">
      <c r="A603"/>
      <c r="B603"/>
      <c r="C603" s="43"/>
      <c r="D603" s="44"/>
      <c r="E603" s="46"/>
      <c r="F603" s="44"/>
      <c r="G603" s="46"/>
      <c r="H603" s="44"/>
      <c r="I603" s="44"/>
      <c r="J603" s="44"/>
      <c r="K603" s="46"/>
      <c r="L603" s="53"/>
      <c r="M603" s="53"/>
      <c r="N603" s="54"/>
      <c r="O603" s="54"/>
      <c r="P603" s="54"/>
      <c r="Q603" s="54"/>
      <c r="R603" s="54"/>
      <c r="S603" s="55"/>
      <c r="T603" s="55"/>
      <c r="U603"/>
      <c r="V603"/>
      <c r="W603"/>
      <c r="X603" s="38"/>
      <c r="Y603" s="66"/>
    </row>
    <row r="604" spans="1:25" ht="15" x14ac:dyDescent="0.25">
      <c r="A604"/>
      <c r="B604"/>
      <c r="C604" s="43"/>
      <c r="D604" s="44"/>
      <c r="E604" s="46"/>
      <c r="F604" s="44"/>
      <c r="G604" s="46"/>
      <c r="H604" s="44"/>
      <c r="I604" s="44"/>
      <c r="J604" s="44"/>
      <c r="K604" s="46"/>
      <c r="L604" s="53"/>
      <c r="M604" s="53"/>
      <c r="N604" s="54"/>
      <c r="O604" s="54"/>
      <c r="P604" s="54"/>
      <c r="Q604" s="54"/>
      <c r="R604" s="54"/>
      <c r="S604" s="55"/>
      <c r="T604" s="55"/>
      <c r="U604"/>
      <c r="V604"/>
      <c r="W604"/>
      <c r="X604" s="38"/>
      <c r="Y604" s="66"/>
    </row>
    <row r="605" spans="1:25" ht="15" x14ac:dyDescent="0.25">
      <c r="A605"/>
      <c r="B605"/>
      <c r="C605" s="43"/>
      <c r="D605" s="44"/>
      <c r="E605" s="46"/>
      <c r="F605" s="44"/>
      <c r="G605" s="46"/>
      <c r="H605" s="44"/>
      <c r="I605" s="44"/>
      <c r="J605" s="44"/>
      <c r="K605" s="46"/>
      <c r="L605" s="53"/>
      <c r="M605" s="53"/>
      <c r="N605" s="54"/>
      <c r="O605" s="54"/>
      <c r="P605" s="54"/>
      <c r="Q605" s="54"/>
      <c r="R605" s="54"/>
      <c r="S605" s="55"/>
      <c r="T605" s="55"/>
      <c r="U605"/>
      <c r="V605"/>
      <c r="W605"/>
      <c r="X605" s="38"/>
      <c r="Y605" s="66"/>
    </row>
    <row r="606" spans="1:25" ht="15" x14ac:dyDescent="0.25">
      <c r="A606"/>
      <c r="B606"/>
      <c r="C606" s="43"/>
      <c r="D606" s="44"/>
      <c r="E606" s="46"/>
      <c r="F606" s="44"/>
      <c r="G606" s="46"/>
      <c r="H606" s="44"/>
      <c r="I606" s="44"/>
      <c r="J606" s="44"/>
      <c r="K606" s="46"/>
      <c r="L606" s="53"/>
      <c r="M606" s="53"/>
      <c r="N606" s="54"/>
      <c r="O606" s="54"/>
      <c r="P606" s="54"/>
      <c r="Q606" s="54"/>
      <c r="R606" s="54"/>
      <c r="S606" s="55"/>
      <c r="T606" s="55"/>
      <c r="U606"/>
      <c r="V606"/>
      <c r="W606"/>
      <c r="X606" s="38"/>
      <c r="Y606" s="66"/>
    </row>
    <row r="607" spans="1:25" ht="15" x14ac:dyDescent="0.25">
      <c r="A607"/>
      <c r="B607"/>
      <c r="C607" s="43"/>
      <c r="D607" s="44"/>
      <c r="E607" s="46"/>
      <c r="F607" s="44"/>
      <c r="G607" s="46"/>
      <c r="H607" s="44"/>
      <c r="I607" s="44"/>
      <c r="J607" s="44"/>
      <c r="K607" s="46"/>
      <c r="L607" s="53"/>
      <c r="M607" s="53"/>
      <c r="N607" s="54"/>
      <c r="O607" s="54"/>
      <c r="P607" s="54"/>
      <c r="Q607" s="54"/>
      <c r="R607" s="54"/>
      <c r="S607" s="55"/>
      <c r="T607" s="55"/>
      <c r="U607"/>
      <c r="V607"/>
      <c r="W607"/>
      <c r="X607" s="38"/>
      <c r="Y607" s="66"/>
    </row>
    <row r="608" spans="1:25" ht="15" x14ac:dyDescent="0.25">
      <c r="A608"/>
      <c r="B608"/>
      <c r="C608" s="43"/>
      <c r="D608" s="44"/>
      <c r="E608" s="46"/>
      <c r="F608" s="44"/>
      <c r="G608" s="46"/>
      <c r="H608" s="44"/>
      <c r="I608" s="44"/>
      <c r="J608" s="44"/>
      <c r="K608" s="46"/>
      <c r="L608" s="53"/>
      <c r="M608" s="53"/>
      <c r="N608" s="54"/>
      <c r="O608" s="54"/>
      <c r="P608" s="54"/>
      <c r="Q608" s="54"/>
      <c r="R608" s="54"/>
      <c r="S608" s="55"/>
      <c r="T608" s="55"/>
      <c r="U608"/>
      <c r="V608"/>
      <c r="W608"/>
      <c r="X608" s="38"/>
      <c r="Y608" s="66"/>
    </row>
    <row r="609" spans="1:25" ht="15" x14ac:dyDescent="0.25">
      <c r="A609"/>
      <c r="B609"/>
      <c r="C609" s="43"/>
      <c r="D609" s="44"/>
      <c r="E609" s="46"/>
      <c r="F609" s="44"/>
      <c r="G609" s="46"/>
      <c r="H609" s="44"/>
      <c r="I609" s="44"/>
      <c r="J609" s="44"/>
      <c r="K609" s="46"/>
      <c r="L609" s="53"/>
      <c r="M609" s="53"/>
      <c r="N609" s="54"/>
      <c r="O609" s="54"/>
      <c r="P609" s="54"/>
      <c r="Q609" s="54"/>
      <c r="R609" s="54"/>
      <c r="S609" s="55"/>
      <c r="T609" s="55"/>
      <c r="U609"/>
      <c r="V609"/>
      <c r="W609"/>
      <c r="X609" s="38"/>
      <c r="Y609" s="66"/>
    </row>
    <row r="610" spans="1:25" ht="15" x14ac:dyDescent="0.25">
      <c r="A610"/>
      <c r="B610"/>
      <c r="C610" s="43"/>
      <c r="D610" s="44"/>
      <c r="E610" s="46"/>
      <c r="F610" s="44"/>
      <c r="G610" s="46"/>
      <c r="H610" s="44"/>
      <c r="I610" s="44"/>
      <c r="J610" s="44"/>
      <c r="K610" s="46"/>
      <c r="L610" s="53"/>
      <c r="M610" s="53"/>
      <c r="N610" s="54"/>
      <c r="O610" s="54"/>
      <c r="P610" s="54"/>
      <c r="Q610" s="54"/>
      <c r="R610" s="54"/>
      <c r="S610" s="55"/>
      <c r="T610" s="55"/>
      <c r="U610"/>
      <c r="V610"/>
      <c r="W610"/>
      <c r="X610" s="38"/>
      <c r="Y610" s="66"/>
    </row>
    <row r="611" spans="1:25" ht="15" x14ac:dyDescent="0.25">
      <c r="A611"/>
      <c r="B611"/>
      <c r="C611" s="43"/>
      <c r="D611" s="44"/>
      <c r="E611" s="46"/>
      <c r="F611" s="44"/>
      <c r="G611" s="46"/>
      <c r="H611" s="44"/>
      <c r="I611" s="44"/>
      <c r="J611" s="44"/>
      <c r="K611" s="46"/>
      <c r="L611" s="53"/>
      <c r="M611" s="53"/>
      <c r="N611" s="54"/>
      <c r="O611" s="54"/>
      <c r="P611" s="54"/>
      <c r="Q611" s="54"/>
      <c r="R611" s="54"/>
      <c r="S611" s="55"/>
      <c r="T611" s="55"/>
      <c r="U611"/>
      <c r="V611"/>
      <c r="W611"/>
      <c r="X611" s="38"/>
      <c r="Y611" s="66"/>
    </row>
    <row r="612" spans="1:25" ht="15" x14ac:dyDescent="0.25">
      <c r="A612"/>
      <c r="B612"/>
      <c r="C612" s="43"/>
      <c r="D612" s="44"/>
      <c r="E612" s="46"/>
      <c r="F612" s="44"/>
      <c r="G612" s="46"/>
      <c r="H612" s="44"/>
      <c r="I612" s="44"/>
      <c r="J612" s="44"/>
      <c r="K612" s="46"/>
      <c r="L612" s="53"/>
      <c r="M612" s="53"/>
      <c r="N612" s="54"/>
      <c r="O612" s="54"/>
      <c r="P612" s="54"/>
      <c r="Q612" s="54"/>
      <c r="R612" s="54"/>
      <c r="S612" s="55"/>
      <c r="T612" s="55"/>
      <c r="U612"/>
      <c r="V612"/>
      <c r="W612"/>
      <c r="X612" s="38"/>
      <c r="Y612" s="66"/>
    </row>
    <row r="613" spans="1:25" ht="15" x14ac:dyDescent="0.25">
      <c r="A613"/>
      <c r="B613"/>
      <c r="C613" s="43"/>
      <c r="D613" s="44"/>
      <c r="E613" s="46"/>
      <c r="F613" s="44"/>
      <c r="G613" s="46"/>
      <c r="H613" s="44"/>
      <c r="I613" s="44"/>
      <c r="J613" s="44"/>
      <c r="K613" s="46"/>
      <c r="L613" s="53"/>
      <c r="M613" s="53"/>
      <c r="N613" s="54"/>
      <c r="O613" s="54"/>
      <c r="P613" s="54"/>
      <c r="Q613" s="54"/>
      <c r="R613" s="54"/>
      <c r="S613" s="55"/>
      <c r="T613" s="55"/>
      <c r="U613"/>
      <c r="V613"/>
      <c r="W613"/>
      <c r="X613" s="38"/>
      <c r="Y613" s="66"/>
    </row>
    <row r="614" spans="1:25" ht="15" x14ac:dyDescent="0.25">
      <c r="A614"/>
      <c r="B614"/>
      <c r="C614" s="43"/>
      <c r="D614" s="44"/>
      <c r="E614" s="46"/>
      <c r="F614" s="44"/>
      <c r="G614" s="46"/>
      <c r="H614" s="44"/>
      <c r="I614" s="44"/>
      <c r="J614" s="44"/>
      <c r="K614" s="46"/>
      <c r="L614" s="53"/>
      <c r="M614" s="53"/>
      <c r="N614" s="54"/>
      <c r="O614" s="54"/>
      <c r="P614" s="54"/>
      <c r="Q614" s="54"/>
      <c r="R614" s="54"/>
      <c r="S614" s="55"/>
      <c r="T614" s="55"/>
      <c r="U614"/>
      <c r="V614"/>
      <c r="W614"/>
      <c r="X614" s="38"/>
      <c r="Y614" s="66"/>
    </row>
    <row r="615" spans="1:25" ht="15" x14ac:dyDescent="0.25">
      <c r="A615"/>
      <c r="B615"/>
      <c r="C615" s="43"/>
      <c r="D615" s="44"/>
      <c r="E615" s="46"/>
      <c r="F615" s="44"/>
      <c r="G615" s="46"/>
      <c r="H615" s="44"/>
      <c r="I615" s="44"/>
      <c r="J615" s="44"/>
      <c r="K615" s="46"/>
      <c r="L615" s="53"/>
      <c r="M615" s="53"/>
      <c r="N615" s="54"/>
      <c r="O615" s="54"/>
      <c r="P615" s="54"/>
      <c r="Q615" s="54"/>
      <c r="R615" s="54"/>
      <c r="S615" s="55"/>
      <c r="T615" s="55"/>
      <c r="U615"/>
      <c r="V615"/>
      <c r="W615"/>
      <c r="X615" s="38"/>
      <c r="Y615" s="66"/>
    </row>
    <row r="616" spans="1:25" ht="15" x14ac:dyDescent="0.25">
      <c r="A616"/>
      <c r="B616"/>
      <c r="C616" s="43"/>
      <c r="D616" s="44"/>
      <c r="E616" s="46"/>
      <c r="F616" s="44"/>
      <c r="G616" s="46"/>
      <c r="H616" s="44"/>
      <c r="I616" s="44"/>
      <c r="J616" s="44"/>
      <c r="K616" s="46"/>
      <c r="L616" s="53"/>
      <c r="M616" s="53"/>
      <c r="N616" s="54"/>
      <c r="O616" s="54"/>
      <c r="P616" s="54"/>
      <c r="Q616" s="54"/>
      <c r="R616" s="54"/>
      <c r="S616" s="55"/>
      <c r="T616" s="55"/>
      <c r="U616"/>
      <c r="V616"/>
      <c r="W616"/>
      <c r="X616" s="38"/>
      <c r="Y616" s="66"/>
    </row>
    <row r="617" spans="1:25" ht="15" x14ac:dyDescent="0.25">
      <c r="A617"/>
      <c r="B617"/>
      <c r="C617" s="43"/>
      <c r="D617" s="44"/>
      <c r="E617" s="46"/>
      <c r="F617" s="44"/>
      <c r="G617" s="46"/>
      <c r="H617" s="44"/>
      <c r="I617" s="44"/>
      <c r="J617" s="44"/>
      <c r="K617" s="46"/>
      <c r="L617" s="53"/>
      <c r="M617" s="53"/>
      <c r="N617" s="54"/>
      <c r="O617" s="54"/>
      <c r="P617" s="54"/>
      <c r="Q617" s="54"/>
      <c r="R617" s="54"/>
      <c r="S617" s="55"/>
      <c r="T617" s="55"/>
      <c r="U617"/>
      <c r="V617"/>
      <c r="W617"/>
      <c r="X617" s="38"/>
      <c r="Y617" s="66"/>
    </row>
    <row r="618" spans="1:25" ht="15" x14ac:dyDescent="0.25">
      <c r="A618"/>
      <c r="B618"/>
      <c r="C618" s="43"/>
      <c r="D618" s="44"/>
      <c r="E618" s="46"/>
      <c r="F618" s="44"/>
      <c r="G618" s="46"/>
      <c r="H618" s="44"/>
      <c r="I618" s="44"/>
      <c r="J618" s="44"/>
      <c r="K618" s="46"/>
      <c r="L618" s="53"/>
      <c r="M618" s="53"/>
      <c r="N618" s="54"/>
      <c r="O618" s="54"/>
      <c r="P618" s="54"/>
      <c r="Q618" s="54"/>
      <c r="R618" s="54"/>
      <c r="S618" s="55"/>
      <c r="T618" s="55"/>
      <c r="U618"/>
      <c r="V618"/>
      <c r="W618"/>
      <c r="X618" s="38"/>
      <c r="Y618" s="66"/>
    </row>
    <row r="619" spans="1:25" ht="15" x14ac:dyDescent="0.25">
      <c r="A619"/>
      <c r="B619"/>
      <c r="C619" s="43"/>
      <c r="D619" s="44"/>
      <c r="E619" s="46"/>
      <c r="F619" s="44"/>
      <c r="G619" s="46"/>
      <c r="H619" s="44"/>
      <c r="I619" s="44"/>
      <c r="J619" s="44"/>
      <c r="K619" s="46"/>
      <c r="L619" s="53"/>
      <c r="M619" s="53"/>
      <c r="N619" s="54"/>
      <c r="O619" s="54"/>
      <c r="P619" s="54"/>
      <c r="Q619" s="54"/>
      <c r="R619" s="54"/>
      <c r="S619" s="55"/>
      <c r="T619" s="55"/>
      <c r="U619"/>
      <c r="V619"/>
      <c r="W619"/>
      <c r="X619" s="38"/>
      <c r="Y619" s="66"/>
    </row>
    <row r="620" spans="1:25" ht="15" x14ac:dyDescent="0.25">
      <c r="A620"/>
      <c r="B620"/>
      <c r="C620" s="43"/>
      <c r="D620" s="44"/>
      <c r="E620" s="46"/>
      <c r="F620" s="44"/>
      <c r="G620" s="46"/>
      <c r="H620" s="44"/>
      <c r="I620" s="44"/>
      <c r="J620" s="44"/>
      <c r="K620" s="46"/>
      <c r="L620" s="53"/>
      <c r="M620" s="53"/>
      <c r="N620" s="54"/>
      <c r="O620" s="54"/>
      <c r="P620" s="54"/>
      <c r="Q620" s="54"/>
      <c r="R620" s="54"/>
      <c r="S620" s="55"/>
      <c r="T620" s="55"/>
      <c r="U620"/>
      <c r="V620"/>
      <c r="W620"/>
      <c r="X620" s="38"/>
      <c r="Y620" s="66"/>
    </row>
    <row r="621" spans="1:25" ht="15" x14ac:dyDescent="0.25">
      <c r="A621"/>
      <c r="B621"/>
      <c r="C621" s="43"/>
      <c r="D621" s="44"/>
      <c r="E621" s="46"/>
      <c r="F621" s="44"/>
      <c r="G621" s="46"/>
      <c r="H621" s="44"/>
      <c r="I621" s="44"/>
      <c r="J621" s="44"/>
      <c r="K621" s="46"/>
      <c r="L621" s="53"/>
      <c r="M621" s="53"/>
      <c r="N621" s="54"/>
      <c r="O621" s="54"/>
      <c r="P621" s="54"/>
      <c r="Q621" s="54"/>
      <c r="R621" s="54"/>
      <c r="S621" s="55"/>
      <c r="T621" s="55"/>
      <c r="U621"/>
      <c r="V621"/>
      <c r="W621"/>
      <c r="X621" s="38"/>
      <c r="Y621" s="66"/>
    </row>
    <row r="622" spans="1:25" ht="15" x14ac:dyDescent="0.25">
      <c r="A622"/>
      <c r="B622"/>
      <c r="C622" s="43"/>
      <c r="D622" s="44"/>
      <c r="E622" s="46"/>
      <c r="F622" s="44"/>
      <c r="G622" s="46"/>
      <c r="H622" s="44"/>
      <c r="I622" s="44"/>
      <c r="J622" s="44"/>
      <c r="K622" s="46"/>
      <c r="L622" s="53"/>
      <c r="M622" s="53"/>
      <c r="N622" s="54"/>
      <c r="O622" s="54"/>
      <c r="P622" s="54"/>
      <c r="Q622" s="54"/>
      <c r="R622" s="54"/>
      <c r="S622" s="55"/>
      <c r="T622" s="55"/>
      <c r="U622"/>
      <c r="V622"/>
      <c r="W622"/>
      <c r="X622" s="38"/>
      <c r="Y622" s="66"/>
    </row>
    <row r="623" spans="1:25" ht="15" x14ac:dyDescent="0.25">
      <c r="A623"/>
      <c r="B623"/>
      <c r="C623" s="43"/>
      <c r="D623" s="44"/>
      <c r="E623" s="46"/>
      <c r="F623" s="44"/>
      <c r="G623" s="46"/>
      <c r="H623" s="44"/>
      <c r="I623" s="44"/>
      <c r="J623" s="44"/>
      <c r="K623" s="46"/>
      <c r="L623" s="53"/>
      <c r="M623" s="53"/>
      <c r="N623" s="54"/>
      <c r="O623" s="54"/>
      <c r="P623" s="54"/>
      <c r="Q623" s="54"/>
      <c r="R623" s="54"/>
      <c r="S623" s="55"/>
      <c r="T623" s="55"/>
      <c r="U623"/>
      <c r="V623"/>
      <c r="W623"/>
      <c r="X623" s="38"/>
      <c r="Y623" s="66"/>
    </row>
    <row r="624" spans="1:25" ht="15" x14ac:dyDescent="0.25">
      <c r="A624"/>
      <c r="B624"/>
      <c r="C624" s="43"/>
      <c r="D624" s="44"/>
      <c r="E624" s="46"/>
      <c r="F624" s="44"/>
      <c r="G624" s="46"/>
      <c r="H624" s="44"/>
      <c r="I624" s="44"/>
      <c r="J624" s="44"/>
      <c r="K624" s="46"/>
      <c r="L624" s="53"/>
      <c r="M624" s="53"/>
      <c r="N624" s="54"/>
      <c r="O624" s="54"/>
      <c r="P624" s="54"/>
      <c r="Q624" s="54"/>
      <c r="R624" s="54"/>
      <c r="S624" s="55"/>
      <c r="T624" s="55"/>
      <c r="U624"/>
      <c r="V624"/>
      <c r="W624"/>
      <c r="X624" s="38"/>
      <c r="Y624" s="66"/>
    </row>
    <row r="625" spans="1:25" ht="15" x14ac:dyDescent="0.25">
      <c r="A625"/>
      <c r="B625"/>
      <c r="C625" s="43"/>
      <c r="D625" s="44"/>
      <c r="E625" s="46"/>
      <c r="F625" s="44"/>
      <c r="G625" s="46"/>
      <c r="H625" s="44"/>
      <c r="I625" s="44"/>
      <c r="J625" s="44"/>
      <c r="K625" s="46"/>
      <c r="L625" s="53"/>
      <c r="M625" s="53"/>
      <c r="N625" s="54"/>
      <c r="O625" s="54"/>
      <c r="P625" s="54"/>
      <c r="Q625" s="54"/>
      <c r="R625" s="54"/>
      <c r="S625" s="55"/>
      <c r="T625" s="55"/>
      <c r="U625"/>
      <c r="V625"/>
      <c r="W625"/>
      <c r="X625" s="38"/>
      <c r="Y625" s="66"/>
    </row>
    <row r="626" spans="1:25" ht="15" x14ac:dyDescent="0.25">
      <c r="A626"/>
      <c r="B626"/>
      <c r="C626" s="43"/>
      <c r="D626" s="44"/>
      <c r="E626" s="46"/>
      <c r="F626" s="44"/>
      <c r="G626" s="46"/>
      <c r="H626" s="44"/>
      <c r="I626" s="44"/>
      <c r="J626" s="44"/>
      <c r="K626" s="46"/>
      <c r="L626" s="53"/>
      <c r="M626" s="53"/>
      <c r="N626" s="54"/>
      <c r="O626" s="54"/>
      <c r="P626" s="54"/>
      <c r="Q626" s="54"/>
      <c r="R626" s="54"/>
      <c r="S626" s="55"/>
      <c r="T626" s="55"/>
      <c r="U626"/>
      <c r="V626"/>
      <c r="W626"/>
      <c r="X626" s="38"/>
      <c r="Y626" s="66"/>
    </row>
    <row r="627" spans="1:25" ht="15" x14ac:dyDescent="0.25">
      <c r="A627"/>
      <c r="B627"/>
      <c r="C627" s="43"/>
      <c r="D627" s="44"/>
      <c r="E627" s="46"/>
      <c r="F627" s="44"/>
      <c r="G627" s="46"/>
      <c r="H627" s="44"/>
      <c r="I627" s="44"/>
      <c r="J627" s="44"/>
      <c r="K627" s="46"/>
      <c r="L627" s="53"/>
      <c r="M627" s="53"/>
      <c r="N627" s="54"/>
      <c r="O627" s="54"/>
      <c r="P627" s="54"/>
      <c r="Q627" s="54"/>
      <c r="R627" s="54"/>
      <c r="S627" s="55"/>
      <c r="T627" s="55"/>
      <c r="U627"/>
      <c r="V627"/>
      <c r="W627"/>
      <c r="X627" s="38"/>
      <c r="Y627" s="66"/>
    </row>
    <row r="628" spans="1:25" ht="15" x14ac:dyDescent="0.25">
      <c r="A628"/>
      <c r="B628"/>
      <c r="C628" s="43"/>
      <c r="D628" s="44"/>
      <c r="E628" s="46"/>
      <c r="F628" s="44"/>
      <c r="G628" s="46"/>
      <c r="H628" s="44"/>
      <c r="I628" s="44"/>
      <c r="J628" s="44"/>
      <c r="K628" s="46"/>
      <c r="L628" s="53"/>
      <c r="M628" s="53"/>
      <c r="N628" s="54"/>
      <c r="O628" s="54"/>
      <c r="P628" s="54"/>
      <c r="Q628" s="54"/>
      <c r="R628" s="54"/>
      <c r="S628" s="55"/>
      <c r="T628" s="55"/>
      <c r="U628"/>
      <c r="V628"/>
      <c r="W628"/>
      <c r="X628" s="38"/>
      <c r="Y628" s="66"/>
    </row>
    <row r="629" spans="1:25" ht="15" x14ac:dyDescent="0.25">
      <c r="A629"/>
      <c r="B629"/>
      <c r="C629" s="43"/>
      <c r="D629" s="44"/>
      <c r="E629" s="46"/>
      <c r="F629" s="44"/>
      <c r="G629" s="46"/>
      <c r="H629" s="44"/>
      <c r="I629" s="44"/>
      <c r="J629" s="44"/>
      <c r="K629" s="46"/>
      <c r="L629" s="53"/>
      <c r="M629" s="53"/>
      <c r="N629" s="54"/>
      <c r="O629" s="54"/>
      <c r="P629" s="54"/>
      <c r="Q629" s="54"/>
      <c r="R629" s="54"/>
      <c r="S629" s="55"/>
      <c r="T629" s="55"/>
      <c r="U629"/>
      <c r="V629"/>
      <c r="W629"/>
      <c r="X629" s="38"/>
      <c r="Y629" s="66"/>
    </row>
    <row r="630" spans="1:25" ht="15" x14ac:dyDescent="0.25">
      <c r="A630"/>
      <c r="B630"/>
      <c r="C630" s="43"/>
      <c r="D630" s="44"/>
      <c r="E630" s="46"/>
      <c r="F630" s="44"/>
      <c r="G630" s="46"/>
      <c r="H630" s="44"/>
      <c r="I630" s="44"/>
      <c r="J630" s="44"/>
      <c r="K630" s="46"/>
      <c r="L630" s="53"/>
      <c r="M630" s="53"/>
      <c r="N630" s="54"/>
      <c r="O630" s="54"/>
      <c r="P630" s="54"/>
      <c r="Q630" s="54"/>
      <c r="R630" s="54"/>
      <c r="S630" s="55"/>
      <c r="T630" s="55"/>
      <c r="U630"/>
      <c r="V630"/>
      <c r="W630"/>
      <c r="X630" s="38"/>
      <c r="Y630" s="66"/>
    </row>
    <row r="631" spans="1:25" ht="15" x14ac:dyDescent="0.25">
      <c r="A631"/>
      <c r="B631"/>
      <c r="C631" s="43"/>
      <c r="D631" s="44"/>
      <c r="E631" s="46"/>
      <c r="F631" s="44"/>
      <c r="G631" s="46"/>
      <c r="H631" s="44"/>
      <c r="I631" s="44"/>
      <c r="J631" s="44"/>
      <c r="K631" s="46"/>
      <c r="L631" s="53"/>
      <c r="M631" s="53"/>
      <c r="N631" s="54"/>
      <c r="O631" s="54"/>
      <c r="P631" s="54"/>
      <c r="Q631" s="54"/>
      <c r="R631" s="54"/>
      <c r="S631" s="55"/>
      <c r="T631" s="55"/>
      <c r="U631"/>
      <c r="V631"/>
      <c r="W631"/>
      <c r="X631" s="38"/>
      <c r="Y631" s="66"/>
    </row>
    <row r="632" spans="1:25" ht="15" x14ac:dyDescent="0.25">
      <c r="A632"/>
      <c r="B632"/>
      <c r="C632" s="43"/>
      <c r="D632" s="44"/>
      <c r="E632" s="46"/>
      <c r="F632" s="44"/>
      <c r="G632" s="46"/>
      <c r="H632" s="44"/>
      <c r="I632" s="44"/>
      <c r="J632" s="44"/>
      <c r="K632" s="46"/>
      <c r="L632" s="53"/>
      <c r="M632" s="53"/>
      <c r="N632" s="54"/>
      <c r="O632" s="54"/>
      <c r="P632" s="54"/>
      <c r="Q632" s="54"/>
      <c r="R632" s="54"/>
      <c r="S632" s="55"/>
      <c r="T632" s="55"/>
      <c r="U632"/>
      <c r="V632"/>
      <c r="W632"/>
      <c r="X632" s="38"/>
      <c r="Y632" s="66"/>
    </row>
    <row r="633" spans="1:25" ht="15" x14ac:dyDescent="0.25">
      <c r="A633"/>
      <c r="B633"/>
      <c r="C633" s="43"/>
      <c r="D633" s="44"/>
      <c r="E633" s="46"/>
      <c r="F633" s="44"/>
      <c r="G633" s="46"/>
      <c r="H633" s="44"/>
      <c r="I633" s="44"/>
      <c r="J633" s="44"/>
      <c r="K633" s="46"/>
      <c r="L633" s="53"/>
      <c r="M633" s="53"/>
      <c r="N633" s="54"/>
      <c r="O633" s="54"/>
      <c r="P633" s="54"/>
      <c r="Q633" s="54"/>
      <c r="R633" s="54"/>
      <c r="S633" s="55"/>
      <c r="T633" s="55"/>
      <c r="U633"/>
      <c r="V633"/>
      <c r="W633"/>
      <c r="X633" s="38"/>
      <c r="Y633" s="66"/>
    </row>
    <row r="634" spans="1:25" ht="15" x14ac:dyDescent="0.25">
      <c r="A634"/>
      <c r="B634"/>
      <c r="C634" s="43"/>
      <c r="D634" s="44"/>
      <c r="E634" s="46"/>
      <c r="F634" s="44"/>
      <c r="G634" s="46"/>
      <c r="H634" s="44"/>
      <c r="I634" s="44"/>
      <c r="J634" s="44"/>
      <c r="K634" s="46"/>
      <c r="L634" s="53"/>
      <c r="M634" s="53"/>
      <c r="N634" s="54"/>
      <c r="O634" s="54"/>
      <c r="P634" s="54"/>
      <c r="Q634" s="54"/>
      <c r="R634" s="54"/>
      <c r="S634" s="55"/>
      <c r="T634" s="55"/>
      <c r="U634"/>
      <c r="V634"/>
      <c r="W634"/>
      <c r="X634" s="38"/>
      <c r="Y634" s="66"/>
    </row>
    <row r="635" spans="1:25" s="50" customFormat="1" ht="15" x14ac:dyDescent="0.25">
      <c r="A635"/>
      <c r="B635"/>
      <c r="C635" s="43"/>
      <c r="D635" s="44"/>
      <c r="E635" s="46"/>
      <c r="F635" s="44"/>
      <c r="G635" s="46"/>
      <c r="H635" s="44"/>
      <c r="I635" s="44"/>
      <c r="J635" s="44"/>
      <c r="K635" s="46"/>
      <c r="L635" s="53"/>
      <c r="M635" s="53"/>
      <c r="N635" s="54"/>
      <c r="O635" s="54"/>
      <c r="P635" s="54"/>
      <c r="Q635" s="54"/>
      <c r="R635" s="54"/>
      <c r="S635" s="55"/>
      <c r="T635" s="55"/>
      <c r="U635"/>
      <c r="V635"/>
      <c r="W635"/>
      <c r="X635" s="38"/>
      <c r="Y635" s="66"/>
    </row>
    <row r="636" spans="1:25" ht="15" x14ac:dyDescent="0.25">
      <c r="A636"/>
      <c r="B636"/>
      <c r="C636" s="43"/>
      <c r="D636" s="44"/>
      <c r="E636" s="46"/>
      <c r="F636" s="44"/>
      <c r="G636" s="46"/>
      <c r="H636" s="44"/>
      <c r="I636" s="44"/>
      <c r="J636" s="44"/>
      <c r="K636" s="46"/>
      <c r="L636" s="53"/>
      <c r="M636" s="53"/>
      <c r="N636" s="54"/>
      <c r="O636" s="54"/>
      <c r="P636" s="54"/>
      <c r="Q636" s="54"/>
      <c r="R636" s="54"/>
      <c r="S636" s="55"/>
      <c r="T636" s="55"/>
      <c r="U636"/>
      <c r="V636"/>
      <c r="W636"/>
      <c r="X636" s="38"/>
      <c r="Y636" s="66"/>
    </row>
    <row r="637" spans="1:25" ht="15" x14ac:dyDescent="0.25">
      <c r="A637"/>
      <c r="B637"/>
      <c r="C637" s="43"/>
      <c r="D637" s="44"/>
      <c r="E637" s="46"/>
      <c r="F637" s="44"/>
      <c r="G637" s="46"/>
      <c r="H637" s="44"/>
      <c r="I637" s="44"/>
      <c r="J637" s="44"/>
      <c r="K637" s="46"/>
      <c r="L637" s="53"/>
      <c r="M637" s="53"/>
      <c r="N637" s="54"/>
      <c r="O637" s="54"/>
      <c r="P637" s="54"/>
      <c r="Q637" s="54"/>
      <c r="R637" s="54"/>
      <c r="S637" s="55"/>
      <c r="T637" s="55"/>
      <c r="U637"/>
      <c r="V637"/>
      <c r="W637"/>
      <c r="X637" s="38"/>
      <c r="Y637" s="66"/>
    </row>
    <row r="638" spans="1:25" ht="15" x14ac:dyDescent="0.25">
      <c r="A638"/>
      <c r="B638"/>
      <c r="C638" s="43"/>
      <c r="D638" s="44"/>
      <c r="E638" s="46"/>
      <c r="F638" s="44"/>
      <c r="G638" s="46"/>
      <c r="H638" s="44"/>
      <c r="I638" s="44"/>
      <c r="J638" s="44"/>
      <c r="K638" s="46"/>
      <c r="L638" s="53"/>
      <c r="M638" s="53"/>
      <c r="N638" s="54"/>
      <c r="O638" s="54"/>
      <c r="P638" s="54"/>
      <c r="Q638" s="54"/>
      <c r="R638" s="54"/>
      <c r="S638" s="55"/>
      <c r="T638" s="55"/>
      <c r="U638"/>
      <c r="V638"/>
      <c r="W638"/>
      <c r="X638" s="38"/>
      <c r="Y638" s="66"/>
    </row>
    <row r="639" spans="1:25" ht="15" x14ac:dyDescent="0.25">
      <c r="A639"/>
      <c r="B639"/>
      <c r="C639" s="43"/>
      <c r="D639" s="44"/>
      <c r="E639" s="46"/>
      <c r="F639" s="44"/>
      <c r="G639" s="46"/>
      <c r="H639" s="44"/>
      <c r="I639" s="44"/>
      <c r="J639" s="44"/>
      <c r="K639" s="46"/>
      <c r="L639" s="53"/>
      <c r="M639" s="53"/>
      <c r="N639" s="54"/>
      <c r="O639" s="54"/>
      <c r="P639" s="54"/>
      <c r="Q639" s="54"/>
      <c r="R639" s="54"/>
      <c r="S639" s="55"/>
      <c r="T639" s="55"/>
      <c r="U639"/>
      <c r="V639"/>
      <c r="W639"/>
      <c r="X639" s="38"/>
      <c r="Y639" s="66"/>
    </row>
    <row r="640" spans="1:25" ht="15" x14ac:dyDescent="0.25">
      <c r="A640"/>
      <c r="B640"/>
      <c r="C640" s="43"/>
      <c r="D640" s="44"/>
      <c r="E640" s="46"/>
      <c r="F640" s="44"/>
      <c r="G640" s="46"/>
      <c r="H640" s="44"/>
      <c r="I640" s="44"/>
      <c r="J640" s="44"/>
      <c r="K640" s="46"/>
      <c r="L640" s="53"/>
      <c r="M640" s="53"/>
      <c r="N640" s="54"/>
      <c r="O640" s="54"/>
      <c r="P640" s="54"/>
      <c r="Q640" s="54"/>
      <c r="R640" s="54"/>
      <c r="S640" s="55"/>
      <c r="T640" s="55"/>
      <c r="U640"/>
      <c r="V640"/>
      <c r="W640"/>
      <c r="X640" s="38"/>
      <c r="Y640" s="66"/>
    </row>
    <row r="641" spans="1:25" ht="15" x14ac:dyDescent="0.25">
      <c r="A641"/>
      <c r="B641"/>
      <c r="C641" s="43"/>
      <c r="D641" s="44"/>
      <c r="E641" s="46"/>
      <c r="F641" s="44"/>
      <c r="G641" s="46"/>
      <c r="H641" s="44"/>
      <c r="I641" s="44"/>
      <c r="J641" s="44"/>
      <c r="K641" s="46"/>
      <c r="L641" s="53"/>
      <c r="M641" s="53"/>
      <c r="N641" s="54"/>
      <c r="O641" s="54"/>
      <c r="P641" s="54"/>
      <c r="Q641" s="54"/>
      <c r="R641" s="54"/>
      <c r="S641" s="55"/>
      <c r="T641" s="55"/>
      <c r="U641"/>
      <c r="V641"/>
      <c r="W641"/>
      <c r="X641" s="38"/>
      <c r="Y641" s="66"/>
    </row>
    <row r="642" spans="1:25" ht="15" x14ac:dyDescent="0.25">
      <c r="A642"/>
      <c r="B642"/>
      <c r="C642" s="43"/>
      <c r="D642" s="44"/>
      <c r="E642" s="46"/>
      <c r="F642" s="44"/>
      <c r="G642" s="46"/>
      <c r="H642" s="44"/>
      <c r="I642" s="44"/>
      <c r="J642" s="44"/>
      <c r="K642" s="46"/>
      <c r="L642" s="53"/>
      <c r="M642" s="53"/>
      <c r="N642" s="54"/>
      <c r="O642" s="54"/>
      <c r="P642" s="54"/>
      <c r="Q642" s="54"/>
      <c r="R642" s="54"/>
      <c r="S642" s="55"/>
      <c r="T642" s="55"/>
      <c r="U642"/>
      <c r="V642"/>
      <c r="W642"/>
      <c r="X642" s="38"/>
      <c r="Y642" s="66"/>
    </row>
    <row r="643" spans="1:25" ht="15" x14ac:dyDescent="0.25">
      <c r="A643"/>
      <c r="B643"/>
      <c r="C643" s="43"/>
      <c r="D643" s="44"/>
      <c r="E643" s="46"/>
      <c r="F643" s="44"/>
      <c r="G643" s="46"/>
      <c r="H643" s="44"/>
      <c r="I643" s="44"/>
      <c r="J643" s="44"/>
      <c r="K643" s="46"/>
      <c r="L643" s="53"/>
      <c r="M643" s="53"/>
      <c r="N643" s="54"/>
      <c r="O643" s="54"/>
      <c r="P643" s="54"/>
      <c r="Q643" s="54"/>
      <c r="R643" s="54"/>
      <c r="S643" s="55"/>
      <c r="T643" s="55"/>
      <c r="U643"/>
      <c r="V643"/>
      <c r="W643"/>
      <c r="X643" s="38"/>
      <c r="Y643" s="66"/>
    </row>
    <row r="644" spans="1:25" ht="15" x14ac:dyDescent="0.25">
      <c r="A644"/>
      <c r="B644"/>
      <c r="C644" s="43"/>
      <c r="D644" s="44"/>
      <c r="E644" s="46"/>
      <c r="F644" s="44"/>
      <c r="G644" s="46"/>
      <c r="H644" s="44"/>
      <c r="I644" s="44"/>
      <c r="J644" s="44"/>
      <c r="K644" s="46"/>
      <c r="L644" s="53"/>
      <c r="M644" s="53"/>
      <c r="N644" s="54"/>
      <c r="O644" s="54"/>
      <c r="P644" s="54"/>
      <c r="Q644" s="54"/>
      <c r="R644" s="54"/>
      <c r="S644" s="55"/>
      <c r="T644" s="55"/>
      <c r="U644"/>
      <c r="V644"/>
      <c r="W644"/>
      <c r="X644" s="38"/>
      <c r="Y644" s="66"/>
    </row>
    <row r="645" spans="1:25" ht="15" x14ac:dyDescent="0.25">
      <c r="A645"/>
      <c r="B645"/>
      <c r="C645" s="43"/>
      <c r="D645" s="44"/>
      <c r="E645" s="46"/>
      <c r="F645" s="44"/>
      <c r="G645" s="46"/>
      <c r="H645" s="44"/>
      <c r="I645" s="44"/>
      <c r="J645" s="44"/>
      <c r="K645" s="46"/>
      <c r="L645" s="53"/>
      <c r="M645" s="53"/>
      <c r="N645" s="54"/>
      <c r="O645" s="54"/>
      <c r="P645" s="54"/>
      <c r="Q645" s="54"/>
      <c r="R645" s="54"/>
      <c r="S645" s="55"/>
      <c r="T645" s="55"/>
      <c r="U645"/>
      <c r="V645"/>
      <c r="W645"/>
      <c r="X645" s="38"/>
      <c r="Y645" s="66"/>
    </row>
    <row r="646" spans="1:25" ht="15" x14ac:dyDescent="0.25">
      <c r="A646"/>
      <c r="B646"/>
      <c r="C646" s="43"/>
      <c r="D646" s="44"/>
      <c r="E646" s="46"/>
      <c r="F646" s="44"/>
      <c r="G646" s="46"/>
      <c r="H646" s="44"/>
      <c r="I646" s="44"/>
      <c r="J646" s="44"/>
      <c r="K646" s="46"/>
      <c r="L646" s="53"/>
      <c r="M646" s="53"/>
      <c r="N646" s="54"/>
      <c r="O646" s="54"/>
      <c r="P646" s="54"/>
      <c r="Q646" s="54"/>
      <c r="R646" s="54"/>
      <c r="S646" s="55"/>
      <c r="T646" s="55"/>
      <c r="U646"/>
      <c r="V646"/>
      <c r="W646"/>
      <c r="X646" s="38"/>
      <c r="Y646" s="66"/>
    </row>
    <row r="647" spans="1:25" s="50" customFormat="1" ht="15" x14ac:dyDescent="0.25">
      <c r="A647" s="42"/>
      <c r="B647" s="42"/>
      <c r="C647" s="43"/>
      <c r="D647" s="44"/>
      <c r="E647" s="46"/>
      <c r="F647" s="44"/>
      <c r="G647" s="46"/>
      <c r="H647" s="44"/>
      <c r="I647" s="44"/>
      <c r="J647" s="44"/>
      <c r="K647" s="46"/>
      <c r="L647" s="53"/>
      <c r="M647" s="53"/>
      <c r="N647" s="54"/>
      <c r="O647" s="54"/>
      <c r="P647" s="54"/>
      <c r="Q647" s="54"/>
      <c r="R647" s="54"/>
      <c r="S647" s="55"/>
      <c r="T647" s="55"/>
      <c r="U647" s="42"/>
      <c r="V647" s="42"/>
      <c r="W647" s="42"/>
      <c r="X647" s="52"/>
      <c r="Y647" s="66"/>
    </row>
    <row r="648" spans="1:25" ht="15" x14ac:dyDescent="0.25">
      <c r="A648"/>
      <c r="B648"/>
      <c r="C648" s="43"/>
      <c r="D648" s="44"/>
      <c r="E648" s="46"/>
      <c r="F648" s="44"/>
      <c r="G648" s="46"/>
      <c r="H648" s="44"/>
      <c r="I648" s="44"/>
      <c r="J648" s="44"/>
      <c r="K648" s="46"/>
      <c r="L648" s="53"/>
      <c r="M648" s="53"/>
      <c r="N648" s="54"/>
      <c r="O648" s="54"/>
      <c r="P648" s="54"/>
      <c r="Q648" s="54"/>
      <c r="R648" s="54"/>
      <c r="S648" s="55"/>
      <c r="T648" s="55"/>
      <c r="U648"/>
      <c r="V648"/>
      <c r="W648"/>
      <c r="X648"/>
      <c r="Y648" s="66"/>
    </row>
    <row r="649" spans="1:25" ht="15" x14ac:dyDescent="0.25">
      <c r="A649"/>
      <c r="B649"/>
      <c r="C649" s="43"/>
      <c r="D649" s="44"/>
      <c r="E649" s="46"/>
      <c r="F649" s="44"/>
      <c r="G649" s="46"/>
      <c r="H649" s="44"/>
      <c r="I649" s="44"/>
      <c r="J649" s="44"/>
      <c r="K649" s="46"/>
      <c r="L649" s="53"/>
      <c r="M649" s="53"/>
      <c r="N649" s="54"/>
      <c r="O649" s="54"/>
      <c r="P649" s="54"/>
      <c r="Q649" s="54"/>
      <c r="R649" s="54"/>
      <c r="S649" s="55"/>
      <c r="T649" s="55"/>
      <c r="U649"/>
      <c r="V649"/>
      <c r="W649"/>
      <c r="X649"/>
      <c r="Y649" s="66"/>
    </row>
    <row r="650" spans="1:25" ht="15" x14ac:dyDescent="0.25">
      <c r="A650"/>
      <c r="B650"/>
      <c r="C650" s="43"/>
      <c r="D650" s="44"/>
      <c r="E650" s="46"/>
      <c r="F650" s="44"/>
      <c r="G650" s="46"/>
      <c r="H650" s="44"/>
      <c r="I650" s="44"/>
      <c r="J650" s="44"/>
      <c r="K650" s="46"/>
      <c r="L650" s="53"/>
      <c r="M650" s="53"/>
      <c r="N650" s="54"/>
      <c r="O650" s="54"/>
      <c r="P650" s="54"/>
      <c r="Q650" s="54"/>
      <c r="R650" s="54"/>
      <c r="S650" s="55"/>
      <c r="T650" s="55"/>
      <c r="U650"/>
      <c r="V650"/>
      <c r="W650"/>
      <c r="X650"/>
      <c r="Y650" s="66"/>
    </row>
    <row r="651" spans="1:25" ht="15" x14ac:dyDescent="0.25">
      <c r="A651"/>
      <c r="B651"/>
      <c r="C651" s="43"/>
      <c r="D651" s="44"/>
      <c r="E651" s="46"/>
      <c r="F651" s="44"/>
      <c r="G651" s="46"/>
      <c r="H651" s="44"/>
      <c r="I651" s="44"/>
      <c r="J651" s="44"/>
      <c r="K651" s="46"/>
      <c r="L651" s="53"/>
      <c r="M651" s="53"/>
      <c r="N651" s="54"/>
      <c r="O651" s="54"/>
      <c r="P651" s="54"/>
      <c r="Q651" s="54"/>
      <c r="R651" s="54"/>
      <c r="S651" s="55"/>
      <c r="T651" s="55"/>
      <c r="U651"/>
      <c r="V651"/>
      <c r="W651"/>
      <c r="X651"/>
      <c r="Y651" s="66"/>
    </row>
    <row r="652" spans="1:25" ht="15" x14ac:dyDescent="0.25">
      <c r="A652"/>
      <c r="B652"/>
      <c r="C652" s="43"/>
      <c r="D652" s="44"/>
      <c r="E652" s="46"/>
      <c r="F652" s="44"/>
      <c r="G652" s="46"/>
      <c r="H652" s="44"/>
      <c r="I652" s="44"/>
      <c r="J652" s="44"/>
      <c r="K652" s="46"/>
      <c r="L652" s="53"/>
      <c r="M652" s="53"/>
      <c r="N652" s="54"/>
      <c r="O652" s="54"/>
      <c r="P652" s="54"/>
      <c r="Q652" s="54"/>
      <c r="R652" s="54"/>
      <c r="S652" s="55"/>
      <c r="T652" s="55"/>
      <c r="U652"/>
      <c r="V652"/>
      <c r="W652"/>
      <c r="X652"/>
      <c r="Y652" s="66"/>
    </row>
    <row r="653" spans="1:25" ht="15" x14ac:dyDescent="0.25">
      <c r="A653"/>
      <c r="B653"/>
      <c r="C653" s="43"/>
      <c r="D653" s="44"/>
      <c r="E653" s="46"/>
      <c r="F653" s="44"/>
      <c r="G653" s="46"/>
      <c r="H653" s="44"/>
      <c r="I653" s="44"/>
      <c r="J653" s="44"/>
      <c r="K653" s="46"/>
      <c r="L653" s="53"/>
      <c r="M653" s="53"/>
      <c r="N653" s="54"/>
      <c r="O653" s="54"/>
      <c r="P653" s="54"/>
      <c r="Q653" s="54"/>
      <c r="R653" s="54"/>
      <c r="S653" s="55"/>
      <c r="T653" s="55"/>
      <c r="U653"/>
      <c r="V653"/>
      <c r="W653"/>
      <c r="X653"/>
      <c r="Y653" s="66"/>
    </row>
    <row r="654" spans="1:25" ht="15" x14ac:dyDescent="0.25">
      <c r="A654"/>
      <c r="B654"/>
      <c r="C654" s="43"/>
      <c r="D654" s="44"/>
      <c r="E654" s="46"/>
      <c r="F654" s="44"/>
      <c r="G654" s="46"/>
      <c r="H654" s="44"/>
      <c r="I654" s="44"/>
      <c r="J654" s="44"/>
      <c r="K654" s="46"/>
      <c r="L654" s="53"/>
      <c r="M654" s="53"/>
      <c r="N654" s="54"/>
      <c r="O654" s="54"/>
      <c r="P654" s="54"/>
      <c r="Q654" s="54"/>
      <c r="R654" s="54"/>
      <c r="S654" s="55"/>
      <c r="T654" s="55"/>
      <c r="U654"/>
      <c r="V654"/>
      <c r="W654"/>
      <c r="X654"/>
      <c r="Y654" s="66"/>
    </row>
    <row r="655" spans="1:25" ht="15" x14ac:dyDescent="0.25">
      <c r="A655"/>
      <c r="B655"/>
      <c r="C655" s="43"/>
      <c r="D655" s="44"/>
      <c r="E655" s="46"/>
      <c r="F655" s="44"/>
      <c r="G655" s="46"/>
      <c r="H655" s="44"/>
      <c r="I655" s="44"/>
      <c r="J655" s="44"/>
      <c r="K655" s="46"/>
      <c r="L655" s="53"/>
      <c r="M655" s="53"/>
      <c r="N655" s="54"/>
      <c r="O655" s="54"/>
      <c r="P655" s="54"/>
      <c r="Q655" s="54"/>
      <c r="R655" s="54"/>
      <c r="S655" s="55"/>
      <c r="T655" s="55"/>
      <c r="U655"/>
      <c r="V655"/>
      <c r="W655"/>
      <c r="X655"/>
      <c r="Y655" s="66"/>
    </row>
    <row r="656" spans="1:25" ht="15" x14ac:dyDescent="0.25">
      <c r="A656"/>
      <c r="B656"/>
      <c r="C656" s="43"/>
      <c r="D656" s="44"/>
      <c r="E656" s="46"/>
      <c r="F656" s="44"/>
      <c r="G656" s="46"/>
      <c r="H656" s="44"/>
      <c r="I656" s="44"/>
      <c r="J656" s="44"/>
      <c r="K656" s="46"/>
      <c r="L656" s="53"/>
      <c r="M656" s="53"/>
      <c r="N656" s="54"/>
      <c r="O656" s="54"/>
      <c r="P656" s="54"/>
      <c r="Q656" s="54"/>
      <c r="R656" s="54"/>
      <c r="S656" s="55"/>
      <c r="T656" s="55"/>
      <c r="U656"/>
      <c r="V656"/>
      <c r="W656"/>
      <c r="X656"/>
    </row>
    <row r="657" spans="1:24" ht="15" x14ac:dyDescent="0.25">
      <c r="A657"/>
      <c r="B657"/>
      <c r="C657" s="43"/>
      <c r="D657" s="44"/>
      <c r="E657" s="46"/>
      <c r="F657" s="44"/>
      <c r="G657" s="46"/>
      <c r="H657" s="44"/>
      <c r="I657" s="44"/>
      <c r="J657" s="44"/>
      <c r="K657" s="46"/>
      <c r="L657" s="53"/>
      <c r="M657" s="53"/>
      <c r="N657" s="54"/>
      <c r="O657" s="54"/>
      <c r="P657" s="54"/>
      <c r="Q657" s="54"/>
      <c r="R657" s="54"/>
      <c r="S657" s="55"/>
      <c r="T657" s="55"/>
      <c r="U657"/>
      <c r="V657"/>
      <c r="W657"/>
      <c r="X657"/>
    </row>
    <row r="658" spans="1:24" ht="15" x14ac:dyDescent="0.25">
      <c r="A658"/>
      <c r="B658"/>
      <c r="C658" s="43"/>
      <c r="D658" s="44"/>
      <c r="E658" s="46"/>
      <c r="F658" s="44"/>
      <c r="G658" s="46"/>
      <c r="H658" s="44"/>
      <c r="I658" s="44"/>
      <c r="J658" s="44"/>
      <c r="K658" s="46"/>
      <c r="L658" s="53"/>
      <c r="M658" s="53"/>
      <c r="N658" s="54"/>
      <c r="O658" s="54"/>
      <c r="P658" s="54"/>
      <c r="Q658" s="54"/>
      <c r="R658" s="54"/>
      <c r="S658" s="55"/>
      <c r="T658" s="55"/>
      <c r="U658"/>
      <c r="V658"/>
      <c r="W658"/>
      <c r="X658"/>
    </row>
    <row r="659" spans="1:24" ht="15" x14ac:dyDescent="0.25">
      <c r="A659"/>
      <c r="B659"/>
      <c r="C659" s="43"/>
      <c r="D659" s="44"/>
      <c r="E659" s="46"/>
      <c r="F659" s="44"/>
      <c r="G659" s="46"/>
      <c r="H659" s="44"/>
      <c r="I659" s="44"/>
      <c r="J659" s="44"/>
      <c r="K659" s="46"/>
      <c r="L659" s="53"/>
      <c r="M659" s="53"/>
      <c r="N659" s="54"/>
      <c r="O659" s="54"/>
      <c r="P659" s="54"/>
      <c r="Q659" s="54"/>
      <c r="R659" s="54"/>
      <c r="S659" s="55"/>
      <c r="T659" s="55"/>
      <c r="U659"/>
      <c r="V659"/>
      <c r="W659"/>
      <c r="X659"/>
    </row>
    <row r="660" spans="1:24" ht="15" x14ac:dyDescent="0.25">
      <c r="A660"/>
      <c r="B660"/>
      <c r="C660" s="43"/>
      <c r="D660" s="17"/>
      <c r="E660" s="22"/>
      <c r="F660" s="17"/>
      <c r="G660" s="22"/>
      <c r="H660" s="17"/>
      <c r="I660" s="17"/>
      <c r="J660" s="17"/>
      <c r="K660" s="22"/>
      <c r="L660" s="53"/>
      <c r="M660" s="53"/>
      <c r="N660" s="54"/>
      <c r="O660" s="54"/>
      <c r="P660" s="54"/>
      <c r="Q660" s="54"/>
      <c r="R660" s="54"/>
      <c r="S660" s="55"/>
      <c r="T660" s="55"/>
      <c r="U660"/>
      <c r="V660"/>
      <c r="W660"/>
      <c r="X660"/>
    </row>
    <row r="661" spans="1:24" ht="15" x14ac:dyDescent="0.25">
      <c r="A661"/>
      <c r="B661"/>
      <c r="C661" s="43"/>
      <c r="D661" s="17"/>
      <c r="E661" s="22"/>
      <c r="F661" s="17"/>
      <c r="G661" s="22"/>
      <c r="H661" s="17"/>
      <c r="I661" s="17"/>
      <c r="J661" s="17"/>
      <c r="K661" s="22"/>
      <c r="L661" s="53"/>
      <c r="M661" s="53"/>
      <c r="N661" s="54"/>
      <c r="O661" s="54"/>
      <c r="P661" s="54"/>
      <c r="Q661" s="54"/>
      <c r="R661" s="54"/>
      <c r="S661" s="55"/>
      <c r="T661" s="55"/>
      <c r="U661"/>
      <c r="V661"/>
      <c r="W661"/>
      <c r="X661"/>
    </row>
    <row r="662" spans="1:24" ht="15" x14ac:dyDescent="0.25">
      <c r="A662"/>
      <c r="B662"/>
      <c r="C662" s="43"/>
      <c r="D662" s="17"/>
      <c r="E662" s="22"/>
      <c r="F662" s="17"/>
      <c r="G662" s="22"/>
      <c r="H662" s="17"/>
      <c r="I662" s="17"/>
      <c r="J662" s="17"/>
      <c r="K662" s="22"/>
      <c r="L662" s="53"/>
      <c r="M662" s="53"/>
      <c r="N662" s="54"/>
      <c r="O662" s="54"/>
      <c r="P662" s="54"/>
      <c r="Q662" s="54"/>
      <c r="R662" s="54"/>
      <c r="S662" s="55"/>
      <c r="T662" s="55"/>
      <c r="U662"/>
      <c r="V662"/>
      <c r="W662"/>
      <c r="X662"/>
    </row>
    <row r="663" spans="1:24" ht="15" x14ac:dyDescent="0.25">
      <c r="A663"/>
      <c r="B663"/>
      <c r="C663" s="43"/>
      <c r="D663" s="17"/>
      <c r="E663" s="22"/>
      <c r="F663" s="17"/>
      <c r="G663" s="22"/>
      <c r="H663" s="17"/>
      <c r="I663" s="17"/>
      <c r="J663" s="17"/>
      <c r="K663" s="22"/>
      <c r="L663" s="53"/>
      <c r="M663" s="53"/>
      <c r="N663" s="54"/>
      <c r="O663" s="54"/>
      <c r="P663" s="54"/>
      <c r="Q663" s="54"/>
      <c r="R663" s="54"/>
      <c r="S663" s="55"/>
      <c r="T663" s="55"/>
      <c r="U663"/>
      <c r="V663"/>
      <c r="W663"/>
      <c r="X663"/>
    </row>
    <row r="664" spans="1:24" ht="15" x14ac:dyDescent="0.25">
      <c r="A664"/>
      <c r="B664"/>
      <c r="C664" s="43"/>
      <c r="D664" s="17"/>
      <c r="E664" s="22"/>
      <c r="F664" s="17"/>
      <c r="G664" s="22"/>
      <c r="H664" s="17"/>
      <c r="I664" s="17"/>
      <c r="J664" s="17"/>
      <c r="K664" s="22"/>
      <c r="L664" s="53"/>
      <c r="M664" s="53"/>
      <c r="N664" s="54"/>
      <c r="O664" s="54"/>
      <c r="P664" s="54"/>
      <c r="Q664" s="54"/>
      <c r="R664" s="54"/>
      <c r="S664" s="55"/>
      <c r="T664" s="55"/>
      <c r="U664"/>
      <c r="V664"/>
      <c r="W664"/>
      <c r="X664"/>
    </row>
    <row r="665" spans="1:24" ht="15" x14ac:dyDescent="0.25">
      <c r="A665"/>
      <c r="B665"/>
      <c r="C665" s="43"/>
      <c r="D665" s="17"/>
      <c r="E665" s="22"/>
      <c r="F665" s="17"/>
      <c r="G665" s="22"/>
      <c r="H665" s="17"/>
      <c r="I665" s="17"/>
      <c r="J665" s="17"/>
      <c r="K665" s="22"/>
      <c r="L665" s="53"/>
      <c r="M665" s="53"/>
      <c r="N665" s="54"/>
      <c r="O665" s="54"/>
      <c r="P665" s="54"/>
      <c r="Q665" s="54"/>
      <c r="R665" s="54"/>
      <c r="S665" s="55"/>
      <c r="T665" s="55"/>
      <c r="U665"/>
      <c r="V665"/>
      <c r="W665"/>
      <c r="X665"/>
    </row>
    <row r="666" spans="1:24" ht="15" x14ac:dyDescent="0.25">
      <c r="A666"/>
      <c r="B666"/>
      <c r="C666" s="43"/>
      <c r="D666" s="17"/>
      <c r="E666" s="22"/>
      <c r="F666" s="17"/>
      <c r="G666" s="22"/>
      <c r="H666" s="17"/>
      <c r="I666" s="17"/>
      <c r="J666" s="17"/>
      <c r="K666" s="22"/>
      <c r="L666" s="53"/>
      <c r="M666" s="53"/>
      <c r="N666" s="54"/>
      <c r="O666" s="54"/>
      <c r="P666" s="54"/>
      <c r="Q666" s="54"/>
      <c r="R666" s="54"/>
      <c r="S666" s="55"/>
      <c r="T666" s="55"/>
      <c r="U666"/>
      <c r="V666"/>
      <c r="W666"/>
      <c r="X666"/>
    </row>
    <row r="667" spans="1:24" ht="15" x14ac:dyDescent="0.25">
      <c r="A667"/>
      <c r="B667"/>
      <c r="C667" s="43"/>
      <c r="D667" s="17"/>
      <c r="E667" s="22"/>
      <c r="F667" s="17"/>
      <c r="G667" s="22"/>
      <c r="H667" s="17"/>
      <c r="I667" s="17"/>
      <c r="J667" s="17"/>
      <c r="K667" s="22"/>
      <c r="L667" s="53"/>
      <c r="M667" s="53"/>
      <c r="N667" s="54"/>
      <c r="O667" s="54"/>
      <c r="P667" s="54"/>
      <c r="Q667" s="54"/>
      <c r="R667" s="54"/>
      <c r="S667" s="55"/>
      <c r="T667" s="55"/>
      <c r="U667"/>
      <c r="V667"/>
      <c r="W667"/>
      <c r="X667"/>
    </row>
    <row r="668" spans="1:24" ht="15" x14ac:dyDescent="0.25">
      <c r="A668"/>
      <c r="B668"/>
      <c r="C668" s="43"/>
      <c r="D668" s="17"/>
      <c r="E668" s="22"/>
      <c r="F668" s="17"/>
      <c r="G668" s="22"/>
      <c r="H668" s="17"/>
      <c r="I668" s="17"/>
      <c r="J668" s="17"/>
      <c r="K668" s="22"/>
      <c r="L668" s="53"/>
      <c r="M668" s="53"/>
      <c r="N668" s="54"/>
      <c r="O668" s="54"/>
      <c r="P668" s="54"/>
      <c r="Q668" s="54"/>
      <c r="R668" s="54"/>
      <c r="S668" s="55"/>
      <c r="T668" s="55"/>
      <c r="U668"/>
      <c r="V668"/>
      <c r="W668"/>
      <c r="X668"/>
    </row>
    <row r="669" spans="1:24" ht="15" x14ac:dyDescent="0.25">
      <c r="A669"/>
      <c r="B669"/>
      <c r="C669" s="43"/>
      <c r="D669" s="17"/>
      <c r="E669" s="22"/>
      <c r="F669" s="17"/>
      <c r="G669" s="22"/>
      <c r="H669" s="17"/>
      <c r="I669" s="17"/>
      <c r="J669" s="17"/>
      <c r="K669" s="22"/>
      <c r="L669" s="53"/>
      <c r="M669" s="53"/>
      <c r="N669" s="54"/>
      <c r="O669" s="54"/>
      <c r="P669" s="54"/>
      <c r="Q669" s="54"/>
      <c r="R669" s="54"/>
      <c r="S669" s="55"/>
      <c r="T669" s="55"/>
      <c r="U669"/>
      <c r="V669"/>
      <c r="W669"/>
      <c r="X669"/>
    </row>
    <row r="670" spans="1:24" ht="15" x14ac:dyDescent="0.25">
      <c r="A670"/>
      <c r="B670"/>
      <c r="C670" s="43"/>
      <c r="D670" s="17"/>
      <c r="E670" s="22"/>
      <c r="F670" s="17"/>
      <c r="G670" s="22"/>
      <c r="H670" s="17"/>
      <c r="I670" s="17"/>
      <c r="J670" s="17"/>
      <c r="K670" s="22"/>
      <c r="L670" s="53"/>
      <c r="M670" s="53"/>
      <c r="N670" s="54"/>
      <c r="O670" s="54"/>
      <c r="P670" s="54"/>
      <c r="Q670" s="54"/>
      <c r="R670" s="54"/>
      <c r="S670" s="55"/>
      <c r="T670" s="55"/>
      <c r="U670"/>
      <c r="V670"/>
      <c r="W670"/>
      <c r="X670"/>
    </row>
    <row r="671" spans="1:24" ht="15" x14ac:dyDescent="0.25">
      <c r="A671"/>
      <c r="B671"/>
      <c r="C671" s="43"/>
      <c r="D671" s="17"/>
      <c r="E671" s="22"/>
      <c r="F671" s="17"/>
      <c r="G671" s="22"/>
      <c r="H671" s="17"/>
      <c r="I671" s="17"/>
      <c r="J671" s="17"/>
      <c r="K671" s="22"/>
      <c r="L671" s="53"/>
      <c r="M671" s="53"/>
      <c r="N671" s="54"/>
      <c r="O671" s="54"/>
      <c r="P671" s="54"/>
      <c r="Q671" s="54"/>
      <c r="R671" s="54"/>
      <c r="S671" s="55"/>
      <c r="T671" s="55"/>
      <c r="U671"/>
      <c r="V671"/>
      <c r="W671"/>
      <c r="X671"/>
    </row>
    <row r="672" spans="1:24" ht="15" x14ac:dyDescent="0.25">
      <c r="A672"/>
      <c r="B672"/>
      <c r="C672" s="43"/>
      <c r="D672" s="17"/>
      <c r="E672" s="22"/>
      <c r="F672" s="17"/>
      <c r="G672" s="22"/>
      <c r="H672" s="17"/>
      <c r="I672" s="17"/>
      <c r="J672" s="17"/>
      <c r="K672" s="22"/>
      <c r="L672" s="53"/>
      <c r="M672" s="53"/>
      <c r="N672" s="54"/>
      <c r="O672" s="54"/>
      <c r="P672" s="54"/>
      <c r="Q672" s="54"/>
      <c r="R672" s="54"/>
      <c r="S672" s="55"/>
      <c r="T672" s="55"/>
      <c r="U672"/>
      <c r="V672"/>
      <c r="W672"/>
      <c r="X672"/>
    </row>
    <row r="673" spans="1:24" ht="15" x14ac:dyDescent="0.25">
      <c r="A673"/>
      <c r="B673"/>
      <c r="C673" s="43"/>
      <c r="D673" s="17"/>
      <c r="E673" s="22"/>
      <c r="F673" s="17"/>
      <c r="G673" s="22"/>
      <c r="H673" s="17"/>
      <c r="I673" s="17"/>
      <c r="J673" s="17"/>
      <c r="K673" s="22"/>
      <c r="L673" s="53"/>
      <c r="M673" s="53"/>
      <c r="N673" s="54"/>
      <c r="O673" s="54"/>
      <c r="P673" s="54"/>
      <c r="Q673" s="54"/>
      <c r="R673" s="54"/>
      <c r="S673" s="55"/>
      <c r="T673" s="55"/>
      <c r="U673"/>
      <c r="V673"/>
      <c r="W673"/>
      <c r="X673"/>
    </row>
    <row r="674" spans="1:24" ht="15" x14ac:dyDescent="0.25">
      <c r="A674"/>
      <c r="B674"/>
      <c r="C674" s="43"/>
      <c r="D674" s="17"/>
      <c r="E674" s="22"/>
      <c r="F674" s="17"/>
      <c r="G674" s="22"/>
      <c r="H674" s="17"/>
      <c r="I674" s="17"/>
      <c r="J674" s="17"/>
      <c r="K674" s="22"/>
      <c r="L674" s="53"/>
      <c r="M674" s="53"/>
      <c r="N674" s="54"/>
      <c r="O674" s="54"/>
      <c r="P674" s="54"/>
      <c r="Q674" s="54"/>
      <c r="R674" s="54"/>
      <c r="S674" s="55"/>
      <c r="T674" s="55"/>
      <c r="U674"/>
      <c r="V674"/>
      <c r="W674"/>
      <c r="X674"/>
    </row>
    <row r="675" spans="1:24" ht="15" x14ac:dyDescent="0.25">
      <c r="A675"/>
      <c r="B675"/>
      <c r="C675" s="43"/>
      <c r="D675" s="17"/>
      <c r="E675" s="22"/>
      <c r="F675" s="17"/>
      <c r="G675" s="22"/>
      <c r="H675" s="17"/>
      <c r="I675" s="17"/>
      <c r="J675" s="17"/>
      <c r="K675" s="22"/>
      <c r="L675" s="53"/>
      <c r="M675" s="53"/>
      <c r="N675" s="54"/>
      <c r="O675" s="54"/>
      <c r="P675" s="54"/>
      <c r="Q675" s="54"/>
      <c r="R675" s="54"/>
      <c r="S675" s="55"/>
      <c r="T675" s="55"/>
      <c r="U675"/>
      <c r="V675"/>
      <c r="W675"/>
      <c r="X675"/>
    </row>
    <row r="676" spans="1:24" ht="15" x14ac:dyDescent="0.25">
      <c r="A676"/>
      <c r="B676"/>
      <c r="C676" s="43"/>
      <c r="D676" s="17"/>
      <c r="E676" s="22"/>
      <c r="F676" s="17"/>
      <c r="G676" s="22"/>
      <c r="H676" s="17"/>
      <c r="I676" s="17"/>
      <c r="J676" s="17"/>
      <c r="K676" s="22"/>
      <c r="L676" s="53"/>
      <c r="M676" s="53"/>
      <c r="N676" s="54"/>
      <c r="O676" s="54"/>
      <c r="P676" s="54"/>
      <c r="Q676" s="54"/>
      <c r="R676" s="54"/>
      <c r="S676" s="55"/>
      <c r="T676" s="55"/>
      <c r="U676"/>
      <c r="V676"/>
      <c r="W676"/>
      <c r="X676"/>
    </row>
    <row r="677" spans="1:24" ht="15" x14ac:dyDescent="0.25">
      <c r="A677"/>
      <c r="B677"/>
      <c r="C677" s="43"/>
      <c r="D677" s="17"/>
      <c r="E677" s="22"/>
      <c r="F677" s="17"/>
      <c r="G677" s="22"/>
      <c r="H677" s="17"/>
      <c r="I677" s="17"/>
      <c r="J677" s="17"/>
      <c r="K677" s="22"/>
      <c r="L677" s="53"/>
      <c r="M677" s="53"/>
      <c r="N677" s="54"/>
      <c r="O677" s="54"/>
      <c r="P677" s="54"/>
      <c r="Q677" s="54"/>
      <c r="R677" s="54"/>
      <c r="S677" s="55"/>
      <c r="T677" s="55"/>
      <c r="U677"/>
      <c r="V677"/>
      <c r="W677"/>
      <c r="X677"/>
    </row>
    <row r="678" spans="1:24" ht="15" x14ac:dyDescent="0.25">
      <c r="A678"/>
      <c r="B678"/>
      <c r="C678" s="43"/>
      <c r="D678" s="17"/>
      <c r="E678" s="22"/>
      <c r="F678" s="17"/>
      <c r="G678" s="22"/>
      <c r="H678" s="17"/>
      <c r="I678" s="17"/>
      <c r="J678" s="17"/>
      <c r="K678" s="22"/>
      <c r="L678" s="53"/>
      <c r="M678" s="53"/>
      <c r="N678" s="54"/>
      <c r="O678" s="54"/>
      <c r="P678" s="54"/>
      <c r="Q678" s="54"/>
      <c r="R678" s="54"/>
      <c r="S678" s="55"/>
      <c r="T678" s="55"/>
      <c r="U678"/>
      <c r="V678"/>
      <c r="W678"/>
      <c r="X678"/>
    </row>
    <row r="679" spans="1:24" ht="15" x14ac:dyDescent="0.25">
      <c r="A679"/>
      <c r="B679"/>
      <c r="C679" s="43"/>
      <c r="D679" s="17"/>
      <c r="E679" s="22"/>
      <c r="F679" s="17"/>
      <c r="G679" s="22"/>
      <c r="H679" s="17"/>
      <c r="I679" s="17"/>
      <c r="J679" s="17"/>
      <c r="K679" s="22"/>
      <c r="L679" s="53"/>
      <c r="M679" s="53"/>
      <c r="N679" s="54"/>
      <c r="O679" s="54"/>
      <c r="P679" s="54"/>
      <c r="Q679" s="54"/>
      <c r="R679" s="54"/>
      <c r="S679" s="55"/>
      <c r="T679" s="55"/>
      <c r="U679"/>
      <c r="V679"/>
      <c r="W679"/>
      <c r="X679"/>
    </row>
    <row r="680" spans="1:24" ht="15" x14ac:dyDescent="0.25">
      <c r="A680"/>
      <c r="B680"/>
      <c r="C680" s="43"/>
      <c r="D680" s="17"/>
      <c r="E680" s="22"/>
      <c r="F680" s="17"/>
      <c r="G680" s="22"/>
      <c r="H680" s="17"/>
      <c r="I680" s="17"/>
      <c r="J680" s="17"/>
      <c r="K680" s="22"/>
      <c r="L680" s="53"/>
      <c r="M680" s="53"/>
      <c r="N680" s="54"/>
      <c r="O680" s="54"/>
      <c r="P680" s="54"/>
      <c r="Q680" s="54"/>
      <c r="R680" s="54"/>
      <c r="S680" s="55"/>
      <c r="T680" s="55"/>
      <c r="U680"/>
      <c r="V680"/>
      <c r="W680"/>
      <c r="X680"/>
    </row>
    <row r="681" spans="1:24" ht="15" x14ac:dyDescent="0.25">
      <c r="A681"/>
      <c r="B681"/>
      <c r="C681" s="43"/>
      <c r="D681" s="17"/>
      <c r="E681" s="22"/>
      <c r="F681" s="17"/>
      <c r="G681" s="22"/>
      <c r="H681" s="17"/>
      <c r="I681" s="17"/>
      <c r="J681" s="17"/>
      <c r="K681" s="22"/>
      <c r="L681" s="53"/>
      <c r="M681" s="53"/>
      <c r="N681" s="54"/>
      <c r="O681" s="54"/>
      <c r="P681" s="54"/>
      <c r="Q681" s="54"/>
      <c r="R681" s="54"/>
      <c r="S681" s="55"/>
      <c r="T681" s="55"/>
      <c r="U681"/>
      <c r="V681"/>
      <c r="W681"/>
      <c r="X681"/>
    </row>
    <row r="682" spans="1:24" ht="15" x14ac:dyDescent="0.25">
      <c r="A682"/>
      <c r="B682"/>
      <c r="C682" s="43"/>
      <c r="D682" s="17"/>
      <c r="E682" s="22"/>
      <c r="F682" s="17"/>
      <c r="G682" s="22"/>
      <c r="H682" s="17"/>
      <c r="I682" s="17"/>
      <c r="J682" s="17"/>
      <c r="K682" s="22"/>
      <c r="L682" s="53"/>
      <c r="M682" s="53"/>
      <c r="N682" s="54"/>
      <c r="O682" s="54"/>
      <c r="P682" s="54"/>
      <c r="Q682" s="54"/>
      <c r="R682" s="54"/>
      <c r="S682" s="55"/>
      <c r="T682" s="55"/>
      <c r="U682"/>
      <c r="V682"/>
      <c r="W682"/>
      <c r="X682"/>
    </row>
    <row r="683" spans="1:24" ht="15" x14ac:dyDescent="0.25">
      <c r="A683"/>
      <c r="B683"/>
      <c r="C683" s="43"/>
      <c r="D683" s="17"/>
      <c r="E683" s="22"/>
      <c r="F683" s="17"/>
      <c r="G683" s="22"/>
      <c r="H683" s="17"/>
      <c r="I683" s="17"/>
      <c r="J683" s="17"/>
      <c r="K683" s="22"/>
      <c r="L683" s="53"/>
      <c r="M683" s="53"/>
      <c r="N683" s="54"/>
      <c r="O683" s="54"/>
      <c r="P683" s="54"/>
      <c r="Q683" s="54"/>
      <c r="R683" s="54"/>
      <c r="S683" s="55"/>
      <c r="T683" s="55"/>
      <c r="U683"/>
      <c r="V683"/>
      <c r="W683"/>
      <c r="X683"/>
    </row>
    <row r="684" spans="1:24" ht="15" x14ac:dyDescent="0.25">
      <c r="A684"/>
      <c r="B684"/>
      <c r="C684" s="43"/>
      <c r="D684" s="17"/>
      <c r="E684" s="22"/>
      <c r="F684" s="17"/>
      <c r="G684" s="22"/>
      <c r="H684" s="17"/>
      <c r="I684" s="17"/>
      <c r="J684" s="17"/>
      <c r="K684" s="22"/>
      <c r="L684" s="53"/>
      <c r="M684" s="53"/>
      <c r="N684" s="54"/>
      <c r="O684" s="54"/>
      <c r="P684" s="54"/>
      <c r="Q684" s="54"/>
      <c r="R684" s="54"/>
      <c r="S684" s="55"/>
      <c r="T684" s="55"/>
      <c r="U684"/>
      <c r="V684"/>
      <c r="W684"/>
      <c r="X684"/>
    </row>
    <row r="685" spans="1:24" ht="15" x14ac:dyDescent="0.25">
      <c r="A685"/>
      <c r="B685"/>
      <c r="C685" s="43"/>
      <c r="D685" s="17"/>
      <c r="E685" s="22"/>
      <c r="F685" s="17"/>
      <c r="G685" s="22"/>
      <c r="H685" s="17"/>
      <c r="I685" s="17"/>
      <c r="J685" s="17"/>
      <c r="K685" s="22"/>
      <c r="L685" s="53"/>
      <c r="M685" s="53"/>
      <c r="N685" s="54"/>
      <c r="O685" s="54"/>
      <c r="P685" s="54"/>
      <c r="Q685" s="54"/>
      <c r="R685" s="54"/>
      <c r="S685" s="55"/>
      <c r="T685" s="55"/>
      <c r="U685"/>
      <c r="V685"/>
      <c r="W685"/>
      <c r="X685"/>
    </row>
    <row r="686" spans="1:24" ht="15" x14ac:dyDescent="0.25">
      <c r="A686"/>
      <c r="B686"/>
      <c r="C686" s="43"/>
      <c r="D686" s="17"/>
      <c r="E686" s="22"/>
      <c r="F686" s="17"/>
      <c r="G686" s="22"/>
      <c r="H686" s="17"/>
      <c r="I686" s="17"/>
      <c r="J686" s="17"/>
      <c r="K686" s="22"/>
      <c r="L686" s="53"/>
      <c r="M686" s="53"/>
      <c r="N686" s="54"/>
      <c r="O686" s="54"/>
      <c r="P686" s="54"/>
      <c r="Q686" s="54"/>
      <c r="R686" s="54"/>
      <c r="S686" s="55"/>
      <c r="T686" s="55"/>
      <c r="U686"/>
      <c r="V686"/>
      <c r="W686"/>
      <c r="X686"/>
    </row>
    <row r="687" spans="1:24" ht="15" x14ac:dyDescent="0.25">
      <c r="A687"/>
      <c r="B687"/>
      <c r="C687" s="43"/>
      <c r="D687" s="17"/>
      <c r="E687" s="22"/>
      <c r="F687" s="17"/>
      <c r="G687" s="22"/>
      <c r="H687" s="17"/>
      <c r="I687" s="17"/>
      <c r="J687" s="17"/>
      <c r="K687" s="22"/>
      <c r="L687" s="53"/>
      <c r="M687" s="53"/>
      <c r="N687" s="54"/>
      <c r="O687" s="54"/>
      <c r="P687" s="54"/>
      <c r="Q687" s="54"/>
      <c r="R687" s="54"/>
      <c r="S687" s="55"/>
      <c r="T687" s="55"/>
      <c r="U687"/>
      <c r="V687"/>
      <c r="W687"/>
      <c r="X687"/>
    </row>
    <row r="688" spans="1:24" ht="15" x14ac:dyDescent="0.25">
      <c r="A688"/>
      <c r="B688"/>
      <c r="C688" s="43"/>
      <c r="D688" s="17"/>
      <c r="E688" s="22"/>
      <c r="F688" s="17"/>
      <c r="G688" s="22"/>
      <c r="H688" s="17"/>
      <c r="I688" s="17"/>
      <c r="J688" s="17"/>
      <c r="K688" s="22"/>
      <c r="L688" s="53"/>
      <c r="M688" s="53"/>
      <c r="N688" s="54"/>
      <c r="O688" s="54"/>
      <c r="P688" s="54"/>
      <c r="Q688" s="54"/>
      <c r="R688" s="54"/>
      <c r="S688" s="55"/>
      <c r="T688" s="55"/>
      <c r="U688"/>
      <c r="V688"/>
      <c r="W688"/>
      <c r="X688"/>
    </row>
    <row r="689" spans="1:24" ht="15" x14ac:dyDescent="0.25">
      <c r="A689"/>
      <c r="B689"/>
      <c r="C689" s="43"/>
      <c r="D689" s="17"/>
      <c r="E689" s="22"/>
      <c r="F689" s="17"/>
      <c r="G689" s="22"/>
      <c r="H689" s="17"/>
      <c r="I689" s="17"/>
      <c r="J689" s="17"/>
      <c r="K689" s="22"/>
      <c r="L689" s="53"/>
      <c r="M689" s="53"/>
      <c r="N689" s="54"/>
      <c r="O689" s="54"/>
      <c r="P689" s="54"/>
      <c r="Q689" s="54"/>
      <c r="R689" s="54"/>
      <c r="S689" s="55"/>
      <c r="T689" s="55"/>
      <c r="U689"/>
      <c r="V689"/>
      <c r="W689"/>
      <c r="X689"/>
    </row>
    <row r="690" spans="1:24" x14ac:dyDescent="0.2">
      <c r="C690" s="43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43" t="str">
        <f t="shared" ref="C691:C751" si="6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43" t="str">
        <f t="shared" si="6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43" t="str">
        <f t="shared" si="6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43" t="str">
        <f t="shared" si="6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43" t="str">
        <f t="shared" si="6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43" t="str">
        <f t="shared" si="6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43" t="str">
        <f t="shared" si="6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43" t="str">
        <f t="shared" si="6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43" t="str">
        <f t="shared" si="6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43" t="str">
        <f t="shared" si="6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43" t="str">
        <f t="shared" si="6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43" t="str">
        <f t="shared" si="6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43" t="str">
        <f t="shared" si="6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43" t="str">
        <f t="shared" si="6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43" t="str">
        <f t="shared" si="6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43" t="str">
        <f t="shared" si="6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43" t="str">
        <f t="shared" si="6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43" t="str">
        <f t="shared" si="6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43" t="str">
        <f t="shared" si="6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43" t="str">
        <f t="shared" si="6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43" t="str">
        <f t="shared" si="6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43" t="str">
        <f t="shared" si="6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43" t="str">
        <f t="shared" si="6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43" t="str">
        <f t="shared" si="6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43" t="str">
        <f t="shared" si="6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43" t="str">
        <f t="shared" si="6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43" t="str">
        <f t="shared" si="6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43" t="str">
        <f t="shared" si="6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43" t="str">
        <f t="shared" si="6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43" t="str">
        <f t="shared" si="6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43" t="str">
        <f t="shared" si="6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43" t="str">
        <f t="shared" si="6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43" t="str">
        <f t="shared" si="6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43" t="str">
        <f t="shared" si="6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43" t="str">
        <f t="shared" si="6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43" t="str">
        <f t="shared" si="6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43" t="str">
        <f t="shared" si="6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43" t="str">
        <f t="shared" si="6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43" t="str">
        <f t="shared" si="6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43" t="str">
        <f t="shared" si="6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43" t="str">
        <f t="shared" si="6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43" t="str">
        <f t="shared" si="6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43" t="str">
        <f t="shared" si="6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43" t="str">
        <f t="shared" si="6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43" t="str">
        <f t="shared" si="6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43" t="str">
        <f t="shared" si="6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43" t="str">
        <f t="shared" si="6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43" t="str">
        <f t="shared" si="6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43" t="str">
        <f t="shared" si="6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43" t="str">
        <f t="shared" si="6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43" t="str">
        <f t="shared" si="6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43" t="str">
        <f t="shared" si="6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43" t="str">
        <f t="shared" si="6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43" t="str">
        <f t="shared" si="6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43" t="str">
        <f t="shared" si="6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43" t="str">
        <f t="shared" si="6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43" t="str">
        <f t="shared" si="6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43" t="str">
        <f t="shared" si="6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43" t="str">
        <f t="shared" si="6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43" t="str">
        <f t="shared" si="6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43" t="str">
        <f t="shared" si="6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43" t="str">
        <f t="shared" ref="C752:C815" si="6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43" t="str">
        <f t="shared" si="6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43" t="str">
        <f t="shared" si="6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43" t="str">
        <f t="shared" si="6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43" t="str">
        <f t="shared" si="6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43" t="str">
        <f t="shared" si="6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43" t="str">
        <f t="shared" si="6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43" t="str">
        <f t="shared" si="6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43" t="str">
        <f t="shared" si="6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43" t="str">
        <f t="shared" si="6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43" t="str">
        <f t="shared" si="6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43" t="str">
        <f t="shared" si="6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43" t="str">
        <f t="shared" si="6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43" t="str">
        <f t="shared" si="6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43" t="str">
        <f t="shared" si="6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43" t="str">
        <f t="shared" si="6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43" t="str">
        <f t="shared" si="6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43" t="str">
        <f t="shared" si="6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43" t="str">
        <f t="shared" si="6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43" t="str">
        <f t="shared" si="6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43" t="str">
        <f t="shared" si="6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43" t="str">
        <f t="shared" si="6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43" t="str">
        <f t="shared" si="6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43" t="str">
        <f t="shared" si="6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43" t="str">
        <f t="shared" si="6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43" t="str">
        <f t="shared" si="6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43" t="str">
        <f t="shared" si="6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43" t="str">
        <f t="shared" si="6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43" t="str">
        <f t="shared" si="6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43" t="str">
        <f t="shared" si="6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43" t="str">
        <f t="shared" si="6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43" t="str">
        <f t="shared" si="6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43" t="str">
        <f t="shared" si="6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43" t="str">
        <f t="shared" si="6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43" t="str">
        <f t="shared" si="6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43" t="str">
        <f t="shared" si="6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43" t="str">
        <f t="shared" si="6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43" t="str">
        <f t="shared" si="6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43" t="str">
        <f t="shared" si="6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43" t="str">
        <f t="shared" si="6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43" t="str">
        <f t="shared" si="6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43" t="str">
        <f t="shared" si="6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43" t="str">
        <f t="shared" si="6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43" t="str">
        <f t="shared" si="6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43" t="str">
        <f t="shared" si="6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43" t="str">
        <f t="shared" si="6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43" t="str">
        <f t="shared" si="6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43" t="str">
        <f t="shared" si="6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43" t="str">
        <f t="shared" si="6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43" t="str">
        <f t="shared" si="6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43" t="str">
        <f t="shared" si="6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43" t="str">
        <f t="shared" si="6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43" t="str">
        <f t="shared" si="6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43" t="str">
        <f t="shared" si="6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43" t="str">
        <f t="shared" si="6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43" t="str">
        <f t="shared" si="6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43" t="str">
        <f t="shared" si="6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43" t="str">
        <f t="shared" si="6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43" t="str">
        <f t="shared" si="6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43" t="str">
        <f t="shared" si="6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43" t="str">
        <f t="shared" si="6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43" t="str">
        <f t="shared" si="6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43" t="str">
        <f t="shared" si="6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43" t="str">
        <f t="shared" si="6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43" t="str">
        <f t="shared" ref="C816:C879" si="6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43" t="str">
        <f t="shared" si="6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43" t="str">
        <f t="shared" si="6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43" t="str">
        <f t="shared" si="6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43" t="str">
        <f t="shared" si="6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43" t="str">
        <f t="shared" si="6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43" t="str">
        <f t="shared" si="6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43" t="str">
        <f t="shared" si="6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43" t="str">
        <f t="shared" si="6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43" t="str">
        <f t="shared" si="6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43" t="str">
        <f t="shared" si="6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43" t="str">
        <f t="shared" si="6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43" t="str">
        <f t="shared" si="6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43" t="str">
        <f t="shared" si="6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43" t="str">
        <f t="shared" si="6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43" t="str">
        <f t="shared" si="6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43" t="str">
        <f t="shared" si="6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43" t="str">
        <f t="shared" si="6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43" t="str">
        <f t="shared" si="6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43" t="str">
        <f t="shared" si="6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43" t="str">
        <f t="shared" si="6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43" t="str">
        <f t="shared" si="6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43" t="str">
        <f t="shared" si="6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43" t="str">
        <f t="shared" si="6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43" t="str">
        <f t="shared" si="6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43" t="str">
        <f t="shared" si="6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43" t="str">
        <f t="shared" si="6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43" t="str">
        <f t="shared" si="6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43" t="str">
        <f t="shared" si="6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43" t="str">
        <f t="shared" si="6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43" t="str">
        <f t="shared" si="6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43" t="str">
        <f t="shared" si="6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43" t="str">
        <f t="shared" si="6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43" t="str">
        <f t="shared" si="6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43" t="str">
        <f t="shared" si="6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43" t="str">
        <f t="shared" si="6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43" t="str">
        <f t="shared" si="6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43" t="str">
        <f t="shared" si="6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43" t="str">
        <f t="shared" si="6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43" t="str">
        <f t="shared" si="6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43" t="str">
        <f t="shared" si="6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43" t="str">
        <f t="shared" si="6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43" t="str">
        <f t="shared" si="6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43" t="str">
        <f t="shared" si="6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43" t="str">
        <f t="shared" si="6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43" t="str">
        <f t="shared" si="6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43" t="str">
        <f t="shared" si="6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43" t="str">
        <f t="shared" si="6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43" t="str">
        <f t="shared" si="6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43" t="str">
        <f t="shared" si="6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43" t="str">
        <f t="shared" si="6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43" t="str">
        <f t="shared" si="6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43" t="str">
        <f t="shared" si="6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43" t="str">
        <f t="shared" si="6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43" t="str">
        <f t="shared" si="6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43" t="str">
        <f t="shared" si="6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43" t="str">
        <f t="shared" si="6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43" t="str">
        <f t="shared" si="6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43" t="str">
        <f t="shared" si="6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43" t="str">
        <f t="shared" si="6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43" t="str">
        <f t="shared" si="6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43" t="str">
        <f t="shared" si="6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43" t="str">
        <f t="shared" si="6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43" t="str">
        <f t="shared" si="6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43" t="str">
        <f t="shared" ref="C880:C943" si="6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43" t="str">
        <f t="shared" si="6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43" t="str">
        <f t="shared" si="6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43" t="str">
        <f t="shared" si="6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43" t="str">
        <f t="shared" si="6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43" t="str">
        <f t="shared" si="6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43" t="str">
        <f t="shared" si="6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43" t="str">
        <f t="shared" si="6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43" t="str">
        <f t="shared" si="6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43" t="str">
        <f t="shared" si="6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43" t="str">
        <f t="shared" si="6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43" t="str">
        <f t="shared" si="6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43" t="str">
        <f t="shared" si="6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43" t="str">
        <f t="shared" si="6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43" t="str">
        <f t="shared" si="6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43" t="str">
        <f t="shared" si="6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43" t="str">
        <f t="shared" si="6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43" t="str">
        <f t="shared" si="6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43" t="str">
        <f t="shared" si="6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43" t="str">
        <f t="shared" si="6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43" t="str">
        <f t="shared" si="6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43" t="str">
        <f t="shared" si="6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43" t="str">
        <f t="shared" si="6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43" t="str">
        <f t="shared" si="6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43" t="str">
        <f t="shared" si="6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43" t="str">
        <f t="shared" si="6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43" t="str">
        <f t="shared" si="6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43" t="str">
        <f t="shared" si="6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43" t="str">
        <f t="shared" si="6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43" t="str">
        <f t="shared" si="6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43" t="str">
        <f t="shared" si="6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43" t="str">
        <f t="shared" si="6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43" t="str">
        <f t="shared" si="6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43" t="str">
        <f t="shared" si="6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43" t="str">
        <f t="shared" si="6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43" t="str">
        <f t="shared" si="6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43" t="str">
        <f t="shared" si="6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43" t="str">
        <f t="shared" si="6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43" t="str">
        <f t="shared" si="6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43" t="str">
        <f t="shared" si="6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43" t="str">
        <f t="shared" si="6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43" t="str">
        <f t="shared" si="6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43" t="str">
        <f t="shared" si="6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43" t="str">
        <f t="shared" si="6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43" t="str">
        <f t="shared" si="6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43" t="str">
        <f t="shared" si="6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43" t="str">
        <f t="shared" si="6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43" t="str">
        <f t="shared" si="6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43" t="str">
        <f t="shared" si="6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43" t="str">
        <f t="shared" si="6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43" t="str">
        <f t="shared" si="6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43" t="str">
        <f t="shared" si="6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43" t="str">
        <f t="shared" si="6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43" t="str">
        <f t="shared" si="6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43" t="str">
        <f t="shared" si="6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43" t="str">
        <f t="shared" si="6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43" t="str">
        <f t="shared" si="6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43" t="str">
        <f t="shared" si="6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43" t="str">
        <f t="shared" si="6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43" t="str">
        <f t="shared" si="6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43" t="str">
        <f t="shared" si="6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43" t="str">
        <f t="shared" si="6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43" t="str">
        <f t="shared" si="6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43" t="str">
        <f t="shared" si="6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43" t="str">
        <f t="shared" ref="C944:C1002" si="6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43" t="str">
        <f t="shared" si="6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43" t="str">
        <f t="shared" si="6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43" t="str">
        <f t="shared" si="6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43" t="str">
        <f t="shared" si="6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43" t="str">
        <f t="shared" si="6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43" t="str">
        <f t="shared" si="6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43" t="str">
        <f t="shared" si="6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43" t="str">
        <f t="shared" si="6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43" t="str">
        <f t="shared" si="6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43" t="str">
        <f t="shared" si="6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43" t="str">
        <f t="shared" si="6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43" t="str">
        <f t="shared" si="6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43" t="str">
        <f t="shared" si="6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43" t="str">
        <f t="shared" si="6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43" t="str">
        <f t="shared" si="6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43" t="str">
        <f t="shared" si="6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43" t="str">
        <f t="shared" si="6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43" t="str">
        <f t="shared" si="6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43" t="str">
        <f t="shared" si="6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43" t="str">
        <f t="shared" si="6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43" t="str">
        <f t="shared" si="6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43" t="str">
        <f t="shared" si="6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43" t="str">
        <f t="shared" si="6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43" t="str">
        <f t="shared" si="6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43" t="str">
        <f t="shared" si="6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43" t="str">
        <f t="shared" si="6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43" t="str">
        <f t="shared" si="6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43" t="str">
        <f t="shared" si="6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43" t="str">
        <f t="shared" si="6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43" t="str">
        <f t="shared" si="6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43" t="str">
        <f t="shared" si="6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43" t="str">
        <f t="shared" si="6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43" t="str">
        <f t="shared" si="6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43" t="str">
        <f t="shared" si="6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43" t="str">
        <f t="shared" si="6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43" t="str">
        <f t="shared" si="6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43" t="str">
        <f t="shared" si="6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43" t="str">
        <f t="shared" si="6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43" t="str">
        <f t="shared" si="6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43" t="str">
        <f t="shared" si="6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43" t="str">
        <f t="shared" si="6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43" t="str">
        <f t="shared" si="6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43" t="str">
        <f t="shared" si="6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43" t="str">
        <f t="shared" si="6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43" t="str">
        <f t="shared" si="6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43" t="str">
        <f t="shared" si="6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43" t="str">
        <f t="shared" si="6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43" t="str">
        <f t="shared" si="6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43" t="str">
        <f t="shared" si="6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43" t="str">
        <f t="shared" si="6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43" t="str">
        <f t="shared" si="6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43" t="str">
        <f t="shared" si="6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43" t="str">
        <f t="shared" si="6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43" t="str">
        <f t="shared" si="6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43" t="str">
        <f t="shared" si="6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43" t="str">
        <f t="shared" si="6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43" t="str">
        <f t="shared" si="6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43" t="str">
        <f t="shared" si="6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5"/>
  <sheetViews>
    <sheetView zoomScale="80" zoomScaleNormal="80" workbookViewId="0">
      <pane ySplit="2" topLeftCell="A293" activePane="bottomLeft" state="frozen"/>
      <selection pane="bottomLeft" activeCell="D187" sqref="D187:D318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4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40"/>
    <col min="32" max="33" width="10" style="4"/>
    <col min="34" max="34" width="10" style="51"/>
    <col min="35" max="35" width="10" style="40"/>
    <col min="36" max="16384" width="10" style="4"/>
  </cols>
  <sheetData>
    <row r="1" spans="1:36" s="13" customFormat="1" x14ac:dyDescent="0.2">
      <c r="A1" s="78" t="s">
        <v>9</v>
      </c>
      <c r="B1" s="78"/>
      <c r="C1" s="79"/>
      <c r="D1" s="18"/>
      <c r="E1" s="80" t="s">
        <v>25</v>
      </c>
      <c r="F1" s="78"/>
      <c r="G1" s="79"/>
      <c r="H1" s="80" t="s">
        <v>23</v>
      </c>
      <c r="I1" s="78"/>
      <c r="J1" s="79"/>
      <c r="K1" s="80" t="s">
        <v>11</v>
      </c>
      <c r="L1" s="78"/>
      <c r="M1" s="79"/>
      <c r="N1" s="80" t="s">
        <v>181</v>
      </c>
      <c r="O1" s="78"/>
      <c r="P1" s="78"/>
      <c r="Q1" s="13" t="s">
        <v>32</v>
      </c>
      <c r="R1" s="13" t="s">
        <v>33</v>
      </c>
      <c r="S1" s="33" t="s">
        <v>180</v>
      </c>
      <c r="T1" s="13" t="s">
        <v>200</v>
      </c>
      <c r="U1" s="13" t="s">
        <v>191</v>
      </c>
      <c r="V1" s="13" t="s">
        <v>192</v>
      </c>
      <c r="W1" s="13" t="s">
        <v>193</v>
      </c>
      <c r="X1" s="13" t="s">
        <v>194</v>
      </c>
      <c r="Y1" s="13" t="s">
        <v>195</v>
      </c>
      <c r="Z1" s="13" t="s">
        <v>196</v>
      </c>
      <c r="AA1" s="13" t="s">
        <v>197</v>
      </c>
      <c r="AB1" s="13" t="s">
        <v>198</v>
      </c>
      <c r="AC1" s="13" t="s">
        <v>199</v>
      </c>
      <c r="AD1" s="39" t="s">
        <v>212</v>
      </c>
      <c r="AE1" s="39" t="s">
        <v>213</v>
      </c>
      <c r="AF1" s="13" t="s">
        <v>210</v>
      </c>
      <c r="AG1" s="13" t="s">
        <v>211</v>
      </c>
      <c r="AH1" s="68" t="s">
        <v>209</v>
      </c>
      <c r="AI1" s="39" t="s">
        <v>214</v>
      </c>
      <c r="AJ1" s="13" t="s">
        <v>224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4"/>
      <c r="AD3" s="40"/>
      <c r="AE3" s="40"/>
      <c r="AH3" s="51"/>
      <c r="AI3" s="40"/>
    </row>
    <row r="4" spans="1:36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4"/>
      <c r="AD4" s="40"/>
      <c r="AE4" s="40"/>
      <c r="AH4" s="51"/>
      <c r="AI4" s="40"/>
    </row>
    <row r="5" spans="1:36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4"/>
      <c r="AD5" s="40"/>
      <c r="AE5" s="40"/>
      <c r="AH5" s="51"/>
      <c r="AI5" s="40"/>
    </row>
    <row r="6" spans="1:36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4"/>
      <c r="AD6" s="40"/>
      <c r="AE6" s="40"/>
      <c r="AH6" s="51"/>
      <c r="AI6" s="40"/>
    </row>
    <row r="7" spans="1:36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4"/>
      <c r="AD7" s="40"/>
      <c r="AE7" s="40"/>
      <c r="AH7" s="51"/>
      <c r="AI7" s="40"/>
    </row>
    <row r="8" spans="1:36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6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6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6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6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6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6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6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6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5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5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5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5">
        <v>44019</v>
      </c>
      <c r="AD35" s="41"/>
      <c r="AE35" s="41"/>
      <c r="AH35" s="51"/>
      <c r="AI35" s="41"/>
    </row>
    <row r="36" spans="1:35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5">
        <v>44019</v>
      </c>
    </row>
    <row r="37" spans="1:35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5">
        <v>44019</v>
      </c>
    </row>
    <row r="38" spans="1:35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5">
        <v>44019</v>
      </c>
    </row>
    <row r="39" spans="1:35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5">
        <v>44019</v>
      </c>
    </row>
    <row r="40" spans="1:35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5">
        <v>44019</v>
      </c>
    </row>
    <row r="41" spans="1:35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5">
        <v>44019</v>
      </c>
    </row>
    <row r="42" spans="1:35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5">
        <v>44019</v>
      </c>
    </row>
    <row r="43" spans="1:35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5">
        <v>44019</v>
      </c>
    </row>
    <row r="44" spans="1:35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5">
        <v>44019</v>
      </c>
    </row>
    <row r="45" spans="1:35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5">
        <v>44019</v>
      </c>
    </row>
    <row r="46" spans="1:35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5">
        <v>44019</v>
      </c>
    </row>
    <row r="47" spans="1:35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5">
        <v>44019</v>
      </c>
    </row>
    <row r="48" spans="1:35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5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5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5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5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5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5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5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5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5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5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5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5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5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5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5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5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5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5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5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5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5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5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5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5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5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5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5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5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5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5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5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5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5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5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5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5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5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5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5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5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5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5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5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5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5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5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5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5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5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5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5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5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5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5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5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5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5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5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5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5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8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6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7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7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7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7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7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7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7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7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7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7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7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7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7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7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7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7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7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7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7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7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7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7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7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7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7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7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7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7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7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36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7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36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7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36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7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36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7" t="s">
        <v>189</v>
      </c>
      <c r="T180" s="4">
        <v>22</v>
      </c>
      <c r="U180" s="4">
        <f t="shared" ref="U180:U186" si="30">(1/A180)*((T180*A180)-T180)</f>
        <v>15.785310734463275</v>
      </c>
      <c r="V180" s="4">
        <f t="shared" ref="V180:V186" si="31">(1/B180)*((T180*B180)-T180)</f>
        <v>14.691029900332227</v>
      </c>
      <c r="W180" s="4">
        <f t="shared" ref="W180:W186" si="32">(1/C180)*((T180*C180)-T180)</f>
        <v>12.79497907949791</v>
      </c>
      <c r="X180" s="4">
        <f t="shared" ref="X180:X186" si="33">((1/B180)+(1/C180))*T180</f>
        <v>16.513991020169865</v>
      </c>
      <c r="Y180" s="4">
        <f t="shared" ref="Y180:Y186" si="34">((1/A180)+(1/C180))*T180</f>
        <v>15.419710186038817</v>
      </c>
      <c r="Z180" s="4">
        <f t="shared" ref="Z180:Z186" si="35">((1/A180)+(1/B180))*T180</f>
        <v>13.523659365204498</v>
      </c>
      <c r="AA180" s="4">
        <f t="shared" ref="AA180:AA186" si="36">U180-X180</f>
        <v>-0.72868028570658971</v>
      </c>
      <c r="AB180" s="4">
        <f t="shared" ref="AB180:AB186" si="37">V180-Y180</f>
        <v>-0.72868028570658971</v>
      </c>
      <c r="AC180" s="4">
        <f t="shared" ref="AC180:AC186" si="38">W180-Z180</f>
        <v>-0.72868028570658794</v>
      </c>
    </row>
    <row r="181" spans="1:36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7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36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7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36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7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36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7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36" s="50" customFormat="1" ht="15" x14ac:dyDescent="0.25">
      <c r="A185" s="42">
        <v>2.4300000000000002</v>
      </c>
      <c r="B185" s="42">
        <v>3.04</v>
      </c>
      <c r="C185" s="42">
        <v>3.46</v>
      </c>
      <c r="D185" s="43">
        <f t="shared" si="17"/>
        <v>2.948734320637092E-2</v>
      </c>
      <c r="E185" s="44">
        <f>IF(OR($A185="",$B185="",$C185=""),"",A185*'MPTO_working_3-way'!$I184)</f>
        <v>2.5016542439914815</v>
      </c>
      <c r="F185" s="45">
        <f>IF(OR($A185="",$B185="",$C185=""),"",B185*'MPTO_working_3-way'!$I184)</f>
        <v>3.1296415233473676</v>
      </c>
      <c r="G185" s="46">
        <f>IF(OR($A185="",$B185="",$C185=""),"",C185*'MPTO_working_3-way'!$I184)</f>
        <v>3.5620262074940432</v>
      </c>
      <c r="H185" s="44">
        <f>IF(OR($A185="",$B185="",$C185=""),"",'MPTO_working_3-way'!E184)</f>
        <v>2.4894601278015185</v>
      </c>
      <c r="I185" s="45">
        <f>IF(OR($A185="",$B185="",$C185=""),"",'MPTO_working_3-way'!F184)</f>
        <v>3.1336345928386895</v>
      </c>
      <c r="J185" s="46">
        <f>IF(OR($A185="",$B185="",$C185=""),"",'MPTO_working_3-way'!G184)</f>
        <v>3.5818129297242991</v>
      </c>
      <c r="K185" s="44">
        <f>IF(OR($A185="",$B185="",$C185=""),"",'OddsRatio_working_3-way'!H184)</f>
        <v>2.4949585804921517</v>
      </c>
      <c r="L185" s="45">
        <f>IF(OR($A185="",$B185="",$C185=""),"",'OddsRatio_working_3-way'!I184)</f>
        <v>3.132668184758034</v>
      </c>
      <c r="M185" s="46">
        <f>IF(OR($A185="",$B185="",$C185=""),"",'OddsRatio_working_3-way'!J184)</f>
        <v>3.5717469286788055</v>
      </c>
      <c r="N185" s="47">
        <f t="shared" si="18"/>
        <v>39.973549598303528</v>
      </c>
      <c r="O185" s="48">
        <f t="shared" si="19"/>
        <v>31.952541290749203</v>
      </c>
      <c r="P185" s="48">
        <f t="shared" si="20"/>
        <v>28.073909110947277</v>
      </c>
      <c r="Q185" s="42" t="s">
        <v>72</v>
      </c>
      <c r="R185" s="42" t="s">
        <v>36</v>
      </c>
      <c r="S185" s="49" t="s">
        <v>190</v>
      </c>
      <c r="T185" s="50">
        <v>22</v>
      </c>
      <c r="U185" s="50">
        <f t="shared" si="30"/>
        <v>12.946502057613168</v>
      </c>
      <c r="V185" s="50">
        <f t="shared" si="31"/>
        <v>14.763157894736842</v>
      </c>
      <c r="W185" s="50">
        <f t="shared" si="32"/>
        <v>15.64161849710983</v>
      </c>
      <c r="X185" s="50">
        <f t="shared" si="33"/>
        <v>13.595223608153331</v>
      </c>
      <c r="Y185" s="50">
        <f t="shared" si="34"/>
        <v>15.411879445277004</v>
      </c>
      <c r="Z185" s="50">
        <f t="shared" si="35"/>
        <v>16.290340047649988</v>
      </c>
      <c r="AA185" s="50">
        <f t="shared" si="36"/>
        <v>-0.64872155054016289</v>
      </c>
      <c r="AB185" s="50">
        <f t="shared" si="37"/>
        <v>-0.64872155054016112</v>
      </c>
      <c r="AC185" s="50">
        <f t="shared" si="38"/>
        <v>-0.64872155054015757</v>
      </c>
      <c r="AD185" s="51"/>
      <c r="AE185" s="51"/>
      <c r="AH185" s="51"/>
      <c r="AI185" s="51"/>
    </row>
    <row r="186" spans="1:36" s="64" customFormat="1" ht="15" x14ac:dyDescent="0.25">
      <c r="A186" s="57">
        <v>3.01</v>
      </c>
      <c r="B186" s="57">
        <v>3.23</v>
      </c>
      <c r="C186" s="57">
        <v>2.59</v>
      </c>
      <c r="D186" s="58">
        <f t="shared" si="17"/>
        <v>2.7923822941462895E-2</v>
      </c>
      <c r="E186" s="59">
        <f>IF(OR($A186="",$B186="",$C186=""),"",A186*'MPTO_working_3-way'!$I185)</f>
        <v>3.0940507070538033</v>
      </c>
      <c r="F186" s="60">
        <f>IF(OR($A186="",$B186="",$C186=""),"",B186*'MPTO_working_3-way'!$I185)</f>
        <v>3.3201939481009251</v>
      </c>
      <c r="G186" s="61">
        <f>IF(OR($A186="",$B186="",$C186=""),"",C186*'MPTO_working_3-way'!$I185)</f>
        <v>2.6623227014183888</v>
      </c>
      <c r="H186" s="59">
        <f>IF(OR($A186="",$B186="",$C186=""),"",'MPTO_working_3-way'!E185)</f>
        <v>3.0967616692937519</v>
      </c>
      <c r="I186" s="60">
        <f>IF(OR($A186="",$B186="",$C186=""),"",'MPTO_working_3-way'!F185)</f>
        <v>3.3301188557484283</v>
      </c>
      <c r="J186" s="61">
        <f>IF(OR($A186="",$B186="",$C186=""),"",'MPTO_working_3-way'!G185)</f>
        <v>2.6539810257655025</v>
      </c>
      <c r="K186" s="59">
        <f>IF(OR($A186="",$B186="",$C186=""),"",'OddsRatio_working_3-way'!H185)</f>
        <v>3.0957803455834147</v>
      </c>
      <c r="L186" s="60">
        <f>IF(OR($A186="",$B186="",$C186=""),"",'OddsRatio_working_3-way'!I185)</f>
        <v>3.3251692391298584</v>
      </c>
      <c r="M186" s="61">
        <f>IF(OR($A186="",$B186="",$C186=""),"",'OddsRatio_working_3-way'!J185)</f>
        <v>2.657856094267478</v>
      </c>
      <c r="N186" s="62">
        <f t="shared" ref="N186" si="39">(1/E186)* 100</f>
        <v>32.320090867295889</v>
      </c>
      <c r="O186" s="63">
        <f t="shared" ref="O186" si="40">(1/F186)* 100</f>
        <v>30.118722449089972</v>
      </c>
      <c r="P186" s="63">
        <f t="shared" ref="P186" si="41">(1/G186)* 100</f>
        <v>37.561186683614132</v>
      </c>
      <c r="Q186" s="57" t="s">
        <v>208</v>
      </c>
      <c r="R186" s="57" t="s">
        <v>80</v>
      </c>
      <c r="S186" s="57" t="s">
        <v>215</v>
      </c>
      <c r="T186" s="64">
        <v>100</v>
      </c>
      <c r="U186" s="64">
        <f t="shared" si="30"/>
        <v>66.777408637873762</v>
      </c>
      <c r="V186" s="64">
        <f t="shared" si="31"/>
        <v>69.040247678018574</v>
      </c>
      <c r="W186" s="64">
        <f t="shared" si="32"/>
        <v>61.389961389961393</v>
      </c>
      <c r="X186" s="64">
        <f t="shared" si="33"/>
        <v>69.569790932020041</v>
      </c>
      <c r="Y186" s="64">
        <f t="shared" si="34"/>
        <v>71.832629972164867</v>
      </c>
      <c r="Z186" s="64">
        <f t="shared" si="35"/>
        <v>64.182343684107664</v>
      </c>
      <c r="AA186" s="64">
        <f t="shared" si="36"/>
        <v>-2.7923822941462788</v>
      </c>
      <c r="AB186" s="64">
        <f t="shared" si="37"/>
        <v>-2.792382294146293</v>
      </c>
      <c r="AC186" s="64">
        <f t="shared" si="38"/>
        <v>-2.7923822941462717</v>
      </c>
      <c r="AD186" s="65"/>
      <c r="AE186" s="65"/>
      <c r="AF186" s="57">
        <v>2.21</v>
      </c>
      <c r="AG186" s="57">
        <v>1.72</v>
      </c>
      <c r="AH186" s="65"/>
      <c r="AI186" s="65"/>
    </row>
    <row r="187" spans="1:36" ht="15" x14ac:dyDescent="0.25">
      <c r="A187">
        <v>7.99</v>
      </c>
      <c r="B187">
        <v>4.8499999999999996</v>
      </c>
      <c r="C187">
        <v>1.44</v>
      </c>
      <c r="D187" s="43">
        <f t="shared" si="17"/>
        <v>2.5786457011699904E-2</v>
      </c>
      <c r="E187" s="44">
        <f>IF(OR($A187="",$B187="",$C187=""),"",A187*'MPTO_working_3-way'!$I186)</f>
        <v>8.1960337915234831</v>
      </c>
      <c r="F187" s="45">
        <f>IF(OR($A187="",$B187="",$C187=""),"",B187*'MPTO_working_3-way'!$I186)</f>
        <v>4.9750643165067441</v>
      </c>
      <c r="G187" s="46">
        <f>IF(OR($A187="",$B187="",$C187=""),"",C187*'MPTO_working_3-way'!$I186)</f>
        <v>1.4771324980968479</v>
      </c>
      <c r="H187" s="44">
        <f>IF(OR($A187="",$B187="",$C187=""),"",'MPTO_working_3-way'!E186)</f>
        <v>8.5792018268790216</v>
      </c>
      <c r="I187" s="45">
        <f>IF(OR($A187="",$B187="",$C187=""),"",'MPTO_working_3-way'!F186)</f>
        <v>5.0609827842550876</v>
      </c>
      <c r="J187" s="46">
        <f>IF(OR($A187="",$B187="",$C187=""),"",'MPTO_working_3-way'!G186)</f>
        <v>1.4580469755144687</v>
      </c>
      <c r="K187" s="44">
        <f>IF(OR($A187="",$B187="",$C187=""),"",'OddsRatio_working_3-way'!H186)</f>
        <v>8.3734943724896151</v>
      </c>
      <c r="L187" s="45">
        <f>IF(OR($A187="",$B187="",$C187=""),"",'OddsRatio_working_3-way'!I186)</f>
        <v>5.061223652944923</v>
      </c>
      <c r="M187" s="46">
        <f>IF(OR($A187="",$B187="",$C187=""),"",'OddsRatio_working_3-way'!J186)</f>
        <v>1.4641398460508483</v>
      </c>
      <c r="N187" s="47">
        <f t="shared" ref="N187:N250" si="42">(1/E187)* 100</f>
        <v>12.20102339053582</v>
      </c>
      <c r="O187" s="48">
        <f t="shared" ref="O187:O250" si="43">(1/F187)* 100</f>
        <v>20.100242657810561</v>
      </c>
      <c r="P187" s="48">
        <f t="shared" ref="P187:P250" si="44">(1/G187)* 100</f>
        <v>67.698733951653622</v>
      </c>
      <c r="Q187" t="s">
        <v>388</v>
      </c>
      <c r="R187" t="s">
        <v>269</v>
      </c>
      <c r="S187" t="s">
        <v>531</v>
      </c>
      <c r="T187" s="50">
        <v>100</v>
      </c>
      <c r="U187" s="50">
        <f t="shared" ref="U187:U250" si="45">(1/A187)*((T187*A187)-T187)</f>
        <v>87.484355444305379</v>
      </c>
      <c r="V187" s="50">
        <f t="shared" ref="V187:V250" si="46">(1/B187)*((T187*B187)-T187)</f>
        <v>79.38144329896906</v>
      </c>
      <c r="W187" s="50">
        <f t="shared" ref="W187:W250" si="47">(1/C187)*((T187*C187)-T187)</f>
        <v>30.555555555555554</v>
      </c>
      <c r="X187" s="50">
        <f t="shared" ref="X187:X250" si="48">((1/B187)+(1/C187))*T187</f>
        <v>90.063001145475369</v>
      </c>
      <c r="Y187" s="50">
        <f t="shared" ref="Y187:Y250" si="49">((1/A187)+(1/C187))*T187</f>
        <v>81.960089000139064</v>
      </c>
      <c r="Z187" s="50">
        <f t="shared" ref="Z187:Z250" si="50">((1/A187)+(1/B187))*T187</f>
        <v>33.134201256725547</v>
      </c>
      <c r="AA187" s="50">
        <f t="shared" ref="AA187:AA250" si="51">U187-X187</f>
        <v>-2.5786457011699895</v>
      </c>
      <c r="AB187" s="50">
        <f t="shared" ref="AB187:AB250" si="52">V187-Y187</f>
        <v>-2.5786457011700037</v>
      </c>
      <c r="AC187" s="50">
        <f t="shared" ref="AC187:AC250" si="53">W187-Z187</f>
        <v>-2.578645701169993</v>
      </c>
      <c r="AF187">
        <v>1.75</v>
      </c>
      <c r="AG187">
        <v>2.19</v>
      </c>
      <c r="AH187" s="66"/>
      <c r="AJ187" t="s">
        <v>230</v>
      </c>
    </row>
    <row r="188" spans="1:36" ht="15" x14ac:dyDescent="0.25">
      <c r="A188">
        <v>1.47</v>
      </c>
      <c r="B188">
        <v>4.9800000000000004</v>
      </c>
      <c r="C188">
        <v>6.84</v>
      </c>
      <c r="D188" s="43">
        <f t="shared" si="17"/>
        <v>2.727415210429962E-2</v>
      </c>
      <c r="E188" s="44">
        <f>IF(OR($A188="",$B188="",$C188=""),"",A188*'MPTO_working_3-way'!$I187)</f>
        <v>1.5100930035933204</v>
      </c>
      <c r="F188" s="45">
        <f>IF(OR($A188="",$B188="",$C188=""),"",B188*'MPTO_working_3-way'!$I187)</f>
        <v>5.1158252774794128</v>
      </c>
      <c r="G188" s="46">
        <f>IF(OR($A188="",$B188="",$C188=""),"",C188*'MPTO_working_3-way'!$I187)</f>
        <v>7.0265552003934095</v>
      </c>
      <c r="H188" s="44">
        <f>IF(OR($A188="",$B188="",$C188=""),"",'MPTO_working_3-way'!E187)</f>
        <v>1.4899116780877677</v>
      </c>
      <c r="I188" s="45">
        <f>IF(OR($A188="",$B188="",$C188=""),"",'MPTO_working_3-way'!F187)</f>
        <v>5.2161622273002273</v>
      </c>
      <c r="J188" s="46">
        <f>IF(OR($A188="",$B188="",$C188=""),"",'MPTO_working_3-way'!G187)</f>
        <v>7.2935498869106477</v>
      </c>
      <c r="K188" s="44">
        <f>IF(OR($A188="",$B188="",$C188=""),"",'OddsRatio_working_3-way'!H187)</f>
        <v>1.4963550563489207</v>
      </c>
      <c r="L188" s="45">
        <f>IF(OR($A188="",$B188="",$C188=""),"",'OddsRatio_working_3-way'!I187)</f>
        <v>5.2031768601461836</v>
      </c>
      <c r="M188" s="46">
        <f>IF(OR($A188="",$B188="",$C188=""),"",'OddsRatio_working_3-way'!J187)</f>
        <v>7.1674755937823376</v>
      </c>
      <c r="N188" s="47">
        <f t="shared" si="42"/>
        <v>66.221086888056831</v>
      </c>
      <c r="O188" s="48">
        <f t="shared" si="43"/>
        <v>19.547188298281835</v>
      </c>
      <c r="P188" s="48">
        <f t="shared" si="44"/>
        <v>14.231724813661337</v>
      </c>
      <c r="Q188" t="s">
        <v>225</v>
      </c>
      <c r="R188" t="s">
        <v>270</v>
      </c>
      <c r="S188" t="s">
        <v>531</v>
      </c>
      <c r="T188" s="50">
        <v>100</v>
      </c>
      <c r="U188" s="50">
        <f t="shared" si="45"/>
        <v>31.972789115646258</v>
      </c>
      <c r="V188" s="50">
        <f t="shared" si="46"/>
        <v>79.919678714859444</v>
      </c>
      <c r="W188" s="50">
        <f t="shared" si="47"/>
        <v>85.380116959064324</v>
      </c>
      <c r="X188" s="50">
        <f t="shared" si="48"/>
        <v>34.700204326076232</v>
      </c>
      <c r="Y188" s="50">
        <f t="shared" si="49"/>
        <v>82.647093925289411</v>
      </c>
      <c r="Z188" s="50">
        <f t="shared" si="50"/>
        <v>88.107532169494291</v>
      </c>
      <c r="AA188" s="50">
        <f t="shared" si="51"/>
        <v>-2.7274152104299745</v>
      </c>
      <c r="AB188" s="50">
        <f t="shared" si="52"/>
        <v>-2.7274152104299674</v>
      </c>
      <c r="AC188" s="50">
        <f t="shared" si="53"/>
        <v>-2.7274152104299674</v>
      </c>
      <c r="AF188">
        <v>1.41</v>
      </c>
      <c r="AG188">
        <v>3.08</v>
      </c>
      <c r="AH188" s="66"/>
      <c r="AJ188" t="s">
        <v>230</v>
      </c>
    </row>
    <row r="189" spans="1:36" ht="15" x14ac:dyDescent="0.25">
      <c r="A189">
        <v>1.78</v>
      </c>
      <c r="B189">
        <v>3.74</v>
      </c>
      <c r="C189">
        <v>5.18</v>
      </c>
      <c r="D189" s="43">
        <f t="shared" si="17"/>
        <v>2.2227625003566898E-2</v>
      </c>
      <c r="E189" s="44">
        <f>IF(OR($A189="",$B189="",$C189=""),"",A189*'MPTO_working_3-way'!$I188)</f>
        <v>1.8195651725063491</v>
      </c>
      <c r="F189" s="45">
        <f>IF(OR($A189="",$B189="",$C189=""),"",B189*'MPTO_working_3-way'!$I188)</f>
        <v>3.8231313175133406</v>
      </c>
      <c r="G189" s="46">
        <f>IF(OR($A189="",$B189="",$C189=""),"",C189*'MPTO_working_3-way'!$I188)</f>
        <v>5.2951390975184767</v>
      </c>
      <c r="H189" s="44">
        <f>IF(OR($A189="",$B189="",$C189=""),"",'MPTO_working_3-way'!E188)</f>
        <v>1.8037890753099015</v>
      </c>
      <c r="I189" s="45">
        <f>IF(OR($A189="",$B189="",$C189=""),"",'MPTO_working_3-way'!F188)</f>
        <v>3.8465907181103671</v>
      </c>
      <c r="J189" s="46">
        <f>IF(OR($A189="",$B189="",$C189=""),"",'MPTO_working_3-way'!G188)</f>
        <v>5.3867415190218262</v>
      </c>
      <c r="K189" s="44">
        <f>IF(OR($A189="",$B189="",$C189=""),"",'OddsRatio_working_3-way'!H188)</f>
        <v>1.8096950748685972</v>
      </c>
      <c r="L189" s="45">
        <f>IF(OR($A189="",$B189="",$C189=""),"",'OddsRatio_working_3-way'!I188)</f>
        <v>3.8443134681281488</v>
      </c>
      <c r="M189" s="46">
        <f>IF(OR($A189="",$B189="",$C189=""),"",'OddsRatio_working_3-way'!J188)</f>
        <v>5.3391351448086342</v>
      </c>
      <c r="N189" s="47">
        <f t="shared" si="42"/>
        <v>54.95818534614817</v>
      </c>
      <c r="O189" s="48">
        <f t="shared" si="43"/>
        <v>26.156569496295116</v>
      </c>
      <c r="P189" s="48">
        <f t="shared" si="44"/>
        <v>18.885245157556707</v>
      </c>
      <c r="Q189" t="s">
        <v>389</v>
      </c>
      <c r="R189" t="s">
        <v>268</v>
      </c>
      <c r="S189" t="s">
        <v>531</v>
      </c>
      <c r="T189" s="50">
        <v>100</v>
      </c>
      <c r="U189" s="50">
        <f t="shared" si="45"/>
        <v>43.820224719101127</v>
      </c>
      <c r="V189" s="50">
        <f t="shared" si="46"/>
        <v>73.262032085561486</v>
      </c>
      <c r="W189" s="50">
        <f t="shared" si="47"/>
        <v>80.6949806949807</v>
      </c>
      <c r="X189" s="50">
        <f t="shared" si="48"/>
        <v>46.042987219457807</v>
      </c>
      <c r="Y189" s="50">
        <f t="shared" si="49"/>
        <v>75.484794585918195</v>
      </c>
      <c r="Z189" s="50">
        <f t="shared" si="50"/>
        <v>82.91774319533738</v>
      </c>
      <c r="AA189" s="50">
        <f t="shared" si="51"/>
        <v>-2.22276250035668</v>
      </c>
      <c r="AB189" s="50">
        <f t="shared" si="52"/>
        <v>-2.2227625003567084</v>
      </c>
      <c r="AC189" s="50">
        <f t="shared" si="53"/>
        <v>-2.22276250035668</v>
      </c>
      <c r="AF189">
        <v>2.12</v>
      </c>
      <c r="AG189">
        <v>1.79</v>
      </c>
      <c r="AH189" s="66"/>
      <c r="AJ189" t="s">
        <v>230</v>
      </c>
    </row>
    <row r="190" spans="1:36" ht="15" x14ac:dyDescent="0.25">
      <c r="A190">
        <v>1.46</v>
      </c>
      <c r="B190">
        <v>5.0999999999999996</v>
      </c>
      <c r="C190">
        <v>6.93</v>
      </c>
      <c r="D190" s="43">
        <f t="shared" si="17"/>
        <v>2.5310082522008504E-2</v>
      </c>
      <c r="E190" s="44">
        <f>IF(OR($A190="",$B190="",$C190=""),"",A190*'MPTO_working_3-way'!$I189)</f>
        <v>1.4969527204821325</v>
      </c>
      <c r="F190" s="45">
        <f>IF(OR($A190="",$B190="",$C190=""),"",B190*'MPTO_working_3-way'!$I189)</f>
        <v>5.2290814208622427</v>
      </c>
      <c r="G190" s="46">
        <f>IF(OR($A190="",$B190="",$C190=""),"",C190*'MPTO_working_3-way'!$I189)</f>
        <v>7.1053988718775187</v>
      </c>
      <c r="H190" s="44">
        <f>IF(OR($A190="",$B190="",$C190=""),"",'MPTO_working_3-way'!E189)</f>
        <v>1.4782079348773307</v>
      </c>
      <c r="I190" s="45">
        <f>IF(OR($A190="",$B190="",$C190=""),"",'MPTO_working_3-way'!F189)</f>
        <v>5.3293047428029663</v>
      </c>
      <c r="J190" s="46">
        <f>IF(OR($A190="",$B190="",$C190=""),"",'MPTO_working_3-way'!G189)</f>
        <v>7.3603312669563232</v>
      </c>
      <c r="K190" s="44">
        <f>IF(OR($A190="",$B190="",$C190=""),"",'OddsRatio_working_3-way'!H189)</f>
        <v>1.4841702121697564</v>
      </c>
      <c r="L190" s="45">
        <f>IF(OR($A190="",$B190="",$C190=""),"",'OddsRatio_working_3-way'!I189)</f>
        <v>5.315430151947826</v>
      </c>
      <c r="M190" s="46">
        <f>IF(OR($A190="",$B190="",$C190=""),"",'OddsRatio_working_3-way'!J189)</f>
        <v>7.2415855612318589</v>
      </c>
      <c r="N190" s="47">
        <f t="shared" si="42"/>
        <v>66.802377010138571</v>
      </c>
      <c r="O190" s="48">
        <f t="shared" si="43"/>
        <v>19.123817732314183</v>
      </c>
      <c r="P190" s="48">
        <f t="shared" si="44"/>
        <v>14.073805257547233</v>
      </c>
      <c r="Q190" t="s">
        <v>263</v>
      </c>
      <c r="R190" t="s">
        <v>262</v>
      </c>
      <c r="S190" t="s">
        <v>531</v>
      </c>
      <c r="T190" s="50">
        <v>100</v>
      </c>
      <c r="U190" s="50">
        <f t="shared" si="45"/>
        <v>31.506849315068493</v>
      </c>
      <c r="V190" s="50">
        <f t="shared" si="46"/>
        <v>80.392156862745097</v>
      </c>
      <c r="W190" s="50">
        <f t="shared" si="47"/>
        <v>85.569985569985576</v>
      </c>
      <c r="X190" s="50">
        <f t="shared" si="48"/>
        <v>34.037857567269334</v>
      </c>
      <c r="Y190" s="50">
        <f t="shared" si="49"/>
        <v>82.923165114945931</v>
      </c>
      <c r="Z190" s="50">
        <f t="shared" si="50"/>
        <v>88.10099382218641</v>
      </c>
      <c r="AA190" s="50">
        <f t="shared" si="51"/>
        <v>-2.5310082522008415</v>
      </c>
      <c r="AB190" s="50">
        <f t="shared" si="52"/>
        <v>-2.5310082522008344</v>
      </c>
      <c r="AC190" s="50">
        <f t="shared" si="53"/>
        <v>-2.5310082522008344</v>
      </c>
      <c r="AF190">
        <v>1.51</v>
      </c>
      <c r="AG190">
        <v>2.7</v>
      </c>
      <c r="AH190" s="66"/>
      <c r="AJ190" t="s">
        <v>230</v>
      </c>
    </row>
    <row r="191" spans="1:36" ht="15" x14ac:dyDescent="0.25">
      <c r="A191">
        <v>3.12</v>
      </c>
      <c r="B191">
        <v>3.53</v>
      </c>
      <c r="C191">
        <v>2.36</v>
      </c>
      <c r="D191" s="43">
        <f t="shared" si="17"/>
        <v>2.7527753052312587E-2</v>
      </c>
      <c r="E191" s="44">
        <f>IF(OR($A191="",$B191="",$C191=""),"",A191*'MPTO_working_3-way'!$I190)</f>
        <v>3.2058865895232156</v>
      </c>
      <c r="F191" s="45">
        <f>IF(OR($A191="",$B191="",$C191=""),"",B191*'MPTO_working_3-way'!$I190)</f>
        <v>3.6271729682746634</v>
      </c>
      <c r="G191" s="46">
        <f>IF(OR($A191="",$B191="",$C191=""),"",C191*'MPTO_working_3-way'!$I190)</f>
        <v>2.4249654972034578</v>
      </c>
      <c r="H191" s="44">
        <f>IF(OR($A191="",$B191="",$C191=""),"",'MPTO_working_3-way'!E190)</f>
        <v>3.2119546090241524</v>
      </c>
      <c r="I191" s="45">
        <f>IF(OR($A191="",$B191="",$C191=""),"",'MPTO_working_3-way'!F190)</f>
        <v>3.6481677634459961</v>
      </c>
      <c r="J191" s="46">
        <f>IF(OR($A191="",$B191="",$C191=""),"",'MPTO_working_3-way'!G190)</f>
        <v>2.4122374007031526</v>
      </c>
      <c r="K191" s="44">
        <f>IF(OR($A191="",$B191="",$C191=""),"",'OddsRatio_working_3-way'!H190)</f>
        <v>3.2101946733072211</v>
      </c>
      <c r="L191" s="45">
        <f>IF(OR($A191="",$B191="",$C191=""),"",'OddsRatio_working_3-way'!I190)</f>
        <v>3.6376379827675791</v>
      </c>
      <c r="M191" s="46">
        <f>IF(OR($A191="",$B191="",$C191=""),"",'OddsRatio_working_3-way'!J190)</f>
        <v>2.417860733819726</v>
      </c>
      <c r="N191" s="47">
        <f t="shared" si="42"/>
        <v>31.192619329329474</v>
      </c>
      <c r="O191" s="48">
        <f t="shared" si="43"/>
        <v>27.569680540370527</v>
      </c>
      <c r="P191" s="48">
        <f t="shared" si="44"/>
        <v>41.237700130299984</v>
      </c>
      <c r="Q191" t="s">
        <v>242</v>
      </c>
      <c r="R191" t="s">
        <v>394</v>
      </c>
      <c r="S191" t="s">
        <v>531</v>
      </c>
      <c r="T191" s="50">
        <v>100</v>
      </c>
      <c r="U191" s="50">
        <f t="shared" si="45"/>
        <v>67.948717948717942</v>
      </c>
      <c r="V191" s="50">
        <f t="shared" si="46"/>
        <v>71.671388101982998</v>
      </c>
      <c r="W191" s="50">
        <f t="shared" si="47"/>
        <v>57.627118644067799</v>
      </c>
      <c r="X191" s="50">
        <f t="shared" si="48"/>
        <v>70.701493253949209</v>
      </c>
      <c r="Y191" s="50">
        <f t="shared" si="49"/>
        <v>74.424163407214252</v>
      </c>
      <c r="Z191" s="50">
        <f t="shared" si="50"/>
        <v>60.379893949299046</v>
      </c>
      <c r="AA191" s="50">
        <f t="shared" si="51"/>
        <v>-2.7527753052312676</v>
      </c>
      <c r="AB191" s="50">
        <f t="shared" si="52"/>
        <v>-2.7527753052312534</v>
      </c>
      <c r="AC191" s="50">
        <f t="shared" si="53"/>
        <v>-2.7527753052312463</v>
      </c>
      <c r="AF191">
        <v>1.81</v>
      </c>
      <c r="AG191">
        <v>2.08</v>
      </c>
      <c r="AH191" s="66"/>
      <c r="AJ191" t="s">
        <v>231</v>
      </c>
    </row>
    <row r="192" spans="1:36" ht="15" x14ac:dyDescent="0.25">
      <c r="A192">
        <v>1.51</v>
      </c>
      <c r="B192">
        <v>4.4800000000000004</v>
      </c>
      <c r="C192">
        <v>6.88</v>
      </c>
      <c r="D192" s="43">
        <f t="shared" si="17"/>
        <v>3.0814778552727073E-2</v>
      </c>
      <c r="E192" s="44">
        <f>IF(OR($A192="",$B192="",$C192=""),"",A192*'MPTO_working_3-way'!$I191)</f>
        <v>1.556530315614618</v>
      </c>
      <c r="F192" s="45">
        <f>IF(OR($A192="",$B192="",$C192=""),"",B192*'MPTO_working_3-way'!$I191)</f>
        <v>4.6180502079162178</v>
      </c>
      <c r="G192" s="46">
        <f>IF(OR($A192="",$B192="",$C192=""),"",C192*'MPTO_working_3-way'!$I191)</f>
        <v>7.0920056764427626</v>
      </c>
      <c r="H192" s="44">
        <f>IF(OR($A192="",$B192="",$C192=""),"",'MPTO_working_3-way'!E191)</f>
        <v>1.5337892323559414</v>
      </c>
      <c r="I192" s="45">
        <f>IF(OR($A192="",$B192="",$C192=""),"",'MPTO_working_3-way'!F191)</f>
        <v>4.6960991549101747</v>
      </c>
      <c r="J192" s="46">
        <f>IF(OR($A192="",$B192="",$C192=""),"",'MPTO_working_3-way'!G191)</f>
        <v>7.4031714575606307</v>
      </c>
      <c r="K192" s="44">
        <f>IF(OR($A192="",$B192="",$C192=""),"",'OddsRatio_working_3-way'!H191)</f>
        <v>1.5412632277012861</v>
      </c>
      <c r="L192" s="45">
        <f>IF(OR($A192="",$B192="",$C192=""),"",'OddsRatio_working_3-way'!I191)</f>
        <v>4.6933255537264236</v>
      </c>
      <c r="M192" s="46">
        <f>IF(OR($A192="",$B192="",$C192=""),"",'OddsRatio_working_3-way'!J191)</f>
        <v>7.240446625261888</v>
      </c>
      <c r="N192" s="47">
        <f t="shared" si="42"/>
        <v>64.24545606136401</v>
      </c>
      <c r="O192" s="48">
        <f t="shared" si="43"/>
        <v>21.654160413540101</v>
      </c>
      <c r="P192" s="48">
        <f t="shared" si="44"/>
        <v>14.10038352509588</v>
      </c>
      <c r="Q192" t="s">
        <v>227</v>
      </c>
      <c r="R192" t="s">
        <v>274</v>
      </c>
      <c r="S192" t="s">
        <v>531</v>
      </c>
      <c r="T192" s="50">
        <v>100</v>
      </c>
      <c r="U192" s="50">
        <f t="shared" si="45"/>
        <v>33.774834437086092</v>
      </c>
      <c r="V192" s="50">
        <f t="shared" si="46"/>
        <v>77.678571428571431</v>
      </c>
      <c r="W192" s="50">
        <f t="shared" si="47"/>
        <v>85.465116279069775</v>
      </c>
      <c r="X192" s="50">
        <f t="shared" si="48"/>
        <v>36.856312292358808</v>
      </c>
      <c r="Y192" s="50">
        <f t="shared" si="49"/>
        <v>80.760049283844154</v>
      </c>
      <c r="Z192" s="50">
        <f t="shared" si="50"/>
        <v>88.546594134342484</v>
      </c>
      <c r="AA192" s="50">
        <f t="shared" si="51"/>
        <v>-3.0814778552727162</v>
      </c>
      <c r="AB192" s="50">
        <f t="shared" si="52"/>
        <v>-3.0814778552727233</v>
      </c>
      <c r="AC192" s="50">
        <f t="shared" si="53"/>
        <v>-3.0814778552727091</v>
      </c>
      <c r="AF192">
        <v>1.79</v>
      </c>
      <c r="AG192">
        <v>2.11</v>
      </c>
      <c r="AH192" s="66"/>
      <c r="AJ192" t="s">
        <v>231</v>
      </c>
    </row>
    <row r="193" spans="1:36" ht="15" x14ac:dyDescent="0.25">
      <c r="A193">
        <v>3.74</v>
      </c>
      <c r="B193">
        <v>3.95</v>
      </c>
      <c r="C193">
        <v>1.97</v>
      </c>
      <c r="D193" s="43">
        <f t="shared" si="17"/>
        <v>2.8158449304379829E-2</v>
      </c>
      <c r="E193" s="44">
        <f>IF(OR($A193="",$B193="",$C193=""),"",A193*'MPTO_working_3-way'!$I192)</f>
        <v>3.8453126003983806</v>
      </c>
      <c r="F193" s="45">
        <f>IF(OR($A193="",$B193="",$C193=""),"",B193*'MPTO_working_3-way'!$I192)</f>
        <v>4.0612258747523002</v>
      </c>
      <c r="G193" s="46">
        <f>IF(OR($A193="",$B193="",$C193=""),"",C193*'MPTO_working_3-way'!$I192)</f>
        <v>2.025472145129628</v>
      </c>
      <c r="H193" s="44">
        <f>IF(OR($A193="",$B193="",$C193=""),"",'MPTO_working_3-way'!E192)</f>
        <v>3.8760662037441933</v>
      </c>
      <c r="I193" s="45">
        <f>IF(OR($A193="",$B193="",$C193=""),"",'MPTO_working_3-way'!F192)</f>
        <v>4.1020860358834446</v>
      </c>
      <c r="J193" s="46">
        <f>IF(OR($A193="",$B193="",$C193=""),"",'MPTO_working_3-way'!G192)</f>
        <v>2.007112953686145</v>
      </c>
      <c r="K193" s="44">
        <f>IF(OR($A193="",$B193="",$C193=""),"",'OddsRatio_working_3-way'!H192)</f>
        <v>3.8650807460791872</v>
      </c>
      <c r="L193" s="45">
        <f>IF(OR($A193="",$B193="",$C193=""),"",'OddsRatio_working_3-way'!I192)</f>
        <v>4.0846672266181034</v>
      </c>
      <c r="M193" s="46">
        <f>IF(OR($A193="",$B193="",$C193=""),"",'OddsRatio_working_3-way'!J192)</f>
        <v>2.0142804101083254</v>
      </c>
      <c r="N193" s="47">
        <f t="shared" si="42"/>
        <v>26.005688065422778</v>
      </c>
      <c r="O193" s="48">
        <f t="shared" si="43"/>
        <v>24.62310718093195</v>
      </c>
      <c r="P193" s="48">
        <f t="shared" si="44"/>
        <v>49.37120475364528</v>
      </c>
      <c r="Q193" t="s">
        <v>243</v>
      </c>
      <c r="R193" t="s">
        <v>276</v>
      </c>
      <c r="S193" t="s">
        <v>531</v>
      </c>
      <c r="T193" s="50">
        <v>100</v>
      </c>
      <c r="U193" s="50">
        <f t="shared" si="45"/>
        <v>73.262032085561486</v>
      </c>
      <c r="V193" s="50">
        <f t="shared" si="46"/>
        <v>74.683544303797461</v>
      </c>
      <c r="W193" s="50">
        <f t="shared" si="47"/>
        <v>49.238578680203041</v>
      </c>
      <c r="X193" s="50">
        <f t="shared" si="48"/>
        <v>76.077877015999491</v>
      </c>
      <c r="Y193" s="50">
        <f t="shared" si="49"/>
        <v>77.499389234235451</v>
      </c>
      <c r="Z193" s="50">
        <f t="shared" si="50"/>
        <v>52.054423610641031</v>
      </c>
      <c r="AA193" s="50">
        <f t="shared" si="51"/>
        <v>-2.8158449304380042</v>
      </c>
      <c r="AB193" s="50">
        <f t="shared" si="52"/>
        <v>-2.81584493043799</v>
      </c>
      <c r="AC193" s="50">
        <f t="shared" si="53"/>
        <v>-2.81584493043799</v>
      </c>
      <c r="AF193">
        <v>1.6</v>
      </c>
      <c r="AG193">
        <v>2.4500000000000002</v>
      </c>
      <c r="AH193" s="66"/>
      <c r="AJ193" t="s">
        <v>231</v>
      </c>
    </row>
    <row r="194" spans="1:36" ht="15" x14ac:dyDescent="0.25">
      <c r="A194">
        <v>1.63</v>
      </c>
      <c r="B194">
        <v>3.85</v>
      </c>
      <c r="C194">
        <v>6.66</v>
      </c>
      <c r="D194" s="43">
        <f t="shared" si="17"/>
        <v>2.3387342405747358E-2</v>
      </c>
      <c r="E194" s="44">
        <f>IF(OR($A194="",$B194="",$C194=""),"",A194*'MPTO_working_3-way'!$I193)</f>
        <v>1.668121368121368</v>
      </c>
      <c r="F194" s="45">
        <f>IF(OR($A194="",$B194="",$C194=""),"",B194*'MPTO_working_3-way'!$I193)</f>
        <v>3.9400412682621275</v>
      </c>
      <c r="G194" s="46">
        <f>IF(OR($A194="",$B194="",$C194=""),"",C194*'MPTO_working_3-way'!$I193)</f>
        <v>6.8157597004222774</v>
      </c>
      <c r="H194" s="44">
        <f>IF(OR($A194="",$B194="",$C194=""),"",'MPTO_working_3-way'!E193)</f>
        <v>1.6509791952205746</v>
      </c>
      <c r="I194" s="45">
        <f>IF(OR($A194="",$B194="",$C194=""),"",'MPTO_working_3-way'!F193)</f>
        <v>3.9691284532760922</v>
      </c>
      <c r="J194" s="46">
        <f>IF(OR($A194="",$B194="",$C194=""),"",'MPTO_working_3-way'!G193)</f>
        <v>7.0247229121134316</v>
      </c>
      <c r="K194" s="44">
        <f>IF(OR($A194="",$B194="",$C194=""),"",'OddsRatio_working_3-way'!H193)</f>
        <v>1.6571514579477027</v>
      </c>
      <c r="L194" s="45">
        <f>IF(OR($A194="",$B194="",$C194=""),"",'OddsRatio_working_3-way'!I193)</f>
        <v>3.9728280240491318</v>
      </c>
      <c r="M194" s="46">
        <f>IF(OR($A194="",$B194="",$C194=""),"",'OddsRatio_working_3-way'!J193)</f>
        <v>6.9039321460063441</v>
      </c>
      <c r="N194" s="47">
        <f t="shared" si="42"/>
        <v>59.947676416746354</v>
      </c>
      <c r="O194" s="48">
        <f t="shared" si="43"/>
        <v>25.380444820596505</v>
      </c>
      <c r="P194" s="48">
        <f t="shared" si="44"/>
        <v>14.671878762657139</v>
      </c>
      <c r="Q194" t="s">
        <v>35</v>
      </c>
      <c r="R194" t="s">
        <v>74</v>
      </c>
      <c r="S194" t="s">
        <v>531</v>
      </c>
      <c r="T194" s="50">
        <v>100</v>
      </c>
      <c r="U194" s="50">
        <f t="shared" si="45"/>
        <v>38.650306748466257</v>
      </c>
      <c r="V194" s="50">
        <f t="shared" si="46"/>
        <v>74.025974025974023</v>
      </c>
      <c r="W194" s="50">
        <f t="shared" si="47"/>
        <v>84.98498498498499</v>
      </c>
      <c r="X194" s="50">
        <f t="shared" si="48"/>
        <v>40.989040989040987</v>
      </c>
      <c r="Y194" s="50">
        <f t="shared" si="49"/>
        <v>76.364708266548746</v>
      </c>
      <c r="Z194" s="50">
        <f t="shared" si="50"/>
        <v>87.323719225559714</v>
      </c>
      <c r="AA194" s="50">
        <f t="shared" si="51"/>
        <v>-2.3387342405747304</v>
      </c>
      <c r="AB194" s="50">
        <f t="shared" si="52"/>
        <v>-2.3387342405747233</v>
      </c>
      <c r="AC194" s="50">
        <f t="shared" si="53"/>
        <v>-2.3387342405747233</v>
      </c>
      <c r="AF194">
        <v>2.23</v>
      </c>
      <c r="AG194">
        <v>1.72</v>
      </c>
      <c r="AH194" s="66"/>
      <c r="AJ194" t="s">
        <v>443</v>
      </c>
    </row>
    <row r="195" spans="1:36" ht="15" x14ac:dyDescent="0.25">
      <c r="A195">
        <v>1.66</v>
      </c>
      <c r="B195">
        <v>3.84</v>
      </c>
      <c r="C195">
        <v>5.94</v>
      </c>
      <c r="D195" s="43">
        <f t="shared" si="17"/>
        <v>3.1176473571051799E-2</v>
      </c>
      <c r="E195" s="44">
        <f>IF(OR($A195="",$B195="",$C195=""),"",A195*'MPTO_working_3-way'!$I194)</f>
        <v>1.7117529461279459</v>
      </c>
      <c r="F195" s="45">
        <f>IF(OR($A195="",$B195="",$C195=""),"",B195*'MPTO_working_3-way'!$I194)</f>
        <v>3.9597176585128389</v>
      </c>
      <c r="G195" s="46">
        <f>IF(OR($A195="",$B195="",$C195=""),"",C195*'MPTO_working_3-way'!$I194)</f>
        <v>6.1251882530120483</v>
      </c>
      <c r="H195" s="44">
        <f>IF(OR($A195="",$B195="",$C195=""),"",'MPTO_working_3-way'!E194)</f>
        <v>1.6891393119377702</v>
      </c>
      <c r="I195" s="45">
        <f>IF(OR($A195="",$B195="",$C195=""),"",'MPTO_working_3-way'!F194)</f>
        <v>3.9996078974854732</v>
      </c>
      <c r="J195" s="46">
        <f>IF(OR($A195="",$B195="",$C195=""),"",'MPTO_working_3-way'!G194)</f>
        <v>6.3307963735296555</v>
      </c>
      <c r="K195" s="44">
        <f>IF(OR($A195="",$B195="",$C195=""),"",'OddsRatio_working_3-way'!H194)</f>
        <v>1.6972164711718343</v>
      </c>
      <c r="L195" s="45">
        <f>IF(OR($A195="",$B195="",$C195=""),"",'OddsRatio_working_3-way'!I194)</f>
        <v>4.0001436032242603</v>
      </c>
      <c r="M195" s="46">
        <f>IF(OR($A195="",$B195="",$C195=""),"",'OddsRatio_working_3-way'!J194)</f>
        <v>6.218559647861917</v>
      </c>
      <c r="N195" s="47">
        <f t="shared" si="42"/>
        <v>58.419645326858657</v>
      </c>
      <c r="O195" s="48">
        <f t="shared" si="43"/>
        <v>25.254325844423274</v>
      </c>
      <c r="P195" s="48">
        <f t="shared" si="44"/>
        <v>16.326028828718076</v>
      </c>
      <c r="Q195" t="s">
        <v>42</v>
      </c>
      <c r="R195" t="s">
        <v>48</v>
      </c>
      <c r="S195" t="s">
        <v>531</v>
      </c>
      <c r="T195" s="50">
        <v>100</v>
      </c>
      <c r="U195" s="50">
        <f t="shared" si="45"/>
        <v>39.759036144578317</v>
      </c>
      <c r="V195" s="50">
        <f t="shared" si="46"/>
        <v>73.958333333333343</v>
      </c>
      <c r="W195" s="50">
        <f t="shared" si="47"/>
        <v>83.164983164983155</v>
      </c>
      <c r="X195" s="50">
        <f t="shared" si="48"/>
        <v>42.876683501683502</v>
      </c>
      <c r="Y195" s="50">
        <f t="shared" si="49"/>
        <v>77.075980690438527</v>
      </c>
      <c r="Z195" s="50">
        <f t="shared" si="50"/>
        <v>86.282630522088354</v>
      </c>
      <c r="AA195" s="50">
        <f t="shared" si="51"/>
        <v>-3.1176473571051844</v>
      </c>
      <c r="AB195" s="50">
        <f t="shared" si="52"/>
        <v>-3.1176473571051844</v>
      </c>
      <c r="AC195" s="50">
        <f t="shared" si="53"/>
        <v>-3.1176473571051986</v>
      </c>
      <c r="AF195">
        <v>2.08</v>
      </c>
      <c r="AG195">
        <v>1.81</v>
      </c>
      <c r="AH195" s="66"/>
      <c r="AJ195" t="s">
        <v>433</v>
      </c>
    </row>
    <row r="196" spans="1:36" ht="15" x14ac:dyDescent="0.25">
      <c r="A196">
        <v>2.4</v>
      </c>
      <c r="B196">
        <v>3.49</v>
      </c>
      <c r="C196">
        <v>3.09</v>
      </c>
      <c r="D196" s="43">
        <f t="shared" si="17"/>
        <v>2.6824213425320487E-2</v>
      </c>
      <c r="E196" s="44">
        <f>IF(OR($A196="",$B196="",$C196=""),"",A196*'MPTO_working_3-way'!$I195)</f>
        <v>2.4643781122207691</v>
      </c>
      <c r="F196" s="45">
        <f>IF(OR($A196="",$B196="",$C196=""),"",B196*'MPTO_working_3-way'!$I195)</f>
        <v>3.5836165048543687</v>
      </c>
      <c r="G196" s="46">
        <f>IF(OR($A196="",$B196="",$C196=""),"",C196*'MPTO_working_3-way'!$I195)</f>
        <v>3.1728868194842401</v>
      </c>
      <c r="H196" s="44">
        <f>IF(OR($A196="",$B196="",$C196=""),"",'MPTO_working_3-way'!E195)</f>
        <v>2.4526319380479644</v>
      </c>
      <c r="I196" s="45">
        <f>IF(OR($A196="",$B196="",$C196=""),"",'MPTO_working_3-way'!F195)</f>
        <v>3.6024151724944251</v>
      </c>
      <c r="J196" s="46">
        <f>IF(OR($A196="",$B196="",$C196=""),"",'MPTO_working_3-way'!G195)</f>
        <v>3.1777992235327046</v>
      </c>
      <c r="K196" s="44">
        <f>IF(OR($A196="",$B196="",$C196=""),"",'OddsRatio_working_3-way'!H195)</f>
        <v>2.4578781405346088</v>
      </c>
      <c r="L196" s="45">
        <f>IF(OR($A196="",$B196="",$C196=""),"",'OddsRatio_working_3-way'!I195)</f>
        <v>3.5929404070936983</v>
      </c>
      <c r="M196" s="46">
        <f>IF(OR($A196="",$B196="",$C196=""),"",'OddsRatio_working_3-way'!J195)</f>
        <v>3.1764037955123801</v>
      </c>
      <c r="N196" s="47">
        <f t="shared" si="42"/>
        <v>40.578188673281637</v>
      </c>
      <c r="O196" s="48">
        <f t="shared" si="43"/>
        <v>27.904771580480208</v>
      </c>
      <c r="P196" s="48">
        <f t="shared" si="44"/>
        <v>31.517039746238169</v>
      </c>
      <c r="Q196" t="s">
        <v>37</v>
      </c>
      <c r="R196" t="s">
        <v>36</v>
      </c>
      <c r="S196" t="s">
        <v>531</v>
      </c>
      <c r="T196" s="50">
        <v>100</v>
      </c>
      <c r="U196" s="50">
        <f t="shared" si="45"/>
        <v>58.333333333333336</v>
      </c>
      <c r="V196" s="50">
        <f t="shared" si="46"/>
        <v>71.346704871060169</v>
      </c>
      <c r="W196" s="50">
        <f t="shared" si="47"/>
        <v>67.637540453074436</v>
      </c>
      <c r="X196" s="50">
        <f t="shared" si="48"/>
        <v>61.015754675865395</v>
      </c>
      <c r="Y196" s="50">
        <f t="shared" si="49"/>
        <v>74.029126213592235</v>
      </c>
      <c r="Z196" s="50">
        <f t="shared" si="50"/>
        <v>70.319961795606488</v>
      </c>
      <c r="AA196" s="50">
        <f t="shared" si="51"/>
        <v>-2.6824213425320593</v>
      </c>
      <c r="AB196" s="50">
        <f t="shared" si="52"/>
        <v>-2.6824213425320664</v>
      </c>
      <c r="AC196" s="50">
        <f t="shared" si="53"/>
        <v>-2.6824213425320522</v>
      </c>
      <c r="AF196">
        <v>1.91</v>
      </c>
      <c r="AG196">
        <v>1.98</v>
      </c>
      <c r="AH196" s="66"/>
      <c r="AJ196" t="s">
        <v>433</v>
      </c>
    </row>
    <row r="197" spans="1:36" ht="15" x14ac:dyDescent="0.25">
      <c r="A197">
        <v>3.03</v>
      </c>
      <c r="B197">
        <v>3.14</v>
      </c>
      <c r="C197">
        <v>2.64</v>
      </c>
      <c r="D197" s="43">
        <f t="shared" si="17"/>
        <v>2.7292219667826689E-2</v>
      </c>
      <c r="E197" s="44">
        <f>IF(OR($A197="",$B197="",$C197=""),"",A197*'MPTO_working_3-way'!$I196)</f>
        <v>3.1126954255935146</v>
      </c>
      <c r="F197" s="45">
        <f>IF(OR($A197="",$B197="",$C197=""),"",B197*'MPTO_working_3-way'!$I196)</f>
        <v>3.2256975697569761</v>
      </c>
      <c r="G197" s="46">
        <f>IF(OR($A197="",$B197="",$C197=""),"",C197*'MPTO_working_3-way'!$I196)</f>
        <v>2.7120514599230625</v>
      </c>
      <c r="H197" s="44">
        <f>IF(OR($A197="",$B197="",$C197=""),"",'MPTO_working_3-way'!E196)</f>
        <v>3.1158899484635838</v>
      </c>
      <c r="I197" s="45">
        <f>IF(OR($A197="",$B197="",$C197=""),"",'MPTO_working_3-way'!F196)</f>
        <v>3.2323344009339707</v>
      </c>
      <c r="J197" s="46">
        <f>IF(OR($A197="",$B197="",$C197=""),"",'MPTO_working_3-way'!G196)</f>
        <v>2.7049655728552819</v>
      </c>
      <c r="K197" s="44">
        <f>IF(OR($A197="",$B197="",$C197=""),"",'OddsRatio_working_3-way'!H196)</f>
        <v>3.1145146877775023</v>
      </c>
      <c r="L197" s="45">
        <f>IF(OR($A197="",$B197="",$C197=""),"",'OddsRatio_working_3-way'!I196)</f>
        <v>3.2290943014009135</v>
      </c>
      <c r="M197" s="46">
        <f>IF(OR($A197="",$B197="",$C197=""),"",'OddsRatio_working_3-way'!J196)</f>
        <v>2.7082778758399524</v>
      </c>
      <c r="N197" s="47">
        <f t="shared" si="42"/>
        <v>32.126496918962907</v>
      </c>
      <c r="O197" s="48">
        <f t="shared" si="43"/>
        <v>31.001046389954652</v>
      </c>
      <c r="P197" s="48">
        <f t="shared" si="44"/>
        <v>36.872456691082427</v>
      </c>
      <c r="Q197" t="s">
        <v>87</v>
      </c>
      <c r="R197" t="s">
        <v>79</v>
      </c>
      <c r="S197" t="s">
        <v>531</v>
      </c>
      <c r="T197" s="50">
        <v>100</v>
      </c>
      <c r="U197" s="50">
        <f t="shared" si="45"/>
        <v>66.996699669967001</v>
      </c>
      <c r="V197" s="50">
        <f t="shared" si="46"/>
        <v>68.152866242038215</v>
      </c>
      <c r="W197" s="50">
        <f t="shared" si="47"/>
        <v>62.121212121212118</v>
      </c>
      <c r="X197" s="50">
        <f t="shared" si="48"/>
        <v>69.725921636749661</v>
      </c>
      <c r="Y197" s="50">
        <f t="shared" si="49"/>
        <v>70.882088208820875</v>
      </c>
      <c r="Z197" s="50">
        <f t="shared" si="50"/>
        <v>64.850434087994785</v>
      </c>
      <c r="AA197" s="50">
        <f t="shared" si="51"/>
        <v>-2.72922196678266</v>
      </c>
      <c r="AB197" s="50">
        <f t="shared" si="52"/>
        <v>-2.72922196678266</v>
      </c>
      <c r="AC197" s="50">
        <f t="shared" si="53"/>
        <v>-2.7292219667826672</v>
      </c>
      <c r="AF197">
        <v>2.41</v>
      </c>
      <c r="AG197">
        <v>1.62</v>
      </c>
      <c r="AH197" s="66"/>
      <c r="AJ197" t="s">
        <v>433</v>
      </c>
    </row>
    <row r="198" spans="1:36" s="50" customFormat="1" ht="15" x14ac:dyDescent="0.25">
      <c r="A198">
        <v>2.65</v>
      </c>
      <c r="B198">
        <v>3.38</v>
      </c>
      <c r="C198">
        <v>2.82</v>
      </c>
      <c r="D198" s="43">
        <f t="shared" si="17"/>
        <v>2.7826407809732556E-2</v>
      </c>
      <c r="E198" s="44">
        <f>IF(OR($A198="",$B198="",$C198=""),"",A198*'MPTO_working_3-way'!$I197)</f>
        <v>2.7237399806957914</v>
      </c>
      <c r="F198" s="45">
        <f>IF(OR($A198="",$B198="",$C198=""),"",B198*'MPTO_working_3-way'!$I197)</f>
        <v>3.4740532583968959</v>
      </c>
      <c r="G198" s="46">
        <f>IF(OR($A198="",$B198="",$C198=""),"",C198*'MPTO_working_3-way'!$I197)</f>
        <v>2.8984704700234456</v>
      </c>
      <c r="H198" s="44">
        <f>IF(OR($A198="",$B198="",$C198=""),"",'MPTO_working_3-way'!E197)</f>
        <v>2.7167783954791243</v>
      </c>
      <c r="I198" s="45">
        <f>IF(OR($A198="",$B198="",$C198=""),"",'MPTO_working_3-way'!F197)</f>
        <v>3.4893963660208498</v>
      </c>
      <c r="J198" s="46">
        <f>IF(OR($A198="",$B198="",$C198=""),"",'MPTO_working_3-way'!G197)</f>
        <v>2.8957434498592565</v>
      </c>
      <c r="K198" s="44">
        <f>IF(OR($A198="",$B198="",$C198=""),"",'OddsRatio_working_3-way'!H197)</f>
        <v>2.7202145651864518</v>
      </c>
      <c r="L198" s="45">
        <f>IF(OR($A198="",$B198="",$C198=""),"",'OddsRatio_working_3-way'!I197)</f>
        <v>3.4812791909962155</v>
      </c>
      <c r="M198" s="46">
        <f>IF(OR($A198="",$B198="",$C198=""),"",'OddsRatio_working_3-way'!J197)</f>
        <v>2.8974487931147537</v>
      </c>
      <c r="N198" s="47">
        <f t="shared" si="42"/>
        <v>36.714224084802161</v>
      </c>
      <c r="O198" s="48">
        <f t="shared" si="43"/>
        <v>28.784820658202882</v>
      </c>
      <c r="P198" s="48">
        <f t="shared" si="44"/>
        <v>34.500955256994942</v>
      </c>
      <c r="Q198" t="s">
        <v>86</v>
      </c>
      <c r="R198" t="s">
        <v>49</v>
      </c>
      <c r="S198" t="s">
        <v>531</v>
      </c>
      <c r="T198" s="50">
        <v>100</v>
      </c>
      <c r="U198" s="50">
        <f t="shared" si="45"/>
        <v>62.264150943396231</v>
      </c>
      <c r="V198" s="50">
        <f t="shared" si="46"/>
        <v>70.414201183431956</v>
      </c>
      <c r="W198" s="50">
        <f t="shared" si="47"/>
        <v>64.539007092198588</v>
      </c>
      <c r="X198" s="50">
        <f t="shared" si="48"/>
        <v>65.04679172436947</v>
      </c>
      <c r="Y198" s="50">
        <f t="shared" si="49"/>
        <v>73.196841964405195</v>
      </c>
      <c r="Z198" s="50">
        <f t="shared" si="50"/>
        <v>67.321647873171827</v>
      </c>
      <c r="AA198" s="50">
        <f t="shared" si="51"/>
        <v>-2.7826407809732387</v>
      </c>
      <c r="AB198" s="50">
        <f t="shared" si="52"/>
        <v>-2.7826407809732387</v>
      </c>
      <c r="AC198" s="50">
        <f t="shared" si="53"/>
        <v>-2.7826407809732387</v>
      </c>
      <c r="AD198" s="51"/>
      <c r="AF198">
        <v>2.09</v>
      </c>
      <c r="AG198">
        <v>1.81</v>
      </c>
      <c r="AH198" s="66"/>
      <c r="AI198" s="51"/>
      <c r="AJ198" t="s">
        <v>433</v>
      </c>
    </row>
    <row r="199" spans="1:36" ht="15" x14ac:dyDescent="0.25">
      <c r="A199">
        <v>2</v>
      </c>
      <c r="B199">
        <v>3.47</v>
      </c>
      <c r="C199">
        <v>4.1500000000000004</v>
      </c>
      <c r="D199" s="43">
        <f t="shared" ref="D199:D262" si="54">IF(OR($A199="",$B199="",$C199=""),"",(1/A199)+(1/B199)+(1/C199)-1)</f>
        <v>2.9148293462032404E-2</v>
      </c>
      <c r="E199" s="44">
        <f>IF(OR($A199="",$B199="",$C199=""),"",A199*'MPTO_working_3-way'!$I198)</f>
        <v>2.0582965869240648</v>
      </c>
      <c r="F199" s="45">
        <f>IF(OR($A199="",$B199="",$C199=""),"",B199*'MPTO_working_3-way'!$I198)</f>
        <v>3.5711445783132527</v>
      </c>
      <c r="G199" s="46">
        <f>IF(OR($A199="",$B199="",$C199=""),"",C199*'MPTO_working_3-way'!$I198)</f>
        <v>4.2709654178674352</v>
      </c>
      <c r="H199" s="44">
        <f>IF(OR($A199="",$B199="",$C199=""),"",'MPTO_working_3-way'!E198)</f>
        <v>2.0396345781596712</v>
      </c>
      <c r="I199" s="45">
        <f>IF(OR($A199="",$B199="",$C199=""),"",'MPTO_working_3-way'!F198)</f>
        <v>3.591072504727665</v>
      </c>
      <c r="J199" s="46">
        <f>IF(OR($A199="",$B199="",$C199=""),"",'MPTO_working_3-way'!G198)</f>
        <v>4.3243662571006727</v>
      </c>
      <c r="K199" s="44">
        <f>IF(OR($A199="",$B199="",$C199=""),"",'OddsRatio_working_3-way'!H198)</f>
        <v>2.0470643338457837</v>
      </c>
      <c r="L199" s="45">
        <f>IF(OR($A199="",$B199="",$C199=""),"",'OddsRatio_working_3-way'!I198)</f>
        <v>3.5862489045990849</v>
      </c>
      <c r="M199" s="46">
        <f>IF(OR($A199="",$B199="",$C199=""),"",'OddsRatio_working_3-way'!J198)</f>
        <v>4.2982526516142183</v>
      </c>
      <c r="N199" s="47">
        <f t="shared" si="42"/>
        <v>48.583863295153598</v>
      </c>
      <c r="O199" s="48">
        <f t="shared" si="43"/>
        <v>28.002226683085645</v>
      </c>
      <c r="P199" s="48">
        <f t="shared" si="44"/>
        <v>23.413910021760767</v>
      </c>
      <c r="Q199" t="s">
        <v>81</v>
      </c>
      <c r="R199" t="s">
        <v>85</v>
      </c>
      <c r="S199" t="s">
        <v>531</v>
      </c>
      <c r="T199" s="50">
        <v>100</v>
      </c>
      <c r="U199" s="50">
        <f t="shared" si="45"/>
        <v>50</v>
      </c>
      <c r="V199" s="50">
        <f t="shared" si="46"/>
        <v>71.181556195965413</v>
      </c>
      <c r="W199" s="50">
        <f t="shared" si="47"/>
        <v>75.903614457831324</v>
      </c>
      <c r="X199" s="50">
        <f t="shared" si="48"/>
        <v>52.914829346203248</v>
      </c>
      <c r="Y199" s="50">
        <f t="shared" si="49"/>
        <v>74.096385542168676</v>
      </c>
      <c r="Z199" s="50">
        <f t="shared" si="50"/>
        <v>78.818443804034573</v>
      </c>
      <c r="AA199" s="50">
        <f t="shared" si="51"/>
        <v>-2.9148293462032484</v>
      </c>
      <c r="AB199" s="50">
        <f t="shared" si="52"/>
        <v>-2.9148293462032626</v>
      </c>
      <c r="AC199" s="50">
        <f t="shared" si="53"/>
        <v>-2.9148293462032484</v>
      </c>
      <c r="AF199">
        <v>2.06</v>
      </c>
      <c r="AG199">
        <v>1.84</v>
      </c>
      <c r="AH199" s="66"/>
      <c r="AJ199" t="s">
        <v>433</v>
      </c>
    </row>
    <row r="200" spans="1:36" ht="15" x14ac:dyDescent="0.25">
      <c r="A200">
        <v>4.67</v>
      </c>
      <c r="B200">
        <v>3.96</v>
      </c>
      <c r="C200">
        <v>1.76</v>
      </c>
      <c r="D200" s="43">
        <f t="shared" si="54"/>
        <v>3.4839833019704614E-2</v>
      </c>
      <c r="E200" s="44">
        <f>IF(OR($A200="",$B200="",$C200=""),"",A200*'MPTO_working_3-way'!$I199)</f>
        <v>4.8327020202020208</v>
      </c>
      <c r="F200" s="45">
        <f>IF(OR($A200="",$B200="",$C200=""),"",B200*'MPTO_working_3-way'!$I199)</f>
        <v>4.0979657387580302</v>
      </c>
      <c r="G200" s="46">
        <f>IF(OR($A200="",$B200="",$C200=""),"",C200*'MPTO_working_3-way'!$I199)</f>
        <v>1.8213181061146801</v>
      </c>
      <c r="H200" s="44">
        <f>IF(OR($A200="",$B200="",$C200=""),"",'MPTO_working_3-way'!E199)</f>
        <v>4.9377964879802771</v>
      </c>
      <c r="I200" s="45">
        <f>IF(OR($A200="",$B200="",$C200=""),"",'MPTO_working_3-way'!F199)</f>
        <v>4.1508937055298265</v>
      </c>
      <c r="J200" s="46">
        <f>IF(OR($A200="",$B200="",$C200=""),"",'MPTO_working_3-way'!G199)</f>
        <v>1.7967239023000048</v>
      </c>
      <c r="K200" s="44">
        <f>IF(OR($A200="",$B200="",$C200=""),"",'OddsRatio_working_3-way'!H199)</f>
        <v>4.8902599326353746</v>
      </c>
      <c r="L200" s="45">
        <f>IF(OR($A200="",$B200="",$C200=""),"",'OddsRatio_working_3-way'!I199)</f>
        <v>4.1376483380383391</v>
      </c>
      <c r="M200" s="46">
        <f>IF(OR($A200="",$B200="",$C200=""),"",'OddsRatio_working_3-way'!J199)</f>
        <v>1.8056124111179526</v>
      </c>
      <c r="N200" s="47">
        <f t="shared" si="42"/>
        <v>20.692357935989548</v>
      </c>
      <c r="O200" s="48">
        <f t="shared" si="43"/>
        <v>24.402351404310906</v>
      </c>
      <c r="P200" s="48">
        <f t="shared" si="44"/>
        <v>54.905290659699531</v>
      </c>
      <c r="Q200" t="s">
        <v>287</v>
      </c>
      <c r="R200" t="s">
        <v>458</v>
      </c>
      <c r="S200" t="s">
        <v>531</v>
      </c>
      <c r="T200" s="50">
        <v>100</v>
      </c>
      <c r="U200" s="50">
        <f t="shared" si="45"/>
        <v>78.586723768736618</v>
      </c>
      <c r="V200" s="50">
        <f t="shared" si="46"/>
        <v>74.747474747474755</v>
      </c>
      <c r="W200" s="50">
        <f t="shared" si="47"/>
        <v>43.181818181818187</v>
      </c>
      <c r="X200" s="50">
        <f t="shared" si="48"/>
        <v>82.070707070707073</v>
      </c>
      <c r="Y200" s="50">
        <f t="shared" si="49"/>
        <v>78.231458049445195</v>
      </c>
      <c r="Z200" s="50">
        <f t="shared" si="50"/>
        <v>46.665801483788641</v>
      </c>
      <c r="AA200" s="50">
        <f t="shared" si="51"/>
        <v>-3.4839833019704542</v>
      </c>
      <c r="AB200" s="50">
        <f t="shared" si="52"/>
        <v>-3.48398330197044</v>
      </c>
      <c r="AC200" s="50">
        <f t="shared" si="53"/>
        <v>-3.4839833019704542</v>
      </c>
      <c r="AF200">
        <v>1.97</v>
      </c>
      <c r="AG200">
        <v>1.9</v>
      </c>
      <c r="AH200" s="66"/>
      <c r="AJ200" t="s">
        <v>444</v>
      </c>
    </row>
    <row r="201" spans="1:36" ht="15" x14ac:dyDescent="0.25">
      <c r="A201">
        <v>2.61</v>
      </c>
      <c r="B201">
        <v>3.44</v>
      </c>
      <c r="C201">
        <v>2.78</v>
      </c>
      <c r="D201" s="43">
        <f t="shared" si="54"/>
        <v>3.3551667086539227E-2</v>
      </c>
      <c r="E201" s="44">
        <f>IF(OR($A201="",$B201="",$C201=""),"",A201*'MPTO_working_3-way'!$I200)</f>
        <v>2.6975698510958672</v>
      </c>
      <c r="F201" s="45">
        <f>IF(OR($A201="",$B201="",$C201=""),"",B201*'MPTO_working_3-way'!$I200)</f>
        <v>3.555417734777695</v>
      </c>
      <c r="G201" s="46">
        <f>IF(OR($A201="",$B201="",$C201=""),"",C201*'MPTO_working_3-way'!$I200)</f>
        <v>2.8732736345005789</v>
      </c>
      <c r="H201" s="44">
        <f>IF(OR($A201="",$B201="",$C201=""),"",'MPTO_working_3-way'!E200)</f>
        <v>2.6884764954607454</v>
      </c>
      <c r="I201" s="45">
        <f>IF(OR($A201="",$B201="",$C201=""),"",'MPTO_working_3-way'!F200)</f>
        <v>3.5776410762910493</v>
      </c>
      <c r="J201" s="46">
        <f>IF(OR($A201="",$B201="",$C201=""),"",'MPTO_working_3-way'!G200)</f>
        <v>2.8692071255792451</v>
      </c>
      <c r="K201" s="44">
        <f>IF(OR($A201="",$B201="",$C201=""),"",'OddsRatio_working_3-way'!H200)</f>
        <v>2.6929845931108951</v>
      </c>
      <c r="L201" s="45">
        <f>IF(OR($A201="",$B201="",$C201=""),"",'OddsRatio_working_3-way'!I200)</f>
        <v>3.5657654703047097</v>
      </c>
      <c r="M201" s="46">
        <f>IF(OR($A201="",$B201="",$C201=""),"",'OddsRatio_working_3-way'!J200)</f>
        <v>2.8717469414517964</v>
      </c>
      <c r="N201" s="47">
        <f t="shared" si="42"/>
        <v>37.070402443657116</v>
      </c>
      <c r="O201" s="48">
        <f t="shared" si="43"/>
        <v>28.126090226146822</v>
      </c>
      <c r="P201" s="48">
        <f t="shared" si="44"/>
        <v>34.803507330196069</v>
      </c>
      <c r="Q201" t="s">
        <v>293</v>
      </c>
      <c r="R201" t="s">
        <v>289</v>
      </c>
      <c r="S201" t="s">
        <v>531</v>
      </c>
      <c r="T201" s="50">
        <v>100</v>
      </c>
      <c r="U201" s="50">
        <f t="shared" si="45"/>
        <v>61.685823754789276</v>
      </c>
      <c r="V201" s="50">
        <f t="shared" si="46"/>
        <v>70.930232558139537</v>
      </c>
      <c r="W201" s="50">
        <f t="shared" si="47"/>
        <v>64.02877697841727</v>
      </c>
      <c r="X201" s="50">
        <f t="shared" si="48"/>
        <v>65.040990463443208</v>
      </c>
      <c r="Y201" s="50">
        <f t="shared" si="49"/>
        <v>74.285399266793476</v>
      </c>
      <c r="Z201" s="50">
        <f t="shared" si="50"/>
        <v>67.383943687071195</v>
      </c>
      <c r="AA201" s="50">
        <f t="shared" si="51"/>
        <v>-3.3551667086539325</v>
      </c>
      <c r="AB201" s="50">
        <f t="shared" si="52"/>
        <v>-3.3551667086539396</v>
      </c>
      <c r="AC201" s="50">
        <f t="shared" si="53"/>
        <v>-3.3551667086539254</v>
      </c>
      <c r="AF201">
        <v>1.93</v>
      </c>
      <c r="AG201">
        <v>1.94</v>
      </c>
      <c r="AH201" s="66"/>
      <c r="AJ201" t="s">
        <v>444</v>
      </c>
    </row>
    <row r="202" spans="1:36" ht="15" x14ac:dyDescent="0.25">
      <c r="A202">
        <v>2.97</v>
      </c>
      <c r="B202">
        <v>3.4</v>
      </c>
      <c r="C202">
        <v>2.4900000000000002</v>
      </c>
      <c r="D202" s="43">
        <f t="shared" si="54"/>
        <v>3.2424409461971448E-2</v>
      </c>
      <c r="E202" s="44">
        <f>IF(OR($A202="",$B202="",$C202=""),"",A202*'MPTO_working_3-way'!$I201)</f>
        <v>3.0663004961020555</v>
      </c>
      <c r="F202" s="45">
        <f>IF(OR($A202="",$B202="",$C202=""),"",B202*'MPTO_working_3-way'!$I201)</f>
        <v>3.5102429921707028</v>
      </c>
      <c r="G202" s="46">
        <f>IF(OR($A202="",$B202="",$C202=""),"",C202*'MPTO_working_3-way'!$I201)</f>
        <v>2.5707367795603093</v>
      </c>
      <c r="H202" s="44">
        <f>IF(OR($A202="",$B202="",$C202=""),"",'MPTO_working_3-way'!E201)</f>
        <v>3.06849933611903</v>
      </c>
      <c r="I202" s="45">
        <f>IF(OR($A202="",$B202="",$C202=""),"",'MPTO_working_3-way'!F201)</f>
        <v>3.529708543785814</v>
      </c>
      <c r="J202" s="46">
        <f>IF(OR($A202="",$B202="",$C202=""),"",'MPTO_working_3-way'!G201)</f>
        <v>2.5588648353795556</v>
      </c>
      <c r="K202" s="44">
        <f>IF(OR($A202="",$B202="",$C202=""),"",'OddsRatio_working_3-way'!H201)</f>
        <v>3.0682577854652733</v>
      </c>
      <c r="L202" s="45">
        <f>IF(OR($A202="",$B202="",$C202=""),"",'OddsRatio_working_3-way'!I201)</f>
        <v>3.5197049163028709</v>
      </c>
      <c r="M202" s="46">
        <f>IF(OR($A202="",$B202="",$C202=""),"",'OddsRatio_working_3-way'!J201)</f>
        <v>2.5643168022046998</v>
      </c>
      <c r="N202" s="47">
        <f t="shared" si="42"/>
        <v>32.612589707734799</v>
      </c>
      <c r="O202" s="48">
        <f t="shared" si="43"/>
        <v>28.488056303521279</v>
      </c>
      <c r="P202" s="48">
        <f t="shared" si="44"/>
        <v>38.899353988743911</v>
      </c>
      <c r="Q202" t="s">
        <v>282</v>
      </c>
      <c r="R202" t="s">
        <v>466</v>
      </c>
      <c r="S202" t="s">
        <v>531</v>
      </c>
      <c r="T202" s="50">
        <v>100</v>
      </c>
      <c r="U202" s="50">
        <f t="shared" si="45"/>
        <v>66.329966329966325</v>
      </c>
      <c r="V202" s="50">
        <f t="shared" si="46"/>
        <v>70.588235294117652</v>
      </c>
      <c r="W202" s="50">
        <f t="shared" si="47"/>
        <v>59.839357429718881</v>
      </c>
      <c r="X202" s="50">
        <f t="shared" si="48"/>
        <v>69.572407276163474</v>
      </c>
      <c r="Y202" s="50">
        <f t="shared" si="49"/>
        <v>73.830676240314787</v>
      </c>
      <c r="Z202" s="50">
        <f t="shared" si="50"/>
        <v>63.081798375916023</v>
      </c>
      <c r="AA202" s="50">
        <f t="shared" si="51"/>
        <v>-3.2424409461971493</v>
      </c>
      <c r="AB202" s="50">
        <f t="shared" si="52"/>
        <v>-3.2424409461971351</v>
      </c>
      <c r="AC202" s="50">
        <f t="shared" si="53"/>
        <v>-3.2424409461971422</v>
      </c>
      <c r="AF202">
        <v>1.83</v>
      </c>
      <c r="AG202">
        <v>2.0499999999999998</v>
      </c>
      <c r="AH202" s="66"/>
      <c r="AJ202" t="s">
        <v>444</v>
      </c>
    </row>
    <row r="203" spans="1:36" ht="15" x14ac:dyDescent="0.25">
      <c r="A203">
        <v>2.82</v>
      </c>
      <c r="B203">
        <v>3.46</v>
      </c>
      <c r="C203">
        <v>2.57</v>
      </c>
      <c r="D203" s="43">
        <f t="shared" si="54"/>
        <v>3.2732328484235351E-2</v>
      </c>
      <c r="E203" s="44">
        <f>IF(OR($A203="",$B203="",$C203=""),"",A203*'MPTO_working_3-way'!$I202)</f>
        <v>2.9123051663255435</v>
      </c>
      <c r="F203" s="45">
        <f>IF(OR($A203="",$B203="",$C203=""),"",B203*'MPTO_working_3-way'!$I202)</f>
        <v>3.5732538565554544</v>
      </c>
      <c r="G203" s="46">
        <f>IF(OR($A203="",$B203="",$C203=""),"",C203*'MPTO_working_3-way'!$I202)</f>
        <v>2.6541220842044848</v>
      </c>
      <c r="H203" s="44">
        <f>IF(OR($A203="",$B203="",$C203=""),"",'MPTO_working_3-way'!E202)</f>
        <v>2.9095212819527867</v>
      </c>
      <c r="I203" s="45">
        <f>IF(OR($A203="",$B203="",$C203=""),"",'MPTO_working_3-way'!F202)</f>
        <v>3.5957439567631311</v>
      </c>
      <c r="J203" s="46">
        <f>IF(OR($A203="",$B203="",$C203=""),"",'MPTO_working_3-way'!G202)</f>
        <v>2.6441436242012699</v>
      </c>
      <c r="K203" s="44">
        <f>IF(OR($A203="",$B203="",$C203=""),"",'OddsRatio_working_3-way'!H202)</f>
        <v>2.9115560340510696</v>
      </c>
      <c r="L203" s="45">
        <f>IF(OR($A203="",$B203="",$C203=""),"",'OddsRatio_working_3-way'!I202)</f>
        <v>3.5837515625085876</v>
      </c>
      <c r="M203" s="46">
        <f>IF(OR($A203="",$B203="",$C203=""),"",'OddsRatio_working_3-way'!J202)</f>
        <v>2.6489796557473504</v>
      </c>
      <c r="N203" s="47">
        <f t="shared" si="42"/>
        <v>34.337060949615399</v>
      </c>
      <c r="O203" s="48">
        <f t="shared" si="43"/>
        <v>27.985697074542028</v>
      </c>
      <c r="P203" s="48">
        <f t="shared" si="44"/>
        <v>37.677241975842577</v>
      </c>
      <c r="Q203" t="s">
        <v>284</v>
      </c>
      <c r="R203" t="s">
        <v>283</v>
      </c>
      <c r="S203" t="s">
        <v>531</v>
      </c>
      <c r="T203" s="50">
        <v>100</v>
      </c>
      <c r="U203" s="50">
        <f t="shared" si="45"/>
        <v>64.539007092198588</v>
      </c>
      <c r="V203" s="50">
        <f t="shared" si="46"/>
        <v>71.098265895953759</v>
      </c>
      <c r="W203" s="50">
        <f t="shared" si="47"/>
        <v>61.089494163424128</v>
      </c>
      <c r="X203" s="50">
        <f t="shared" si="48"/>
        <v>67.812239940622121</v>
      </c>
      <c r="Y203" s="50">
        <f t="shared" si="49"/>
        <v>74.371498744377291</v>
      </c>
      <c r="Z203" s="50">
        <f t="shared" si="50"/>
        <v>64.362727011847667</v>
      </c>
      <c r="AA203" s="50">
        <f t="shared" si="51"/>
        <v>-3.2732328484235325</v>
      </c>
      <c r="AB203" s="50">
        <f t="shared" si="52"/>
        <v>-3.2732328484235325</v>
      </c>
      <c r="AC203" s="50">
        <f t="shared" si="53"/>
        <v>-3.2732328484235396</v>
      </c>
      <c r="AF203">
        <v>1.95</v>
      </c>
      <c r="AG203">
        <v>1.92</v>
      </c>
      <c r="AH203" s="66"/>
      <c r="AJ203" t="s">
        <v>444</v>
      </c>
    </row>
    <row r="204" spans="1:36" ht="15" x14ac:dyDescent="0.25">
      <c r="A204">
        <v>3.15</v>
      </c>
      <c r="B204">
        <v>3.36</v>
      </c>
      <c r="C204">
        <v>2.39</v>
      </c>
      <c r="D204" s="43">
        <f t="shared" si="54"/>
        <v>3.348940692036928E-2</v>
      </c>
      <c r="E204" s="44">
        <f>IF(OR($A204="",$B204="",$C204=""),"",A204*'MPTO_working_3-way'!$I203)</f>
        <v>3.2554916317991633</v>
      </c>
      <c r="F204" s="45">
        <f>IF(OR($A204="",$B204="",$C204=""),"",B204*'MPTO_working_3-way'!$I203)</f>
        <v>3.4725244072524406</v>
      </c>
      <c r="G204" s="46">
        <f>IF(OR($A204="",$B204="",$C204=""),"",C204*'MPTO_working_3-way'!$I203)</f>
        <v>2.4700396825396829</v>
      </c>
      <c r="H204" s="44">
        <f>IF(OR($A204="",$B204="",$C204=""),"",'MPTO_working_3-way'!E203)</f>
        <v>3.2648031368014023</v>
      </c>
      <c r="I204" s="45">
        <f>IF(OR($A204="",$B204="",$C204=""),"",'MPTO_working_3-way'!F203)</f>
        <v>3.4909385988639436</v>
      </c>
      <c r="J204" s="46">
        <f>IF(OR($A204="",$B204="",$C204=""),"",'MPTO_working_3-way'!G203)</f>
        <v>2.4555128222551406</v>
      </c>
      <c r="K204" s="44">
        <f>IF(OR($A204="",$B204="",$C204=""),"",'OddsRatio_working_3-way'!H203)</f>
        <v>3.2612461685070899</v>
      </c>
      <c r="L204" s="45">
        <f>IF(OR($A204="",$B204="",$C204=""),"",'OddsRatio_working_3-way'!I203)</f>
        <v>3.4821120733380164</v>
      </c>
      <c r="M204" s="46">
        <f>IF(OR($A204="",$B204="",$C204=""),"",'OddsRatio_working_3-way'!J203)</f>
        <v>2.4619219414999329</v>
      </c>
      <c r="N204" s="47">
        <f t="shared" si="42"/>
        <v>30.717326692907061</v>
      </c>
      <c r="O204" s="48">
        <f t="shared" si="43"/>
        <v>28.797493774600369</v>
      </c>
      <c r="P204" s="48">
        <f t="shared" si="44"/>
        <v>40.485179532492566</v>
      </c>
      <c r="Q204" t="s">
        <v>455</v>
      </c>
      <c r="R204" t="s">
        <v>288</v>
      </c>
      <c r="S204" t="s">
        <v>531</v>
      </c>
      <c r="T204" s="50">
        <v>100</v>
      </c>
      <c r="U204" s="50">
        <f t="shared" si="45"/>
        <v>68.253968253968253</v>
      </c>
      <c r="V204" s="50">
        <f t="shared" si="46"/>
        <v>70.238095238095241</v>
      </c>
      <c r="W204" s="50">
        <f t="shared" si="47"/>
        <v>58.15899581589958</v>
      </c>
      <c r="X204" s="50">
        <f t="shared" si="48"/>
        <v>71.602908946005186</v>
      </c>
      <c r="Y204" s="50">
        <f t="shared" si="49"/>
        <v>73.58703593013216</v>
      </c>
      <c r="Z204" s="50">
        <f t="shared" si="50"/>
        <v>61.507936507936513</v>
      </c>
      <c r="AA204" s="50">
        <f t="shared" si="51"/>
        <v>-3.3489406920369333</v>
      </c>
      <c r="AB204" s="50">
        <f t="shared" si="52"/>
        <v>-3.3489406920369191</v>
      </c>
      <c r="AC204" s="50">
        <f t="shared" si="53"/>
        <v>-3.3489406920369333</v>
      </c>
      <c r="AF204">
        <v>2.1</v>
      </c>
      <c r="AG204">
        <v>1.78</v>
      </c>
      <c r="AH204" s="66"/>
      <c r="AJ204" t="s">
        <v>444</v>
      </c>
    </row>
    <row r="205" spans="1:36" ht="15" x14ac:dyDescent="0.25">
      <c r="A205">
        <v>3.27</v>
      </c>
      <c r="B205">
        <v>3.17</v>
      </c>
      <c r="C205">
        <v>2.4300000000000002</v>
      </c>
      <c r="D205" s="43">
        <f t="shared" si="54"/>
        <v>3.2790444547583952E-2</v>
      </c>
      <c r="E205" s="44">
        <f>IF(OR($A205="",$B205="",$C205=""),"",A205*'MPTO_working_3-way'!$I204)</f>
        <v>3.3772247536705997</v>
      </c>
      <c r="F205" s="45">
        <f>IF(OR($A205="",$B205="",$C205=""),"",B205*'MPTO_working_3-way'!$I204)</f>
        <v>3.273945709215841</v>
      </c>
      <c r="G205" s="46">
        <f>IF(OR($A205="",$B205="",$C205=""),"",C205*'MPTO_working_3-way'!$I204)</f>
        <v>2.5096807802506294</v>
      </c>
      <c r="H205" s="44">
        <f>IF(OR($A205="",$B205="",$C205=""),"",'MPTO_working_3-way'!E204)</f>
        <v>3.3912071158821497</v>
      </c>
      <c r="I205" s="45">
        <f>IF(OR($A205="",$B205="",$C205=""),"",'MPTO_working_3-way'!F204)</f>
        <v>3.2837782186137803</v>
      </c>
      <c r="J205" s="46">
        <f>IF(OR($A205="",$B205="",$C205=""),"",'MPTO_working_3-way'!G204)</f>
        <v>2.4963024421096156</v>
      </c>
      <c r="K205" s="44">
        <f>IF(OR($A205="",$B205="",$C205=""),"",'OddsRatio_working_3-way'!H204)</f>
        <v>3.3846905495480915</v>
      </c>
      <c r="L205" s="45">
        <f>IF(OR($A205="",$B205="",$C205=""),"",'OddsRatio_working_3-way'!I204)</f>
        <v>3.2796381024314356</v>
      </c>
      <c r="M205" s="46">
        <f>IF(OR($A205="",$B205="",$C205=""),"",'OddsRatio_working_3-way'!J204)</f>
        <v>2.5022499937681806</v>
      </c>
      <c r="N205" s="47">
        <f t="shared" si="42"/>
        <v>29.610111050889682</v>
      </c>
      <c r="O205" s="48">
        <f t="shared" si="43"/>
        <v>30.544183954703236</v>
      </c>
      <c r="P205" s="48">
        <f t="shared" si="44"/>
        <v>39.845704994407093</v>
      </c>
      <c r="Q205" t="s">
        <v>290</v>
      </c>
      <c r="R205" t="s">
        <v>286</v>
      </c>
      <c r="S205" t="s">
        <v>531</v>
      </c>
      <c r="T205" s="50">
        <v>100</v>
      </c>
      <c r="U205" s="50">
        <f t="shared" si="45"/>
        <v>69.418960244648318</v>
      </c>
      <c r="V205" s="50">
        <f t="shared" si="46"/>
        <v>68.454258675078862</v>
      </c>
      <c r="W205" s="50">
        <f t="shared" si="47"/>
        <v>58.847736625514408</v>
      </c>
      <c r="X205" s="50">
        <f t="shared" si="48"/>
        <v>72.698004699406724</v>
      </c>
      <c r="Y205" s="50">
        <f t="shared" si="49"/>
        <v>71.733303129837282</v>
      </c>
      <c r="Z205" s="50">
        <f t="shared" si="50"/>
        <v>62.126781080272806</v>
      </c>
      <c r="AA205" s="50">
        <f t="shared" si="51"/>
        <v>-3.2790444547584059</v>
      </c>
      <c r="AB205" s="50">
        <f t="shared" si="52"/>
        <v>-3.2790444547584201</v>
      </c>
      <c r="AC205" s="50">
        <f t="shared" si="53"/>
        <v>-3.2790444547583988</v>
      </c>
      <c r="AF205">
        <v>2.6</v>
      </c>
      <c r="AG205">
        <v>1.53</v>
      </c>
      <c r="AH205" s="66"/>
      <c r="AJ205" t="s">
        <v>444</v>
      </c>
    </row>
    <row r="206" spans="1:36" ht="15" x14ac:dyDescent="0.25">
      <c r="A206">
        <v>4.1900000000000004</v>
      </c>
      <c r="B206">
        <v>3.26</v>
      </c>
      <c r="C206">
        <v>2.0499999999999998</v>
      </c>
      <c r="D206" s="43">
        <f t="shared" si="54"/>
        <v>3.3216828793322772E-2</v>
      </c>
      <c r="E206" s="44">
        <f>IF(OR($A206="",$B206="",$C206=""),"",A206*'MPTO_working_3-way'!$I205)</f>
        <v>4.329178512644023</v>
      </c>
      <c r="F206" s="45">
        <f>IF(OR($A206="",$B206="",$C206=""),"",B206*'MPTO_working_3-way'!$I205)</f>
        <v>3.3682868618662321</v>
      </c>
      <c r="G206" s="46">
        <f>IF(OR($A206="",$B206="",$C206=""),"",C206*'MPTO_working_3-way'!$I205)</f>
        <v>2.1180944990263115</v>
      </c>
      <c r="H206" s="44">
        <f>IF(OR($A206="",$B206="",$C206=""),"",'MPTO_working_3-way'!E205)</f>
        <v>4.3938428369459084</v>
      </c>
      <c r="I206" s="45">
        <f>IF(OR($A206="",$B206="",$C206=""),"",'MPTO_working_3-way'!F205)</f>
        <v>3.3820782120565882</v>
      </c>
      <c r="J206" s="46">
        <f>IF(OR($A206="",$B206="",$C206=""),"",'MPTO_working_3-way'!G205)</f>
        <v>2.0976119448452821</v>
      </c>
      <c r="K206" s="44">
        <f>IF(OR($A206="",$B206="",$C206=""),"",'OddsRatio_working_3-way'!H205)</f>
        <v>4.3601116414842425</v>
      </c>
      <c r="L206" s="45">
        <f>IF(OR($A206="",$B206="",$C206=""),"",'OddsRatio_working_3-way'!I205)</f>
        <v>3.3805179654402471</v>
      </c>
      <c r="M206" s="46">
        <f>IF(OR($A206="",$B206="",$C206=""),"",'OddsRatio_working_3-way'!J205)</f>
        <v>2.105992860049672</v>
      </c>
      <c r="N206" s="47">
        <f t="shared" si="42"/>
        <v>23.099070576076922</v>
      </c>
      <c r="O206" s="48">
        <f t="shared" si="43"/>
        <v>29.688682734282917</v>
      </c>
      <c r="P206" s="48">
        <f t="shared" si="44"/>
        <v>47.21224668964016</v>
      </c>
      <c r="Q206" t="s">
        <v>285</v>
      </c>
      <c r="R206" t="s">
        <v>451</v>
      </c>
      <c r="S206" t="s">
        <v>531</v>
      </c>
      <c r="T206" s="50">
        <v>100</v>
      </c>
      <c r="U206" s="50">
        <f t="shared" si="45"/>
        <v>76.133651551312653</v>
      </c>
      <c r="V206" s="50">
        <f t="shared" si="46"/>
        <v>69.325153374233125</v>
      </c>
      <c r="W206" s="50">
        <f t="shared" si="47"/>
        <v>51.219512195121943</v>
      </c>
      <c r="X206" s="50">
        <f t="shared" si="48"/>
        <v>79.455334430644925</v>
      </c>
      <c r="Y206" s="50">
        <f t="shared" si="49"/>
        <v>72.646836253565411</v>
      </c>
      <c r="Z206" s="50">
        <f t="shared" si="50"/>
        <v>54.541195074454215</v>
      </c>
      <c r="AA206" s="50">
        <f t="shared" si="51"/>
        <v>-3.3216828793322719</v>
      </c>
      <c r="AB206" s="50">
        <f t="shared" si="52"/>
        <v>-3.3216828793322861</v>
      </c>
      <c r="AC206" s="50">
        <f t="shared" si="53"/>
        <v>-3.3216828793322719</v>
      </c>
      <c r="AF206">
        <v>2.17</v>
      </c>
      <c r="AG206">
        <v>1.73</v>
      </c>
      <c r="AH206" s="66"/>
      <c r="AJ206" t="s">
        <v>444</v>
      </c>
    </row>
    <row r="207" spans="1:36" ht="15" x14ac:dyDescent="0.25">
      <c r="A207">
        <v>2.68</v>
      </c>
      <c r="B207">
        <v>3.15</v>
      </c>
      <c r="C207">
        <v>2.93</v>
      </c>
      <c r="D207" s="43">
        <f t="shared" si="54"/>
        <v>3.1891574146171386E-2</v>
      </c>
      <c r="E207" s="44">
        <f>IF(OR($A207="",$B207="",$C207=""),"",A207*'MPTO_working_3-way'!$I206)</f>
        <v>2.7654694187117395</v>
      </c>
      <c r="F207" s="45">
        <f>IF(OR($A207="",$B207="",$C207=""),"",B207*'MPTO_working_3-way'!$I206)</f>
        <v>3.2504584585604399</v>
      </c>
      <c r="G207" s="46">
        <f>IF(OR($A207="",$B207="",$C207=""),"",C207*'MPTO_working_3-way'!$I206)</f>
        <v>3.0234423122482825</v>
      </c>
      <c r="H207" s="44">
        <f>IF(OR($A207="",$B207="",$C207=""),"",'MPTO_working_3-way'!E206)</f>
        <v>2.7585917442822701</v>
      </c>
      <c r="I207" s="45">
        <f>IF(OR($A207="",$B207="",$C207=""),"",'MPTO_working_3-way'!F206)</f>
        <v>3.2591359237116766</v>
      </c>
      <c r="J207" s="46">
        <f>IF(OR($A207="",$B207="",$C207=""),"",'MPTO_working_3-way'!G206)</f>
        <v>3.024195954218011</v>
      </c>
      <c r="K207" s="44">
        <f>IF(OR($A207="",$B207="",$C207=""),"",'OddsRatio_working_3-way'!H206)</f>
        <v>2.7618608296421034</v>
      </c>
      <c r="L207" s="45">
        <f>IF(OR($A207="",$B207="",$C207=""),"",'OddsRatio_working_3-way'!I206)</f>
        <v>3.2547623712681677</v>
      </c>
      <c r="M207" s="46">
        <f>IF(OR($A207="",$B207="",$C207=""),"",'OddsRatio_working_3-way'!J206)</f>
        <v>3.0240425007197977</v>
      </c>
      <c r="N207" s="47">
        <f t="shared" si="42"/>
        <v>36.160226297705286</v>
      </c>
      <c r="O207" s="48">
        <f t="shared" si="43"/>
        <v>30.764890945349261</v>
      </c>
      <c r="P207" s="48">
        <f t="shared" si="44"/>
        <v>33.074882756945449</v>
      </c>
      <c r="Q207" t="s">
        <v>294</v>
      </c>
      <c r="R207" t="s">
        <v>84</v>
      </c>
      <c r="S207" t="s">
        <v>531</v>
      </c>
      <c r="T207" s="50">
        <v>100</v>
      </c>
      <c r="U207" s="50">
        <f t="shared" si="45"/>
        <v>62.686567164179095</v>
      </c>
      <c r="V207" s="50">
        <f t="shared" si="46"/>
        <v>68.253968253968253</v>
      </c>
      <c r="W207" s="50">
        <f t="shared" si="47"/>
        <v>65.870307167235495</v>
      </c>
      <c r="X207" s="50">
        <f t="shared" si="48"/>
        <v>65.875724578796252</v>
      </c>
      <c r="Y207" s="50">
        <f t="shared" si="49"/>
        <v>71.443125668585395</v>
      </c>
      <c r="Z207" s="50">
        <f t="shared" si="50"/>
        <v>69.059464581852637</v>
      </c>
      <c r="AA207" s="50">
        <f t="shared" si="51"/>
        <v>-3.1891574146171564</v>
      </c>
      <c r="AB207" s="50">
        <f t="shared" si="52"/>
        <v>-3.1891574146171422</v>
      </c>
      <c r="AC207" s="50">
        <f t="shared" si="53"/>
        <v>-3.1891574146171422</v>
      </c>
      <c r="AF207">
        <v>2.19</v>
      </c>
      <c r="AG207">
        <v>1.72</v>
      </c>
      <c r="AH207" s="66"/>
      <c r="AJ207" t="s">
        <v>444</v>
      </c>
    </row>
    <row r="208" spans="1:36" ht="15" x14ac:dyDescent="0.25">
      <c r="A208">
        <v>2.2400000000000002</v>
      </c>
      <c r="B208">
        <v>3.34</v>
      </c>
      <c r="C208">
        <v>3.41</v>
      </c>
      <c r="D208" s="43">
        <f t="shared" si="54"/>
        <v>3.9084900998171079E-2</v>
      </c>
      <c r="E208" s="44">
        <f>IF(OR($A208="",$B208="",$C208=""),"",A208*'MPTO_working_3-way'!$I207)</f>
        <v>2.3275501782359034</v>
      </c>
      <c r="F208" s="45">
        <f>IF(OR($A208="",$B208="",$C208=""),"",B208*'MPTO_working_3-way'!$I207)</f>
        <v>3.4705435693338913</v>
      </c>
      <c r="G208" s="46">
        <f>IF(OR($A208="",$B208="",$C208=""),"",C208*'MPTO_working_3-way'!$I207)</f>
        <v>3.5432795124037635</v>
      </c>
      <c r="H208" s="44">
        <f>IF(OR($A208="",$B208="",$C208=""),"",'MPTO_working_3-way'!E207)</f>
        <v>2.307335889457363</v>
      </c>
      <c r="I208" s="45">
        <f>IF(OR($A208="",$B208="",$C208=""),"",'MPTO_working_3-way'!F207)</f>
        <v>3.4919505634988788</v>
      </c>
      <c r="J208" s="46">
        <f>IF(OR($A208="",$B208="",$C208=""),"",'MPTO_working_3-way'!G207)</f>
        <v>3.5685376527859263</v>
      </c>
      <c r="K208" s="44">
        <f>IF(OR($A208="",$B208="",$C208=""),"",'OddsRatio_working_3-way'!H207)</f>
        <v>2.3158645677788625</v>
      </c>
      <c r="L208" s="45">
        <f>IF(OR($A208="",$B208="",$C208=""),"",'OddsRatio_working_3-way'!I207)</f>
        <v>3.4831637811310796</v>
      </c>
      <c r="M208" s="46">
        <f>IF(OR($A208="",$B208="",$C208=""),"",'OddsRatio_working_3-way'!J207)</f>
        <v>3.557446458344403</v>
      </c>
      <c r="N208" s="47">
        <f t="shared" si="42"/>
        <v>42.963627996107043</v>
      </c>
      <c r="O208" s="48">
        <f t="shared" si="43"/>
        <v>28.813930153077784</v>
      </c>
      <c r="P208" s="48">
        <f t="shared" si="44"/>
        <v>28.222441850815184</v>
      </c>
      <c r="Q208" t="s">
        <v>291</v>
      </c>
      <c r="R208" t="s">
        <v>467</v>
      </c>
      <c r="S208" t="s">
        <v>531</v>
      </c>
      <c r="T208" s="50">
        <v>100</v>
      </c>
      <c r="U208" s="50">
        <f t="shared" si="45"/>
        <v>55.357142857142868</v>
      </c>
      <c r="V208" s="50">
        <f t="shared" si="46"/>
        <v>70.059880239520965</v>
      </c>
      <c r="W208" s="50">
        <f t="shared" si="47"/>
        <v>70.674486803519059</v>
      </c>
      <c r="X208" s="50">
        <f t="shared" si="48"/>
        <v>59.265632956959976</v>
      </c>
      <c r="Y208" s="50">
        <f t="shared" si="49"/>
        <v>73.96837033933808</v>
      </c>
      <c r="Z208" s="50">
        <f t="shared" si="50"/>
        <v>74.582976903336188</v>
      </c>
      <c r="AA208" s="50">
        <f t="shared" si="51"/>
        <v>-3.9084900998171079</v>
      </c>
      <c r="AB208" s="50">
        <f t="shared" si="52"/>
        <v>-3.908490099817115</v>
      </c>
      <c r="AC208" s="50">
        <f t="shared" si="53"/>
        <v>-3.9084900998171292</v>
      </c>
      <c r="AF208">
        <v>2.21</v>
      </c>
      <c r="AG208">
        <v>1.69</v>
      </c>
      <c r="AH208" s="66"/>
      <c r="AJ208" t="s">
        <v>444</v>
      </c>
    </row>
    <row r="209" spans="1:36" ht="15" x14ac:dyDescent="0.25">
      <c r="A209">
        <v>2.2000000000000002</v>
      </c>
      <c r="B209">
        <v>3.32</v>
      </c>
      <c r="C209">
        <v>3.58</v>
      </c>
      <c r="D209" s="43">
        <f t="shared" si="54"/>
        <v>3.5079882761110515E-2</v>
      </c>
      <c r="E209" s="44">
        <f>IF(OR($A209="",$B209="",$C209=""),"",A209*'MPTO_working_3-way'!$I208)</f>
        <v>2.2771757420744434</v>
      </c>
      <c r="F209" s="45">
        <f>IF(OR($A209="",$B209="",$C209=""),"",B209*'MPTO_working_3-way'!$I208)</f>
        <v>3.4364652107668867</v>
      </c>
      <c r="G209" s="46">
        <f>IF(OR($A209="",$B209="",$C209=""),"",C209*'MPTO_working_3-way'!$I208)</f>
        <v>3.7055859802847757</v>
      </c>
      <c r="H209" s="44">
        <f>IF(OR($A209="",$B209="",$C209=""),"",'MPTO_working_3-way'!E208)</f>
        <v>2.2580899217951202</v>
      </c>
      <c r="I209" s="45">
        <f>IF(OR($A209="",$B209="",$C209=""),"",'MPTO_working_3-way'!F208)</f>
        <v>3.4540939256879568</v>
      </c>
      <c r="J209" s="46">
        <f>IF(OR($A209="",$B209="",$C209=""),"",'MPTO_working_3-way'!G208)</f>
        <v>3.7364137268799014</v>
      </c>
      <c r="K209" s="44">
        <f>IF(OR($A209="",$B209="",$C209=""),"",'OddsRatio_working_3-way'!H208)</f>
        <v>2.2660840687462054</v>
      </c>
      <c r="L209" s="45">
        <f>IF(OR($A209="",$B209="",$C209=""),"",'OddsRatio_working_3-way'!I208)</f>
        <v>3.4477625329093295</v>
      </c>
      <c r="M209" s="46">
        <f>IF(OR($A209="",$B209="",$C209=""),"",'OddsRatio_working_3-way'!J208)</f>
        <v>3.7220807478043421</v>
      </c>
      <c r="N209" s="47">
        <f t="shared" si="42"/>
        <v>43.914045873729009</v>
      </c>
      <c r="O209" s="48">
        <f t="shared" si="43"/>
        <v>29.099668952471035</v>
      </c>
      <c r="P209" s="48">
        <f t="shared" si="44"/>
        <v>26.986285173799949</v>
      </c>
      <c r="Q209" t="s">
        <v>83</v>
      </c>
      <c r="R209" t="s">
        <v>280</v>
      </c>
      <c r="S209" t="s">
        <v>531</v>
      </c>
      <c r="T209" s="50">
        <v>100</v>
      </c>
      <c r="U209" s="50">
        <f t="shared" si="45"/>
        <v>54.545454545454554</v>
      </c>
      <c r="V209" s="50">
        <f t="shared" si="46"/>
        <v>69.879518072289159</v>
      </c>
      <c r="W209" s="50">
        <f t="shared" si="47"/>
        <v>72.067039106145245</v>
      </c>
      <c r="X209" s="50">
        <f t="shared" si="48"/>
        <v>58.053442821565596</v>
      </c>
      <c r="Y209" s="50">
        <f t="shared" si="49"/>
        <v>73.387506348400194</v>
      </c>
      <c r="Z209" s="50">
        <f t="shared" si="50"/>
        <v>75.575027382256295</v>
      </c>
      <c r="AA209" s="50">
        <f t="shared" si="51"/>
        <v>-3.5079882761110426</v>
      </c>
      <c r="AB209" s="50">
        <f t="shared" si="52"/>
        <v>-3.5079882761110355</v>
      </c>
      <c r="AC209" s="50">
        <f t="shared" si="53"/>
        <v>-3.5079882761110497</v>
      </c>
      <c r="AF209">
        <v>2.35</v>
      </c>
      <c r="AG209">
        <v>1.63</v>
      </c>
      <c r="AH209" s="66"/>
      <c r="AJ209" t="s">
        <v>444</v>
      </c>
    </row>
    <row r="210" spans="1:36" ht="15" x14ac:dyDescent="0.25">
      <c r="A210">
        <v>1.6</v>
      </c>
      <c r="B210">
        <v>4.1399999999999997</v>
      </c>
      <c r="C210">
        <v>5.83</v>
      </c>
      <c r="D210" s="43">
        <f t="shared" si="54"/>
        <v>3.8072480340733073E-2</v>
      </c>
      <c r="E210" s="44">
        <f>IF(OR($A210="",$B210="",$C210=""),"",A210*'MPTO_working_3-way'!$I209)</f>
        <v>1.6609159685451731</v>
      </c>
      <c r="F210" s="45">
        <f>IF(OR($A210="",$B210="",$C210=""),"",B210*'MPTO_working_3-way'!$I209)</f>
        <v>4.2976200686106347</v>
      </c>
      <c r="G210" s="46">
        <f>IF(OR($A210="",$B210="",$C210=""),"",C210*'MPTO_working_3-way'!$I209)</f>
        <v>6.0519625603864737</v>
      </c>
      <c r="H210" s="44">
        <f>IF(OR($A210="",$B210="",$C210=""),"",'MPTO_working_3-way'!E209)</f>
        <v>1.6331618792212732</v>
      </c>
      <c r="I210" s="45">
        <f>IF(OR($A210="",$B210="",$C210=""),"",'MPTO_working_3-way'!F209)</f>
        <v>4.3695777129727551</v>
      </c>
      <c r="J210" s="46">
        <f>IF(OR($A210="",$B210="",$C210=""),"",'MPTO_working_3-way'!G209)</f>
        <v>6.2958114784922294</v>
      </c>
      <c r="K210" s="44">
        <f>IF(OR($A210="",$B210="",$C210=""),"",'OddsRatio_working_3-way'!H209)</f>
        <v>1.6425904413984878</v>
      </c>
      <c r="L210" s="45">
        <f>IF(OR($A210="",$B210="",$C210=""),"",'OddsRatio_working_3-way'!I209)</f>
        <v>4.3628899766520846</v>
      </c>
      <c r="M210" s="46">
        <f>IF(OR($A210="",$B210="",$C210=""),"",'OddsRatio_working_3-way'!J209)</f>
        <v>6.1728530532578247</v>
      </c>
      <c r="N210" s="47">
        <f t="shared" si="42"/>
        <v>60.207741929046442</v>
      </c>
      <c r="O210" s="48">
        <f t="shared" si="43"/>
        <v>23.268692532964813</v>
      </c>
      <c r="P210" s="48">
        <f t="shared" si="44"/>
        <v>16.523565537988734</v>
      </c>
      <c r="Q210" t="s">
        <v>295</v>
      </c>
      <c r="R210" t="s">
        <v>281</v>
      </c>
      <c r="S210" t="s">
        <v>531</v>
      </c>
      <c r="T210" s="50">
        <v>100</v>
      </c>
      <c r="U210" s="50">
        <f t="shared" si="45"/>
        <v>37.5</v>
      </c>
      <c r="V210" s="50">
        <f t="shared" si="46"/>
        <v>75.845410628019309</v>
      </c>
      <c r="W210" s="50">
        <f t="shared" si="47"/>
        <v>82.847341337907366</v>
      </c>
      <c r="X210" s="50">
        <f t="shared" si="48"/>
        <v>41.307248034073304</v>
      </c>
      <c r="Y210" s="50">
        <f t="shared" si="49"/>
        <v>79.65265866209262</v>
      </c>
      <c r="Z210" s="50">
        <f t="shared" si="50"/>
        <v>86.654589371980677</v>
      </c>
      <c r="AA210" s="50">
        <f t="shared" si="51"/>
        <v>-3.8072480340733037</v>
      </c>
      <c r="AB210" s="50">
        <f t="shared" si="52"/>
        <v>-3.8072480340733108</v>
      </c>
      <c r="AC210" s="50">
        <f t="shared" si="53"/>
        <v>-3.8072480340733108</v>
      </c>
      <c r="AF210">
        <v>1.78</v>
      </c>
      <c r="AG210">
        <v>2.1</v>
      </c>
      <c r="AH210" s="66"/>
      <c r="AJ210" t="s">
        <v>444</v>
      </c>
    </row>
    <row r="211" spans="1:36" ht="15" x14ac:dyDescent="0.25">
      <c r="A211">
        <v>4.12</v>
      </c>
      <c r="B211">
        <v>3.74</v>
      </c>
      <c r="C211">
        <v>1.91</v>
      </c>
      <c r="D211" s="43">
        <f t="shared" si="54"/>
        <v>3.3658335170410503E-2</v>
      </c>
      <c r="E211" s="44">
        <f>IF(OR($A211="",$B211="",$C211=""),"",A211*'MPTO_working_3-way'!$I210)</f>
        <v>4.2586723409020912</v>
      </c>
      <c r="F211" s="45">
        <f>IF(OR($A211="",$B211="",$C211=""),"",B211*'MPTO_working_3-way'!$I210)</f>
        <v>3.8658821735373357</v>
      </c>
      <c r="G211" s="46">
        <f>IF(OR($A211="",$B211="",$C211=""),"",C211*'MPTO_working_3-way'!$I210)</f>
        <v>1.9742874201754841</v>
      </c>
      <c r="H211" s="44">
        <f>IF(OR($A211="",$B211="",$C211=""),"",'MPTO_working_3-way'!E210)</f>
        <v>4.3196730583091414</v>
      </c>
      <c r="I211" s="45">
        <f>IF(OR($A211="",$B211="",$C211=""),"",'MPTO_working_3-way'!F210)</f>
        <v>3.9038065512467433</v>
      </c>
      <c r="J211" s="46">
        <f>IF(OR($A211="",$B211="",$C211=""),"",'MPTO_working_3-way'!G210)</f>
        <v>1.9518259516885381</v>
      </c>
      <c r="K211" s="44">
        <f>IF(OR($A211="",$B211="",$C211=""),"",'OddsRatio_working_3-way'!H210)</f>
        <v>4.2928091980636971</v>
      </c>
      <c r="L211" s="45">
        <f>IF(OR($A211="",$B211="",$C211=""),"",'OddsRatio_working_3-way'!I210)</f>
        <v>3.8917619239405554</v>
      </c>
      <c r="M211" s="46">
        <f>IF(OR($A211="",$B211="",$C211=""),"",'OddsRatio_working_3-way'!J210)</f>
        <v>1.9604026827685785</v>
      </c>
      <c r="N211" s="47">
        <f t="shared" si="42"/>
        <v>23.481496578066757</v>
      </c>
      <c r="O211" s="48">
        <f t="shared" si="43"/>
        <v>25.867317085998671</v>
      </c>
      <c r="P211" s="48">
        <f t="shared" si="44"/>
        <v>50.651186335934575</v>
      </c>
      <c r="Q211" t="s">
        <v>292</v>
      </c>
      <c r="R211" t="s">
        <v>43</v>
      </c>
      <c r="S211" t="s">
        <v>531</v>
      </c>
      <c r="T211" s="50">
        <v>100</v>
      </c>
      <c r="U211" s="50">
        <f t="shared" si="45"/>
        <v>75.728155339805824</v>
      </c>
      <c r="V211" s="50">
        <f t="shared" si="46"/>
        <v>73.262032085561486</v>
      </c>
      <c r="W211" s="50">
        <f t="shared" si="47"/>
        <v>47.643979057591622</v>
      </c>
      <c r="X211" s="50">
        <f t="shared" si="48"/>
        <v>79.093988856846877</v>
      </c>
      <c r="Y211" s="50">
        <f t="shared" si="49"/>
        <v>76.627865602602554</v>
      </c>
      <c r="Z211" s="50">
        <f t="shared" si="50"/>
        <v>51.009812574632676</v>
      </c>
      <c r="AA211" s="50">
        <f t="shared" si="51"/>
        <v>-3.3658335170410538</v>
      </c>
      <c r="AB211" s="50">
        <f t="shared" si="52"/>
        <v>-3.365833517041068</v>
      </c>
      <c r="AC211" s="50">
        <f t="shared" si="53"/>
        <v>-3.3658335170410538</v>
      </c>
      <c r="AF211">
        <v>1.89</v>
      </c>
      <c r="AG211">
        <v>1.98</v>
      </c>
      <c r="AH211" s="66"/>
      <c r="AJ211" t="s">
        <v>444</v>
      </c>
    </row>
    <row r="212" spans="1:36" ht="15" x14ac:dyDescent="0.25">
      <c r="A212">
        <v>2.62</v>
      </c>
      <c r="B212">
        <v>3.14</v>
      </c>
      <c r="C212">
        <v>3</v>
      </c>
      <c r="D212" s="43">
        <f t="shared" si="54"/>
        <v>3.3484060225928092E-2</v>
      </c>
      <c r="E212" s="44">
        <f>IF(OR($A212="",$B212="",$C212=""),"",A212*'MPTO_working_3-way'!$I211)</f>
        <v>2.7077282377919318</v>
      </c>
      <c r="F212" s="45">
        <f>IF(OR($A212="",$B212="",$C212=""),"",B212*'MPTO_working_3-way'!$I211)</f>
        <v>3.2451399491094142</v>
      </c>
      <c r="G212" s="46">
        <f>IF(OR($A212="",$B212="",$C212=""),"",C212*'MPTO_working_3-way'!$I211)</f>
        <v>3.1004521806777845</v>
      </c>
      <c r="H212" s="44">
        <f>IF(OR($A212="",$B212="",$C212=""),"",'MPTO_working_3-way'!E211)</f>
        <v>2.6989239472763327</v>
      </c>
      <c r="I212" s="45">
        <f>IF(OR($A212="",$B212="",$C212=""),"",'MPTO_working_3-way'!F211)</f>
        <v>3.2540433162224871</v>
      </c>
      <c r="J212" s="46">
        <f>IF(OR($A212="",$B212="",$C212=""),"",'MPTO_working_3-way'!G211)</f>
        <v>3.1039322545485031</v>
      </c>
      <c r="K212" s="44">
        <f>IF(OR($A212="",$B212="",$C212=""),"",'OddsRatio_working_3-way'!H211)</f>
        <v>2.7030241590996855</v>
      </c>
      <c r="L212" s="45">
        <f>IF(OR($A212="",$B212="",$C212=""),"",'OddsRatio_working_3-way'!I211)</f>
        <v>3.2496738891810657</v>
      </c>
      <c r="M212" s="46">
        <f>IF(OR($A212="",$B212="",$C212=""),"",'OddsRatio_working_3-way'!J211)</f>
        <v>3.1024989618514631</v>
      </c>
      <c r="N212" s="47">
        <f t="shared" si="42"/>
        <v>36.931328116423856</v>
      </c>
      <c r="O212" s="48">
        <f t="shared" si="43"/>
        <v>30.815311995232648</v>
      </c>
      <c r="P212" s="48">
        <f t="shared" si="44"/>
        <v>32.253359888343503</v>
      </c>
      <c r="Q212" t="s">
        <v>464</v>
      </c>
      <c r="R212" t="s">
        <v>469</v>
      </c>
      <c r="S212" t="s">
        <v>531</v>
      </c>
      <c r="T212" s="50">
        <v>100</v>
      </c>
      <c r="U212" s="50">
        <f t="shared" si="45"/>
        <v>61.832061068702288</v>
      </c>
      <c r="V212" s="50">
        <f t="shared" si="46"/>
        <v>68.152866242038215</v>
      </c>
      <c r="W212" s="50">
        <f t="shared" si="47"/>
        <v>66.666666666666657</v>
      </c>
      <c r="X212" s="50">
        <f t="shared" si="48"/>
        <v>65.180467091295114</v>
      </c>
      <c r="Y212" s="50">
        <f t="shared" si="49"/>
        <v>71.501272264631027</v>
      </c>
      <c r="Z212" s="50">
        <f t="shared" si="50"/>
        <v>70.015072689259483</v>
      </c>
      <c r="AA212" s="50">
        <f t="shared" si="51"/>
        <v>-3.348406022592826</v>
      </c>
      <c r="AB212" s="50">
        <f t="shared" si="52"/>
        <v>-3.3484060225928118</v>
      </c>
      <c r="AC212" s="50">
        <f t="shared" si="53"/>
        <v>-3.348406022592826</v>
      </c>
      <c r="AF212">
        <v>2.39</v>
      </c>
      <c r="AG212">
        <v>1.61</v>
      </c>
      <c r="AH212" s="66"/>
      <c r="AJ212" t="s">
        <v>439</v>
      </c>
    </row>
    <row r="213" spans="1:36" ht="15" x14ac:dyDescent="0.25">
      <c r="A213">
        <v>2.4300000000000002</v>
      </c>
      <c r="B213">
        <v>3.33</v>
      </c>
      <c r="C213">
        <v>3.11</v>
      </c>
      <c r="D213" s="43">
        <f t="shared" si="54"/>
        <v>3.3366342405285021E-2</v>
      </c>
      <c r="E213" s="44">
        <f>IF(OR($A213="",$B213="",$C213=""),"",A213*'MPTO_working_3-way'!$I212)</f>
        <v>2.5110802120448428</v>
      </c>
      <c r="F213" s="45">
        <f>IF(OR($A213="",$B213="",$C213=""),"",B213*'MPTO_working_3-way'!$I212)</f>
        <v>3.4411099202095992</v>
      </c>
      <c r="G213" s="46">
        <f>IF(OR($A213="",$B213="",$C213=""),"",C213*'MPTO_working_3-way'!$I212)</f>
        <v>3.2137693248804364</v>
      </c>
      <c r="H213" s="44">
        <f>IF(OR($A213="",$B213="",$C213=""),"",'MPTO_working_3-way'!E212)</f>
        <v>2.4974992564310901</v>
      </c>
      <c r="I213" s="45">
        <f>IF(OR($A213="",$B213="",$C213=""),"",'MPTO_working_3-way'!F212)</f>
        <v>3.4580754975366905</v>
      </c>
      <c r="J213" s="46">
        <f>IF(OR($A213="",$B213="",$C213=""),"",'MPTO_working_3-way'!G212)</f>
        <v>3.2214284863945912</v>
      </c>
      <c r="K213" s="44">
        <f>IF(OR($A213="",$B213="",$C213=""),"",'OddsRatio_working_3-way'!H212)</f>
        <v>2.5035560399569308</v>
      </c>
      <c r="L213" s="45">
        <f>IF(OR($A213="",$B213="",$C213=""),"",'OddsRatio_working_3-way'!I212)</f>
        <v>3.4498500511186352</v>
      </c>
      <c r="M213" s="46">
        <f>IF(OR($A213="",$B213="",$C213=""),"",'OddsRatio_working_3-way'!J212)</f>
        <v>3.2185337372791079</v>
      </c>
      <c r="N213" s="47">
        <f t="shared" si="42"/>
        <v>39.823498875237924</v>
      </c>
      <c r="O213" s="48">
        <f t="shared" si="43"/>
        <v>29.060391071119568</v>
      </c>
      <c r="P213" s="48">
        <f t="shared" si="44"/>
        <v>31.116110053642494</v>
      </c>
      <c r="Q213" t="s">
        <v>296</v>
      </c>
      <c r="R213" t="s">
        <v>461</v>
      </c>
      <c r="S213" t="s">
        <v>531</v>
      </c>
      <c r="T213" s="50">
        <v>100</v>
      </c>
      <c r="U213" s="50">
        <f t="shared" si="45"/>
        <v>58.847736625514408</v>
      </c>
      <c r="V213" s="50">
        <f t="shared" si="46"/>
        <v>69.969969969969966</v>
      </c>
      <c r="W213" s="50">
        <f t="shared" si="47"/>
        <v>67.845659163987136</v>
      </c>
      <c r="X213" s="50">
        <f t="shared" si="48"/>
        <v>62.18437086604289</v>
      </c>
      <c r="Y213" s="50">
        <f t="shared" si="49"/>
        <v>73.306604210498463</v>
      </c>
      <c r="Z213" s="50">
        <f t="shared" si="50"/>
        <v>71.182293404515633</v>
      </c>
      <c r="AA213" s="50">
        <f t="shared" si="51"/>
        <v>-3.3366342405284826</v>
      </c>
      <c r="AB213" s="50">
        <f t="shared" si="52"/>
        <v>-3.3366342405284968</v>
      </c>
      <c r="AC213" s="50">
        <f t="shared" si="53"/>
        <v>-3.3366342405284968</v>
      </c>
      <c r="AF213">
        <v>2.17</v>
      </c>
      <c r="AG213">
        <v>1.73</v>
      </c>
      <c r="AH213" s="66"/>
      <c r="AJ213" t="s">
        <v>439</v>
      </c>
    </row>
    <row r="214" spans="1:36" ht="15" x14ac:dyDescent="0.25">
      <c r="A214">
        <v>2.78</v>
      </c>
      <c r="B214">
        <v>3.27</v>
      </c>
      <c r="C214">
        <v>2.73</v>
      </c>
      <c r="D214" s="43">
        <f t="shared" si="54"/>
        <v>3.1822994069710564E-2</v>
      </c>
      <c r="E214" s="44">
        <f>IF(OR($A214="",$B214="",$C214=""),"",A214*'MPTO_working_3-way'!$I213)</f>
        <v>2.8684679235137951</v>
      </c>
      <c r="F214" s="45">
        <f>IF(OR($A214="",$B214="",$C214=""),"",B214*'MPTO_working_3-way'!$I213)</f>
        <v>3.3740611906079536</v>
      </c>
      <c r="G214" s="46">
        <f>IF(OR($A214="",$B214="",$C214=""),"",C214*'MPTO_working_3-way'!$I213)</f>
        <v>2.8168767738103098</v>
      </c>
      <c r="H214" s="44">
        <f>IF(OR($A214="",$B214="",$C214=""),"",'MPTO_working_3-way'!E213)</f>
        <v>2.864471275228115</v>
      </c>
      <c r="I214" s="45">
        <f>IF(OR($A214="",$B214="",$C214=""),"",'MPTO_working_3-way'!F213)</f>
        <v>3.3875025149648947</v>
      </c>
      <c r="J214" s="46">
        <f>IF(OR($A214="",$B214="",$C214=""),"",'MPTO_working_3-way'!G213)</f>
        <v>2.8114155715659046</v>
      </c>
      <c r="K214" s="44">
        <f>IF(OR($A214="",$B214="",$C214=""),"",'OddsRatio_working_3-way'!H213)</f>
        <v>2.8666273762754058</v>
      </c>
      <c r="L214" s="45">
        <f>IF(OR($A214="",$B214="",$C214=""),"",'OddsRatio_working_3-way'!I213)</f>
        <v>3.3804742382838056</v>
      </c>
      <c r="M214" s="46">
        <f>IF(OR($A214="",$B214="",$C214=""),"",'OddsRatio_working_3-way'!J213)</f>
        <v>2.8141940230092435</v>
      </c>
      <c r="N214" s="47">
        <f t="shared" si="42"/>
        <v>34.86181566831074</v>
      </c>
      <c r="O214" s="48">
        <f t="shared" si="43"/>
        <v>29.637873870918607</v>
      </c>
      <c r="P214" s="48">
        <f t="shared" si="44"/>
        <v>35.500310460770649</v>
      </c>
      <c r="Q214" t="s">
        <v>297</v>
      </c>
      <c r="R214" t="s">
        <v>303</v>
      </c>
      <c r="S214" t="s">
        <v>531</v>
      </c>
      <c r="T214" s="50">
        <v>100</v>
      </c>
      <c r="U214" s="50">
        <f t="shared" si="45"/>
        <v>64.02877697841727</v>
      </c>
      <c r="V214" s="50">
        <f t="shared" si="46"/>
        <v>69.418960244648318</v>
      </c>
      <c r="W214" s="50">
        <f t="shared" si="47"/>
        <v>63.369963369963365</v>
      </c>
      <c r="X214" s="50">
        <f t="shared" si="48"/>
        <v>67.211076385388296</v>
      </c>
      <c r="Y214" s="50">
        <f t="shared" si="49"/>
        <v>72.601259651619358</v>
      </c>
      <c r="Z214" s="50">
        <f t="shared" si="50"/>
        <v>66.552262776934427</v>
      </c>
      <c r="AA214" s="50">
        <f t="shared" si="51"/>
        <v>-3.1822994069710262</v>
      </c>
      <c r="AB214" s="50">
        <f t="shared" si="52"/>
        <v>-3.1822994069710404</v>
      </c>
      <c r="AC214" s="50">
        <f t="shared" si="53"/>
        <v>-3.1822994069710617</v>
      </c>
      <c r="AF214">
        <v>2.2400000000000002</v>
      </c>
      <c r="AG214">
        <v>1.69</v>
      </c>
      <c r="AH214" s="66"/>
      <c r="AJ214" t="s">
        <v>439</v>
      </c>
    </row>
    <row r="215" spans="1:36" ht="15" x14ac:dyDescent="0.25">
      <c r="A215">
        <v>2.61</v>
      </c>
      <c r="B215">
        <v>3.13</v>
      </c>
      <c r="C215">
        <v>3.03</v>
      </c>
      <c r="D215" s="43">
        <f t="shared" si="54"/>
        <v>3.2663583643811167E-2</v>
      </c>
      <c r="E215" s="44">
        <f>IF(OR($A215="",$B215="",$C215=""),"",A215*'MPTO_working_3-way'!$I214)</f>
        <v>2.6952519533103469</v>
      </c>
      <c r="F215" s="45">
        <f>IF(OR($A215="",$B215="",$C215=""),"",B215*'MPTO_working_3-way'!$I214)</f>
        <v>3.2322370168051289</v>
      </c>
      <c r="G215" s="46">
        <f>IF(OR($A215="",$B215="",$C215=""),"",C215*'MPTO_working_3-way'!$I214)</f>
        <v>3.1289706584407475</v>
      </c>
      <c r="H215" s="44">
        <f>IF(OR($A215="",$B215="",$C215=""),"",'MPTO_working_3-way'!E214)</f>
        <v>2.6863385358102265</v>
      </c>
      <c r="I215" s="45">
        <f>IF(OR($A215="",$B215="",$C215=""),"",'MPTO_working_3-way'!F214)</f>
        <v>3.24043065442407</v>
      </c>
      <c r="J215" s="46">
        <f>IF(OR($A215="",$B215="",$C215=""),"",'MPTO_working_3-way'!G214)</f>
        <v>3.1333705832545231</v>
      </c>
      <c r="K215" s="44">
        <f>IF(OR($A215="",$B215="",$C215=""),"",'OddsRatio_working_3-way'!H214)</f>
        <v>2.6904736753349181</v>
      </c>
      <c r="L215" s="45">
        <f>IF(OR($A215="",$B215="",$C215=""),"",'OddsRatio_working_3-way'!I214)</f>
        <v>3.236465172958618</v>
      </c>
      <c r="M215" s="46">
        <f>IF(OR($A215="",$B215="",$C215=""),"",'OddsRatio_working_3-way'!J214)</f>
        <v>3.1314668080309835</v>
      </c>
      <c r="N215" s="47">
        <f t="shared" si="42"/>
        <v>37.102282729886745</v>
      </c>
      <c r="O215" s="48">
        <f t="shared" si="43"/>
        <v>30.938325215656359</v>
      </c>
      <c r="P215" s="48">
        <f t="shared" si="44"/>
        <v>31.959392054456899</v>
      </c>
      <c r="Q215" t="s">
        <v>245</v>
      </c>
      <c r="R215" t="s">
        <v>305</v>
      </c>
      <c r="S215" t="s">
        <v>531</v>
      </c>
      <c r="T215" s="50">
        <v>100</v>
      </c>
      <c r="U215" s="50">
        <f t="shared" si="45"/>
        <v>61.685823754789276</v>
      </c>
      <c r="V215" s="50">
        <f t="shared" si="46"/>
        <v>68.051118210862612</v>
      </c>
      <c r="W215" s="50">
        <f t="shared" si="47"/>
        <v>66.996699669967001</v>
      </c>
      <c r="X215" s="50">
        <f t="shared" si="48"/>
        <v>64.952182119170374</v>
      </c>
      <c r="Y215" s="50">
        <f t="shared" si="49"/>
        <v>71.317476575243731</v>
      </c>
      <c r="Z215" s="50">
        <f t="shared" si="50"/>
        <v>70.26305803434812</v>
      </c>
      <c r="AA215" s="50">
        <f t="shared" si="51"/>
        <v>-3.2663583643810981</v>
      </c>
      <c r="AB215" s="50">
        <f t="shared" si="52"/>
        <v>-3.2663583643811194</v>
      </c>
      <c r="AC215" s="50">
        <f t="shared" si="53"/>
        <v>-3.2663583643811194</v>
      </c>
      <c r="AF215">
        <v>2.64</v>
      </c>
      <c r="AG215">
        <v>1.52</v>
      </c>
      <c r="AH215" s="66"/>
      <c r="AJ215" t="s">
        <v>439</v>
      </c>
    </row>
    <row r="216" spans="1:36" ht="15" x14ac:dyDescent="0.25">
      <c r="A216">
        <v>2.67</v>
      </c>
      <c r="B216">
        <v>3.33</v>
      </c>
      <c r="C216">
        <v>2.8</v>
      </c>
      <c r="D216" s="43">
        <f t="shared" si="54"/>
        <v>3.1974992649149936E-2</v>
      </c>
      <c r="E216" s="44">
        <f>IF(OR($A216="",$B216="",$C216=""),"",A216*'MPTO_working_3-way'!$I215)</f>
        <v>2.7553732303732303</v>
      </c>
      <c r="F216" s="45">
        <f>IF(OR($A216="",$B216="",$C216=""),"",B216*'MPTO_working_3-way'!$I215)</f>
        <v>3.4364767255216693</v>
      </c>
      <c r="G216" s="46">
        <f>IF(OR($A216="",$B216="",$C216=""),"",C216*'MPTO_working_3-way'!$I215)</f>
        <v>2.8895299794176195</v>
      </c>
      <c r="H216" s="44">
        <f>IF(OR($A216="",$B216="",$C216=""),"",'MPTO_working_3-way'!E215)</f>
        <v>2.7482077923224848</v>
      </c>
      <c r="I216" s="45">
        <f>IF(OR($A216="",$B216="",$C216=""),"",'MPTO_working_3-way'!F215)</f>
        <v>3.452538325201854</v>
      </c>
      <c r="J216" s="46">
        <f>IF(OR($A216="",$B216="",$C216=""),"",'MPTO_working_3-way'!G215)</f>
        <v>2.8861317727365465</v>
      </c>
      <c r="K216" s="44">
        <f>IF(OR($A216="",$B216="",$C216=""),"",'OddsRatio_working_3-way'!H215)</f>
        <v>2.7517684152174544</v>
      </c>
      <c r="L216" s="45">
        <f>IF(OR($A216="",$B216="",$C216=""),"",'OddsRatio_working_3-way'!I215)</f>
        <v>3.4440840763213578</v>
      </c>
      <c r="M216" s="46">
        <f>IF(OR($A216="",$B216="",$C216=""),"",'OddsRatio_working_3-way'!J215)</f>
        <v>2.8881336211924666</v>
      </c>
      <c r="N216" s="47">
        <f t="shared" si="42"/>
        <v>36.292723939418707</v>
      </c>
      <c r="O216" s="48">
        <f t="shared" si="43"/>
        <v>29.099571446921306</v>
      </c>
      <c r="P216" s="48">
        <f t="shared" si="44"/>
        <v>34.60770461365999</v>
      </c>
      <c r="Q216" t="s">
        <v>456</v>
      </c>
      <c r="R216" t="s">
        <v>463</v>
      </c>
      <c r="S216" t="s">
        <v>531</v>
      </c>
      <c r="T216" s="50">
        <v>100</v>
      </c>
      <c r="U216" s="50">
        <f t="shared" si="45"/>
        <v>62.546816479400754</v>
      </c>
      <c r="V216" s="50">
        <f t="shared" si="46"/>
        <v>69.969969969969966</v>
      </c>
      <c r="W216" s="50">
        <f t="shared" si="47"/>
        <v>64.285714285714292</v>
      </c>
      <c r="X216" s="50">
        <f t="shared" si="48"/>
        <v>65.744315744315742</v>
      </c>
      <c r="Y216" s="50">
        <f t="shared" si="49"/>
        <v>73.167469234884976</v>
      </c>
      <c r="Z216" s="50">
        <f t="shared" si="50"/>
        <v>67.483213550629287</v>
      </c>
      <c r="AA216" s="50">
        <f t="shared" si="51"/>
        <v>-3.1974992649149883</v>
      </c>
      <c r="AB216" s="50">
        <f t="shared" si="52"/>
        <v>-3.1974992649150096</v>
      </c>
      <c r="AC216" s="50">
        <f t="shared" si="53"/>
        <v>-3.1974992649149954</v>
      </c>
      <c r="AF216">
        <v>2.11</v>
      </c>
      <c r="AG216">
        <v>1.77</v>
      </c>
      <c r="AH216" s="66"/>
      <c r="AJ216" t="s">
        <v>439</v>
      </c>
    </row>
    <row r="217" spans="1:36" ht="15" x14ac:dyDescent="0.25">
      <c r="A217">
        <v>3.19</v>
      </c>
      <c r="B217">
        <v>3.35</v>
      </c>
      <c r="C217">
        <v>2.37</v>
      </c>
      <c r="D217" s="43">
        <f t="shared" si="54"/>
        <v>3.3928014781060778E-2</v>
      </c>
      <c r="E217" s="44">
        <f>IF(OR($A217="",$B217="",$C217=""),"",A217*'MPTO_working_3-way'!$I216)</f>
        <v>3.298230367151584</v>
      </c>
      <c r="F217" s="45">
        <f>IF(OR($A217="",$B217="",$C217=""),"",B217*'MPTO_working_3-way'!$I216)</f>
        <v>3.4636588495165537</v>
      </c>
      <c r="G217" s="46">
        <f>IF(OR($A217="",$B217="",$C217=""),"",C217*'MPTO_working_3-way'!$I216)</f>
        <v>2.4504093950311141</v>
      </c>
      <c r="H217" s="44">
        <f>IF(OR($A217="",$B217="",$C217=""),"",'MPTO_working_3-way'!E216)</f>
        <v>3.309392245942314</v>
      </c>
      <c r="I217" s="45">
        <f>IF(OR($A217="",$B217="",$C217=""),"",'MPTO_working_3-way'!F216)</f>
        <v>3.4819168892480641</v>
      </c>
      <c r="J217" s="46">
        <f>IF(OR($A217="",$B217="",$C217=""),"",'MPTO_working_3-way'!G216)</f>
        <v>2.4352729413156102</v>
      </c>
      <c r="K217" s="44">
        <f>IF(OR($A217="",$B217="",$C217=""),"",'OddsRatio_working_3-way'!H216)</f>
        <v>3.3049454001464955</v>
      </c>
      <c r="L217" s="45">
        <f>IF(OR($A217="",$B217="",$C217=""),"",'OddsRatio_working_3-way'!I216)</f>
        <v>3.4733432376001208</v>
      </c>
      <c r="M217" s="46">
        <f>IF(OR($A217="",$B217="",$C217=""),"",'OddsRatio_working_3-way'!J216)</f>
        <v>2.4419064831966661</v>
      </c>
      <c r="N217" s="47">
        <f t="shared" si="42"/>
        <v>30.319289093915518</v>
      </c>
      <c r="O217" s="48">
        <f t="shared" si="43"/>
        <v>28.871203644653882</v>
      </c>
      <c r="P217" s="48">
        <f t="shared" si="44"/>
        <v>40.809507261430596</v>
      </c>
      <c r="Q217" t="s">
        <v>300</v>
      </c>
      <c r="R217" t="s">
        <v>302</v>
      </c>
      <c r="S217" t="s">
        <v>531</v>
      </c>
      <c r="T217" s="50">
        <v>100</v>
      </c>
      <c r="U217" s="50">
        <f t="shared" si="45"/>
        <v>68.652037617554868</v>
      </c>
      <c r="V217" s="50">
        <f t="shared" si="46"/>
        <v>70.149253731343279</v>
      </c>
      <c r="W217" s="50">
        <f t="shared" si="47"/>
        <v>57.805907172995774</v>
      </c>
      <c r="X217" s="50">
        <f t="shared" si="48"/>
        <v>72.044839095660933</v>
      </c>
      <c r="Y217" s="50">
        <f t="shared" si="49"/>
        <v>73.542055209449359</v>
      </c>
      <c r="Z217" s="50">
        <f t="shared" si="50"/>
        <v>61.19870865110186</v>
      </c>
      <c r="AA217" s="50">
        <f t="shared" si="51"/>
        <v>-3.3928014781060654</v>
      </c>
      <c r="AB217" s="50">
        <f t="shared" si="52"/>
        <v>-3.3928014781060796</v>
      </c>
      <c r="AC217" s="50">
        <f t="shared" si="53"/>
        <v>-3.3928014781060867</v>
      </c>
      <c r="AF217">
        <v>2.14</v>
      </c>
      <c r="AG217">
        <v>1.75</v>
      </c>
      <c r="AH217" s="66"/>
      <c r="AJ217" t="s">
        <v>439</v>
      </c>
    </row>
    <row r="218" spans="1:36" ht="15" x14ac:dyDescent="0.25">
      <c r="A218">
        <v>1.99</v>
      </c>
      <c r="B218">
        <v>3.68</v>
      </c>
      <c r="C218">
        <v>3.86</v>
      </c>
      <c r="D218" s="43">
        <f t="shared" si="54"/>
        <v>3.3319050761806412E-2</v>
      </c>
      <c r="E218" s="44">
        <f>IF(OR($A218="",$B218="",$C218=""),"",A218*'MPTO_working_3-way'!$I217)</f>
        <v>2.0563049110159946</v>
      </c>
      <c r="F218" s="45">
        <f>IF(OR($A218="",$B218="",$C218=""),"",B218*'MPTO_working_3-way'!$I217)</f>
        <v>3.8026141068034476</v>
      </c>
      <c r="G218" s="46">
        <f>IF(OR($A218="",$B218="",$C218=""),"",C218*'MPTO_working_3-way'!$I217)</f>
        <v>3.9886115359405725</v>
      </c>
      <c r="H218" s="44">
        <f>IF(OR($A218="",$B218="",$C218=""),"",'MPTO_working_3-way'!E217)</f>
        <v>2.0349763076664948</v>
      </c>
      <c r="I218" s="45">
        <f>IF(OR($A218="",$B218="",$C218=""),"",'MPTO_working_3-way'!F217)</f>
        <v>3.8368159189574036</v>
      </c>
      <c r="J218" s="46">
        <f>IF(OR($A218="",$B218="",$C218=""),"",'MPTO_working_3-way'!G217)</f>
        <v>4.0328921512865481</v>
      </c>
      <c r="K218" s="44">
        <f>IF(OR($A218="",$B218="",$C218=""),"",'OddsRatio_working_3-way'!H217)</f>
        <v>2.0433339225396647</v>
      </c>
      <c r="L218" s="45">
        <f>IF(OR($A218="",$B218="",$C218=""),"",'OddsRatio_working_3-way'!I217)</f>
        <v>3.8243786994003046</v>
      </c>
      <c r="M218" s="46">
        <f>IF(OR($A218="",$B218="",$C218=""),"",'OddsRatio_working_3-way'!J217)</f>
        <v>4.0140757762256962</v>
      </c>
      <c r="N218" s="47">
        <f t="shared" si="42"/>
        <v>48.630920183228689</v>
      </c>
      <c r="O218" s="48">
        <f t="shared" si="43"/>
        <v>26.297698686039421</v>
      </c>
      <c r="P218" s="48">
        <f t="shared" si="44"/>
        <v>25.071381130731886</v>
      </c>
      <c r="Q218" t="s">
        <v>460</v>
      </c>
      <c r="R218" t="s">
        <v>457</v>
      </c>
      <c r="S218" t="s">
        <v>531</v>
      </c>
      <c r="T218" s="50">
        <v>100</v>
      </c>
      <c r="U218" s="50">
        <f t="shared" si="45"/>
        <v>49.748743718592962</v>
      </c>
      <c r="V218" s="50">
        <f t="shared" si="46"/>
        <v>72.826086956521735</v>
      </c>
      <c r="W218" s="50">
        <f t="shared" si="47"/>
        <v>74.093264248704671</v>
      </c>
      <c r="X218" s="50">
        <f t="shared" si="48"/>
        <v>53.080648794773602</v>
      </c>
      <c r="Y218" s="50">
        <f t="shared" si="49"/>
        <v>76.157992032702367</v>
      </c>
      <c r="Z218" s="50">
        <f t="shared" si="50"/>
        <v>77.425169324885289</v>
      </c>
      <c r="AA218" s="50">
        <f t="shared" si="51"/>
        <v>-3.3319050761806395</v>
      </c>
      <c r="AB218" s="50">
        <f t="shared" si="52"/>
        <v>-3.3319050761806324</v>
      </c>
      <c r="AC218" s="50">
        <f t="shared" si="53"/>
        <v>-3.3319050761806182</v>
      </c>
      <c r="AF218">
        <v>1.77</v>
      </c>
      <c r="AG218">
        <v>2.11</v>
      </c>
      <c r="AH218" s="66"/>
      <c r="AJ218" t="s">
        <v>439</v>
      </c>
    </row>
    <row r="219" spans="1:36" ht="15" x14ac:dyDescent="0.25">
      <c r="A219">
        <v>2.92</v>
      </c>
      <c r="B219">
        <v>3.15</v>
      </c>
      <c r="C219">
        <v>2.68</v>
      </c>
      <c r="D219" s="43">
        <f t="shared" si="54"/>
        <v>3.3060399243183936E-2</v>
      </c>
      <c r="E219" s="44">
        <f>IF(OR($A219="",$B219="",$C219=""),"",A219*'MPTO_working_3-way'!$I218)</f>
        <v>3.0165363657900972</v>
      </c>
      <c r="F219" s="45">
        <f>IF(OR($A219="",$B219="",$C219=""),"",B219*'MPTO_working_3-way'!$I218)</f>
        <v>3.2541402576160294</v>
      </c>
      <c r="G219" s="46">
        <f>IF(OR($A219="",$B219="",$C219=""),"",C219*'MPTO_working_3-way'!$I218)</f>
        <v>2.7686018699717332</v>
      </c>
      <c r="H219" s="44">
        <f>IF(OR($A219="",$B219="",$C219=""),"",'MPTO_working_3-way'!E218)</f>
        <v>3.0170861783098557</v>
      </c>
      <c r="I219" s="45">
        <f>IF(OR($A219="",$B219="",$C219=""),"",'MPTO_working_3-way'!F218)</f>
        <v>3.2632795924779274</v>
      </c>
      <c r="J219" s="46">
        <f>IF(OR($A219="",$B219="",$C219=""),"",'MPTO_working_3-way'!G218)</f>
        <v>2.7615597870573407</v>
      </c>
      <c r="K219" s="44">
        <f>IF(OR($A219="",$B219="",$C219=""),"",'OddsRatio_working_3-way'!H218)</f>
        <v>3.0170408851998194</v>
      </c>
      <c r="L219" s="45">
        <f>IF(OR($A219="",$B219="",$C219=""),"",'OddsRatio_working_3-way'!I218)</f>
        <v>3.258665574572714</v>
      </c>
      <c r="M219" s="46">
        <f>IF(OR($A219="",$B219="",$C219=""),"",'OddsRatio_working_3-way'!J218)</f>
        <v>2.7649107745498416</v>
      </c>
      <c r="N219" s="47">
        <f t="shared" si="42"/>
        <v>33.150603166624784</v>
      </c>
      <c r="O219" s="48">
        <f t="shared" si="43"/>
        <v>30.730082935410906</v>
      </c>
      <c r="P219" s="48">
        <f t="shared" si="44"/>
        <v>36.119313897964311</v>
      </c>
      <c r="Q219" t="s">
        <v>468</v>
      </c>
      <c r="R219" t="s">
        <v>298</v>
      </c>
      <c r="S219" t="s">
        <v>531</v>
      </c>
      <c r="T219" s="50">
        <v>100</v>
      </c>
      <c r="U219" s="50">
        <f t="shared" si="45"/>
        <v>65.753424657534239</v>
      </c>
      <c r="V219" s="50">
        <f t="shared" si="46"/>
        <v>68.253968253968253</v>
      </c>
      <c r="W219" s="50">
        <f t="shared" si="47"/>
        <v>62.686567164179095</v>
      </c>
      <c r="X219" s="50">
        <f t="shared" si="48"/>
        <v>69.059464581852637</v>
      </c>
      <c r="Y219" s="50">
        <f t="shared" si="49"/>
        <v>71.560008178286651</v>
      </c>
      <c r="Z219" s="50">
        <f t="shared" si="50"/>
        <v>65.992607088497508</v>
      </c>
      <c r="AA219" s="50">
        <f t="shared" si="51"/>
        <v>-3.306039924318398</v>
      </c>
      <c r="AB219" s="50">
        <f t="shared" si="52"/>
        <v>-3.306039924318398</v>
      </c>
      <c r="AC219" s="50">
        <f t="shared" si="53"/>
        <v>-3.3060399243184122</v>
      </c>
      <c r="AF219">
        <v>2.37</v>
      </c>
      <c r="AG219">
        <v>1.62</v>
      </c>
      <c r="AH219" s="66"/>
      <c r="AJ219" t="s">
        <v>439</v>
      </c>
    </row>
    <row r="220" spans="1:36" ht="15" x14ac:dyDescent="0.25">
      <c r="A220">
        <v>1.78</v>
      </c>
      <c r="B220">
        <v>3.6</v>
      </c>
      <c r="C220">
        <v>5.0999999999999996</v>
      </c>
      <c r="D220" s="43">
        <f t="shared" si="54"/>
        <v>3.5653961959315694E-2</v>
      </c>
      <c r="E220" s="44">
        <f>IF(OR($A220="",$B220="",$C220=""),"",A220*'MPTO_working_3-way'!$I219)</f>
        <v>1.843464052287582</v>
      </c>
      <c r="F220" s="45">
        <f>IF(OR($A220="",$B220="",$C220=""),"",B220*'MPTO_working_3-way'!$I219)</f>
        <v>3.7283542630535367</v>
      </c>
      <c r="G220" s="46">
        <f>IF(OR($A220="",$B220="",$C220=""),"",C220*'MPTO_working_3-way'!$I219)</f>
        <v>5.2818352059925093</v>
      </c>
      <c r="H220" s="44">
        <f>IF(OR($A220="",$B220="",$C220=""),"",'MPTO_working_3-way'!E219)</f>
        <v>1.8184691401989808</v>
      </c>
      <c r="I220" s="45">
        <f>IF(OR($A220="",$B220="",$C220=""),"",'MPTO_working_3-way'!F219)</f>
        <v>3.7609095930767826</v>
      </c>
      <c r="J220" s="46">
        <f>IF(OR($A220="",$B220="",$C220=""),"",'MPTO_working_3-way'!G219)</f>
        <v>5.4290650541564238</v>
      </c>
      <c r="K220" s="44">
        <f>IF(OR($A220="",$B220="",$C220=""),"",'OddsRatio_working_3-way'!H219)</f>
        <v>1.8277755457508706</v>
      </c>
      <c r="L220" s="45">
        <f>IF(OR($A220="",$B220="",$C220=""),"",'OddsRatio_working_3-way'!I219)</f>
        <v>3.7592518191695685</v>
      </c>
      <c r="M220" s="46">
        <f>IF(OR($A220="",$B220="",$C220=""),"",'OddsRatio_working_3-way'!J219)</f>
        <v>5.3511278686904733</v>
      </c>
      <c r="N220" s="47">
        <f t="shared" si="42"/>
        <v>54.245701116823255</v>
      </c>
      <c r="O220" s="48">
        <f t="shared" si="43"/>
        <v>26.821485552207054</v>
      </c>
      <c r="P220" s="48">
        <f t="shared" si="44"/>
        <v>18.932813330969687</v>
      </c>
      <c r="Q220" t="s">
        <v>307</v>
      </c>
      <c r="R220" t="s">
        <v>246</v>
      </c>
      <c r="S220" t="s">
        <v>531</v>
      </c>
      <c r="T220" s="50">
        <v>100</v>
      </c>
      <c r="U220" s="50">
        <f t="shared" si="45"/>
        <v>43.820224719101127</v>
      </c>
      <c r="V220" s="50">
        <f t="shared" si="46"/>
        <v>72.222222222222229</v>
      </c>
      <c r="W220" s="50">
        <f t="shared" si="47"/>
        <v>80.392156862745097</v>
      </c>
      <c r="X220" s="50">
        <f t="shared" si="48"/>
        <v>47.385620915032682</v>
      </c>
      <c r="Y220" s="50">
        <f t="shared" si="49"/>
        <v>75.787618418153784</v>
      </c>
      <c r="Z220" s="50">
        <f t="shared" si="50"/>
        <v>83.957553058676666</v>
      </c>
      <c r="AA220" s="50">
        <f t="shared" si="51"/>
        <v>-3.5653961959315552</v>
      </c>
      <c r="AB220" s="50">
        <f t="shared" si="52"/>
        <v>-3.5653961959315552</v>
      </c>
      <c r="AC220" s="50">
        <f t="shared" si="53"/>
        <v>-3.5653961959315694</v>
      </c>
      <c r="AF220">
        <v>2.2999999999999998</v>
      </c>
      <c r="AG220">
        <v>1.65</v>
      </c>
      <c r="AH220" s="66"/>
      <c r="AJ220" t="s">
        <v>439</v>
      </c>
    </row>
    <row r="221" spans="1:36" ht="15" x14ac:dyDescent="0.25">
      <c r="A221">
        <v>2.13</v>
      </c>
      <c r="B221">
        <v>3.37</v>
      </c>
      <c r="C221">
        <v>3.74</v>
      </c>
      <c r="D221" s="43">
        <f t="shared" si="54"/>
        <v>3.3599152264012666E-2</v>
      </c>
      <c r="E221" s="44">
        <f>IF(OR($A221="",$B221="",$C221=""),"",A221*'MPTO_working_3-way'!$I220)</f>
        <v>2.2015661943223468</v>
      </c>
      <c r="F221" s="45">
        <f>IF(OR($A221="",$B221="",$C221=""),"",B221*'MPTO_working_3-way'!$I220)</f>
        <v>3.4832291431297229</v>
      </c>
      <c r="G221" s="46">
        <f>IF(OR($A221="",$B221="",$C221=""),"",C221*'MPTO_working_3-way'!$I220)</f>
        <v>3.8656608294674077</v>
      </c>
      <c r="H221" s="44">
        <f>IF(OR($A221="",$B221="",$C221=""),"",'MPTO_working_3-way'!E220)</f>
        <v>2.1820537611644339</v>
      </c>
      <c r="I221" s="45">
        <f>IF(OR($A221="",$B221="",$C221=""),"",'MPTO_working_3-way'!F220)</f>
        <v>3.5021830624135029</v>
      </c>
      <c r="J221" s="46">
        <f>IF(OR($A221="",$B221="",$C221=""),"",'MPTO_working_3-way'!G220)</f>
        <v>3.9035059310418898</v>
      </c>
      <c r="K221" s="44">
        <f>IF(OR($A221="",$B221="",$C221=""),"",'OddsRatio_working_3-way'!H220)</f>
        <v>2.19007997198571</v>
      </c>
      <c r="L221" s="45">
        <f>IF(OR($A221="",$B221="",$C221=""),"",'OddsRatio_working_3-way'!I220)</f>
        <v>3.4960084368195856</v>
      </c>
      <c r="M221" s="46">
        <f>IF(OR($A221="",$B221="",$C221=""),"",'OddsRatio_working_3-way'!J220)</f>
        <v>3.8856806400361457</v>
      </c>
      <c r="N221" s="47">
        <f t="shared" si="42"/>
        <v>45.422209088189831</v>
      </c>
      <c r="O221" s="48">
        <f t="shared" si="43"/>
        <v>28.708992687787632</v>
      </c>
      <c r="P221" s="48">
        <f t="shared" si="44"/>
        <v>25.868798224022544</v>
      </c>
      <c r="Q221" t="s">
        <v>462</v>
      </c>
      <c r="R221" t="s">
        <v>459</v>
      </c>
      <c r="S221" t="s">
        <v>531</v>
      </c>
      <c r="T221" s="50">
        <v>100</v>
      </c>
      <c r="U221" s="50">
        <f t="shared" si="45"/>
        <v>53.051643192488264</v>
      </c>
      <c r="V221" s="50">
        <f t="shared" si="46"/>
        <v>70.326409495548958</v>
      </c>
      <c r="W221" s="50">
        <f t="shared" si="47"/>
        <v>73.262032085561486</v>
      </c>
      <c r="X221" s="50">
        <f t="shared" si="48"/>
        <v>56.411558418889541</v>
      </c>
      <c r="Y221" s="50">
        <f t="shared" si="49"/>
        <v>73.686324721950243</v>
      </c>
      <c r="Z221" s="50">
        <f t="shared" si="50"/>
        <v>76.621947311962771</v>
      </c>
      <c r="AA221" s="50">
        <f t="shared" si="51"/>
        <v>-3.3599152264012773</v>
      </c>
      <c r="AB221" s="50">
        <f t="shared" si="52"/>
        <v>-3.3599152264012844</v>
      </c>
      <c r="AC221" s="50">
        <f t="shared" si="53"/>
        <v>-3.3599152264012844</v>
      </c>
      <c r="AF221">
        <v>2.34</v>
      </c>
      <c r="AG221">
        <v>1.63</v>
      </c>
      <c r="AH221" s="66"/>
      <c r="AJ221" t="s">
        <v>439</v>
      </c>
    </row>
    <row r="222" spans="1:36" ht="15" x14ac:dyDescent="0.25">
      <c r="A222">
        <v>3.9</v>
      </c>
      <c r="B222">
        <v>3.22</v>
      </c>
      <c r="C222">
        <v>2.14</v>
      </c>
      <c r="D222" s="43">
        <f t="shared" si="54"/>
        <v>3.4258982247604708E-2</v>
      </c>
      <c r="E222" s="44">
        <f>IF(OR($A222="",$B222="",$C222=""),"",A222*'MPTO_working_3-way'!$I221)</f>
        <v>4.0336100307656579</v>
      </c>
      <c r="F222" s="45">
        <f>IF(OR($A222="",$B222="",$C222=""),"",B222*'MPTO_working_3-way'!$I221)</f>
        <v>3.3303139228372873</v>
      </c>
      <c r="G222" s="46">
        <f>IF(OR($A222="",$B222="",$C222=""),"",C222*'MPTO_working_3-way'!$I221)</f>
        <v>2.213314222009874</v>
      </c>
      <c r="H222" s="44">
        <f>IF(OR($A222="",$B222="",$C222=""),"",'MPTO_working_3-way'!E221)</f>
        <v>4.0817893327770944</v>
      </c>
      <c r="I222" s="45">
        <f>IF(OR($A222="",$B222="",$C222=""),"",'MPTO_working_3-way'!F221)</f>
        <v>3.3429236747698332</v>
      </c>
      <c r="J222" s="46">
        <f>IF(OR($A222="",$B222="",$C222=""),"",'MPTO_working_3-way'!G221)</f>
        <v>2.1936075434817859</v>
      </c>
      <c r="K222" s="44">
        <f>IF(OR($A222="",$B222="",$C222=""),"",'OddsRatio_working_3-way'!H221)</f>
        <v>4.0572993039797796</v>
      </c>
      <c r="L222" s="45">
        <f>IF(OR($A222="",$B222="",$C222=""),"",'OddsRatio_working_3-way'!I221)</f>
        <v>3.3404153292534868</v>
      </c>
      <c r="M222" s="46">
        <f>IF(OR($A222="",$B222="",$C222=""),"",'OddsRatio_working_3-way'!J221)</f>
        <v>2.2018348988058447</v>
      </c>
      <c r="N222" s="47">
        <f t="shared" si="42"/>
        <v>24.791687653805752</v>
      </c>
      <c r="O222" s="48">
        <f t="shared" si="43"/>
        <v>30.0271993322492</v>
      </c>
      <c r="P222" s="48">
        <f t="shared" si="44"/>
        <v>45.181113013945058</v>
      </c>
      <c r="Q222" t="s">
        <v>301</v>
      </c>
      <c r="R222" t="s">
        <v>299</v>
      </c>
      <c r="S222" t="s">
        <v>531</v>
      </c>
      <c r="T222" s="50">
        <v>100</v>
      </c>
      <c r="U222" s="50">
        <f t="shared" si="45"/>
        <v>74.358974358974365</v>
      </c>
      <c r="V222" s="50">
        <f t="shared" si="46"/>
        <v>68.944099378881987</v>
      </c>
      <c r="W222" s="50">
        <f t="shared" si="47"/>
        <v>53.271028037383175</v>
      </c>
      <c r="X222" s="50">
        <f t="shared" si="48"/>
        <v>77.784872583734838</v>
      </c>
      <c r="Y222" s="50">
        <f t="shared" si="49"/>
        <v>72.36999760364246</v>
      </c>
      <c r="Z222" s="50">
        <f t="shared" si="50"/>
        <v>56.696926262143656</v>
      </c>
      <c r="AA222" s="50">
        <f t="shared" si="51"/>
        <v>-3.4258982247604735</v>
      </c>
      <c r="AB222" s="50">
        <f t="shared" si="52"/>
        <v>-3.4258982247604735</v>
      </c>
      <c r="AC222" s="50">
        <f t="shared" si="53"/>
        <v>-3.4258982247604806</v>
      </c>
      <c r="AF222">
        <v>2.58</v>
      </c>
      <c r="AG222">
        <v>1.54</v>
      </c>
      <c r="AH222" s="66"/>
      <c r="AJ222" t="s">
        <v>439</v>
      </c>
    </row>
    <row r="223" spans="1:36" ht="15" x14ac:dyDescent="0.25">
      <c r="A223">
        <v>4.0199999999999996</v>
      </c>
      <c r="B223">
        <v>3.27</v>
      </c>
      <c r="C223">
        <v>2.08</v>
      </c>
      <c r="D223" s="43">
        <f t="shared" si="54"/>
        <v>3.5335847228220363E-2</v>
      </c>
      <c r="E223" s="44">
        <f>IF(OR($A223="",$B223="",$C223=""),"",A223*'MPTO_working_3-way'!$I222)</f>
        <v>4.1620501058574453</v>
      </c>
      <c r="F223" s="45">
        <f>IF(OR($A223="",$B223="",$C223=""),"",B223*'MPTO_working_3-way'!$I222)</f>
        <v>3.3855482204362808</v>
      </c>
      <c r="G223" s="46">
        <f>IF(OR($A223="",$B223="",$C223=""),"",C223*'MPTO_working_3-way'!$I222)</f>
        <v>2.1534985622346983</v>
      </c>
      <c r="H223" s="44">
        <f>IF(OR($A223="",$B223="",$C223=""),"",'MPTO_working_3-way'!E222)</f>
        <v>4.2198080605672255</v>
      </c>
      <c r="I223" s="45">
        <f>IF(OR($A223="",$B223="",$C223=""),"",'MPTO_working_3-way'!F222)</f>
        <v>3.4009928921341817</v>
      </c>
      <c r="J223" s="46">
        <f>IF(OR($A223="",$B223="",$C223=""),"",'MPTO_working_3-way'!G222)</f>
        <v>2.1322388294348182</v>
      </c>
      <c r="K223" s="44">
        <f>IF(OR($A223="",$B223="",$C223=""),"",'OddsRatio_working_3-way'!H222)</f>
        <v>4.1904469490122107</v>
      </c>
      <c r="L223" s="45">
        <f>IF(OR($A223="",$B223="",$C223=""),"",'OddsRatio_working_3-way'!I222)</f>
        <v>3.3981174086946093</v>
      </c>
      <c r="M223" s="46">
        <f>IF(OR($A223="",$B223="",$C223=""),"",'OddsRatio_working_3-way'!J222)</f>
        <v>2.1409545380573478</v>
      </c>
      <c r="N223" s="47">
        <f t="shared" si="42"/>
        <v>24.026620885525954</v>
      </c>
      <c r="O223" s="48">
        <f t="shared" si="43"/>
        <v>29.53731374917869</v>
      </c>
      <c r="P223" s="48">
        <f t="shared" si="44"/>
        <v>46.436065365295349</v>
      </c>
      <c r="Q223" t="s">
        <v>306</v>
      </c>
      <c r="R223" t="s">
        <v>304</v>
      </c>
      <c r="S223" t="s">
        <v>531</v>
      </c>
      <c r="T223" s="50">
        <v>100</v>
      </c>
      <c r="U223" s="50">
        <f t="shared" si="45"/>
        <v>75.124378109452735</v>
      </c>
      <c r="V223" s="50">
        <f t="shared" si="46"/>
        <v>69.418960244648318</v>
      </c>
      <c r="W223" s="50">
        <f t="shared" si="47"/>
        <v>51.92307692307692</v>
      </c>
      <c r="X223" s="50">
        <f t="shared" si="48"/>
        <v>78.657962832274748</v>
      </c>
      <c r="Y223" s="50">
        <f t="shared" si="49"/>
        <v>72.952544967470345</v>
      </c>
      <c r="Z223" s="50">
        <f t="shared" si="50"/>
        <v>55.456661645898954</v>
      </c>
      <c r="AA223" s="50">
        <f t="shared" si="51"/>
        <v>-3.5335847228220132</v>
      </c>
      <c r="AB223" s="50">
        <f t="shared" si="52"/>
        <v>-3.5335847228220274</v>
      </c>
      <c r="AC223" s="50">
        <f t="shared" si="53"/>
        <v>-3.5335847228220345</v>
      </c>
      <c r="AF223">
        <v>2.5299999999999998</v>
      </c>
      <c r="AG223">
        <v>1.56</v>
      </c>
      <c r="AH223" s="66"/>
      <c r="AJ223" t="s">
        <v>439</v>
      </c>
    </row>
    <row r="224" spans="1:36" ht="15" x14ac:dyDescent="0.25">
      <c r="A224">
        <v>1.81</v>
      </c>
      <c r="B224">
        <v>3.77</v>
      </c>
      <c r="C224">
        <v>4.32</v>
      </c>
      <c r="D224" s="43">
        <f t="shared" si="54"/>
        <v>4.921965871670575E-2</v>
      </c>
      <c r="E224" s="44">
        <f>IF(OR($A224="",$B224="",$C224=""),"",A224*'MPTO_working_3-way'!$I223)</f>
        <v>1.8990875822772375</v>
      </c>
      <c r="F224" s="45">
        <f>IF(OR($A224="",$B224="",$C224=""),"",B224*'MPTO_working_3-way'!$I223)</f>
        <v>3.9555581133619806</v>
      </c>
      <c r="G224" s="46">
        <f>IF(OR($A224="",$B224="",$C224=""),"",C224*'MPTO_working_3-way'!$I223)</f>
        <v>4.5326289256561694</v>
      </c>
      <c r="H224" s="44">
        <f>IF(OR($A224="",$B224="",$C224=""),"",'MPTO_working_3-way'!E223)</f>
        <v>1.8653944951899122</v>
      </c>
      <c r="I224" s="45">
        <f>IF(OR($A224="",$B224="",$C224=""),"",'MPTO_working_3-way'!F223)</f>
        <v>4.0185587251582291</v>
      </c>
      <c r="J224" s="46">
        <f>IF(OR($A224="",$B224="",$C224=""),"",'MPTO_working_3-way'!G223)</f>
        <v>4.6495424019031582</v>
      </c>
      <c r="K224" s="44">
        <f>IF(OR($A224="",$B224="",$C224=""),"",'OddsRatio_working_3-way'!H223)</f>
        <v>1.8776736690001448</v>
      </c>
      <c r="L224" s="45">
        <f>IF(OR($A224="",$B224="",$C224=""),"",'OddsRatio_working_3-way'!I223)</f>
        <v>4.0014272384325951</v>
      </c>
      <c r="M224" s="46">
        <f>IF(OR($A224="",$B224="",$C224=""),"",'OddsRatio_working_3-way'!J223)</f>
        <v>4.5973784951610899</v>
      </c>
      <c r="N224" s="47">
        <f t="shared" si="42"/>
        <v>52.656865819788997</v>
      </c>
      <c r="O224" s="48">
        <f t="shared" si="43"/>
        <v>25.280882528864218</v>
      </c>
      <c r="P224" s="48">
        <f t="shared" si="44"/>
        <v>22.062251651346777</v>
      </c>
      <c r="Q224" t="s">
        <v>502</v>
      </c>
      <c r="R224" t="s">
        <v>465</v>
      </c>
      <c r="S224" t="s">
        <v>531</v>
      </c>
      <c r="T224" s="50">
        <v>100</v>
      </c>
      <c r="U224" s="50">
        <f t="shared" si="45"/>
        <v>44.751381215469614</v>
      </c>
      <c r="V224" s="50">
        <f t="shared" si="46"/>
        <v>73.474801061007966</v>
      </c>
      <c r="W224" s="50">
        <f t="shared" si="47"/>
        <v>76.851851851851848</v>
      </c>
      <c r="X224" s="50">
        <f t="shared" si="48"/>
        <v>49.673347087140193</v>
      </c>
      <c r="Y224" s="50">
        <f t="shared" si="49"/>
        <v>78.396766932678545</v>
      </c>
      <c r="Z224" s="50">
        <f t="shared" si="50"/>
        <v>81.773817723522441</v>
      </c>
      <c r="AA224" s="50">
        <f t="shared" si="51"/>
        <v>-4.9219658716705794</v>
      </c>
      <c r="AB224" s="50">
        <f t="shared" si="52"/>
        <v>-4.9219658716705794</v>
      </c>
      <c r="AC224" s="50">
        <f t="shared" si="53"/>
        <v>-4.9219658716705936</v>
      </c>
      <c r="AF224">
        <v>1.84</v>
      </c>
      <c r="AG224">
        <v>2</v>
      </c>
      <c r="AH224" s="66"/>
      <c r="AJ224" t="s">
        <v>445</v>
      </c>
    </row>
    <row r="225" spans="1:36" ht="15" x14ac:dyDescent="0.25">
      <c r="A225">
        <v>1.45</v>
      </c>
      <c r="B225">
        <v>4.33</v>
      </c>
      <c r="C225">
        <v>7.25</v>
      </c>
      <c r="D225" s="43">
        <f t="shared" si="54"/>
        <v>5.8533089113641745E-2</v>
      </c>
      <c r="E225" s="44">
        <f>IF(OR($A225="",$B225="",$C225=""),"",A225*'MPTO_working_3-way'!$I224)</f>
        <v>1.5348729792147804</v>
      </c>
      <c r="F225" s="45">
        <f>IF(OR($A225="",$B225="",$C225=""),"",B225*'MPTO_working_3-way'!$I224)</f>
        <v>4.5834482758620689</v>
      </c>
      <c r="G225" s="46">
        <f>IF(OR($A225="",$B225="",$C225=""),"",C225*'MPTO_working_3-way'!$I224)</f>
        <v>7.6743648960739028</v>
      </c>
      <c r="H225" s="44">
        <f>IF(OR($A225="",$B225="",$C225=""),"",'MPTO_working_3-way'!E224)</f>
        <v>1.4922162804515744</v>
      </c>
      <c r="I225" s="45">
        <f>IF(OR($A225="",$B225="",$C225=""),"",'MPTO_working_3-way'!F224)</f>
        <v>4.7295668549905834</v>
      </c>
      <c r="J225" s="46">
        <f>IF(OR($A225="",$B225="",$C225=""),"",'MPTO_working_3-way'!G224)</f>
        <v>8.4445191661062537</v>
      </c>
      <c r="K225" s="44">
        <f>IF(OR($A225="",$B225="",$C225=""),"",'OddsRatio_working_3-way'!H224)</f>
        <v>1.5053436861369409</v>
      </c>
      <c r="L225" s="45">
        <f>IF(OR($A225="",$B225="",$C225=""),"",'OddsRatio_working_3-way'!I224)</f>
        <v>4.7395432774133637</v>
      </c>
      <c r="M225" s="46">
        <f>IF(OR($A225="",$B225="",$C225=""),"",'OddsRatio_working_3-way'!J224)</f>
        <v>8.0186623074575127</v>
      </c>
      <c r="N225" s="47">
        <f t="shared" si="42"/>
        <v>65.151971110442389</v>
      </c>
      <c r="O225" s="48">
        <f t="shared" si="43"/>
        <v>21.817634667469154</v>
      </c>
      <c r="P225" s="48">
        <f t="shared" si="44"/>
        <v>13.030394222088473</v>
      </c>
      <c r="Q225" t="s">
        <v>309</v>
      </c>
      <c r="R225" t="s">
        <v>308</v>
      </c>
      <c r="S225" t="s">
        <v>531</v>
      </c>
      <c r="T225" s="50">
        <v>100</v>
      </c>
      <c r="U225" s="50">
        <f t="shared" si="45"/>
        <v>31.03448275862069</v>
      </c>
      <c r="V225" s="50">
        <f t="shared" si="46"/>
        <v>76.905311778290994</v>
      </c>
      <c r="W225" s="50">
        <f t="shared" si="47"/>
        <v>86.206896551724142</v>
      </c>
      <c r="X225" s="50">
        <f t="shared" si="48"/>
        <v>36.887791669984871</v>
      </c>
      <c r="Y225" s="50">
        <f t="shared" si="49"/>
        <v>82.758620689655189</v>
      </c>
      <c r="Z225" s="50">
        <f t="shared" si="50"/>
        <v>92.060205463088323</v>
      </c>
      <c r="AA225" s="50">
        <f t="shared" si="51"/>
        <v>-5.8533089113641807</v>
      </c>
      <c r="AB225" s="50">
        <f t="shared" si="52"/>
        <v>-5.853308911364195</v>
      </c>
      <c r="AC225" s="50">
        <f t="shared" si="53"/>
        <v>-5.8533089113641807</v>
      </c>
      <c r="AF225">
        <v>1.98</v>
      </c>
      <c r="AG225">
        <v>1.84</v>
      </c>
      <c r="AH225" s="66"/>
      <c r="AJ225" t="s">
        <v>445</v>
      </c>
    </row>
    <row r="226" spans="1:36" ht="15" x14ac:dyDescent="0.25">
      <c r="A226">
        <v>2.1800000000000002</v>
      </c>
      <c r="B226">
        <v>3.28</v>
      </c>
      <c r="C226">
        <v>3.47</v>
      </c>
      <c r="D226" s="43">
        <f t="shared" si="54"/>
        <v>5.1778083151108767E-2</v>
      </c>
      <c r="E226" s="44">
        <f>IF(OR($A226="",$B226="",$C226=""),"",A226*'MPTO_working_3-way'!$I225)</f>
        <v>2.2928762212694171</v>
      </c>
      <c r="F226" s="45">
        <f>IF(OR($A226="",$B226="",$C226=""),"",B226*'MPTO_working_3-way'!$I225)</f>
        <v>3.4498321127356366</v>
      </c>
      <c r="G226" s="46">
        <f>IF(OR($A226="",$B226="",$C226=""),"",C226*'MPTO_working_3-way'!$I225)</f>
        <v>3.6496699485343478</v>
      </c>
      <c r="H226" s="44">
        <f>IF(OR($A226="",$B226="",$C226=""),"",'MPTO_working_3-way'!E225)</f>
        <v>2.2652302087565928</v>
      </c>
      <c r="I226" s="45">
        <f>IF(OR($A226="",$B226="",$C226=""),"",'MPTO_working_3-way'!F225)</f>
        <v>3.4768255424985872</v>
      </c>
      <c r="J226" s="46">
        <f>IF(OR($A226="",$B226="",$C226=""),"",'MPTO_working_3-way'!G225)</f>
        <v>3.6910573620949765</v>
      </c>
      <c r="K226" s="44">
        <f>IF(OR($A226="",$B226="",$C226=""),"",'OddsRatio_working_3-way'!H225)</f>
        <v>2.2766595675305599</v>
      </c>
      <c r="L226" s="45">
        <f>IF(OR($A226="",$B226="",$C226=""),"",'OddsRatio_working_3-way'!I225)</f>
        <v>3.4667659440420988</v>
      </c>
      <c r="M226" s="46">
        <f>IF(OR($A226="",$B226="",$C226=""),"",'OddsRatio_working_3-way'!J225)</f>
        <v>3.6723297727122723</v>
      </c>
      <c r="N226" s="47">
        <f t="shared" si="42"/>
        <v>43.613344267069273</v>
      </c>
      <c r="O226" s="48">
        <f t="shared" si="43"/>
        <v>28.98691783603995</v>
      </c>
      <c r="P226" s="48">
        <f t="shared" si="44"/>
        <v>27.39973789689078</v>
      </c>
      <c r="Q226" t="s">
        <v>470</v>
      </c>
      <c r="R226" t="s">
        <v>510</v>
      </c>
      <c r="S226" t="s">
        <v>531</v>
      </c>
      <c r="T226" s="50">
        <v>100</v>
      </c>
      <c r="U226" s="50">
        <f t="shared" si="45"/>
        <v>54.128440366972484</v>
      </c>
      <c r="V226" s="50">
        <f t="shared" si="46"/>
        <v>69.512195121951223</v>
      </c>
      <c r="W226" s="50">
        <f t="shared" si="47"/>
        <v>71.181556195965413</v>
      </c>
      <c r="X226" s="50">
        <f t="shared" si="48"/>
        <v>59.306248682083364</v>
      </c>
      <c r="Y226" s="50">
        <f t="shared" si="49"/>
        <v>74.690003437062103</v>
      </c>
      <c r="Z226" s="50">
        <f t="shared" si="50"/>
        <v>76.359364511076294</v>
      </c>
      <c r="AA226" s="50">
        <f t="shared" si="51"/>
        <v>-5.1778083151108802</v>
      </c>
      <c r="AB226" s="50">
        <f t="shared" si="52"/>
        <v>-5.1778083151108802</v>
      </c>
      <c r="AC226" s="50">
        <f t="shared" si="53"/>
        <v>-5.1778083151108802</v>
      </c>
      <c r="AF226">
        <v>2.17</v>
      </c>
      <c r="AG226">
        <v>1.69</v>
      </c>
      <c r="AH226" s="66"/>
      <c r="AJ226" t="s">
        <v>445</v>
      </c>
    </row>
    <row r="227" spans="1:36" ht="15" x14ac:dyDescent="0.25">
      <c r="A227">
        <v>3.85</v>
      </c>
      <c r="B227">
        <v>3.87</v>
      </c>
      <c r="C227">
        <v>1.87</v>
      </c>
      <c r="D227" s="43">
        <f t="shared" si="54"/>
        <v>5.2897550845567132E-2</v>
      </c>
      <c r="E227" s="44">
        <f>IF(OR($A227="",$B227="",$C227=""),"",A227*'MPTO_working_3-way'!$I226)</f>
        <v>4.0536555707554331</v>
      </c>
      <c r="F227" s="45">
        <f>IF(OR($A227="",$B227="",$C227=""),"",B227*'MPTO_working_3-way'!$I226)</f>
        <v>4.0747135217723445</v>
      </c>
      <c r="G227" s="46">
        <f>IF(OR($A227="",$B227="",$C227=""),"",C227*'MPTO_working_3-way'!$I226)</f>
        <v>1.9689184200812107</v>
      </c>
      <c r="H227" s="44">
        <f>IF(OR($A227="",$B227="",$C227=""),"",'MPTO_working_3-way'!E226)</f>
        <v>4.1303924792698865</v>
      </c>
      <c r="I227" s="45">
        <f>IF(OR($A227="",$B227="",$C227=""),"",'MPTO_working_3-way'!F226)</f>
        <v>4.1534204420297174</v>
      </c>
      <c r="J227" s="46">
        <f>IF(OR($A227="",$B227="",$C227=""),"",'MPTO_working_3-way'!G226)</f>
        <v>1.9337615456360391</v>
      </c>
      <c r="K227" s="44">
        <f>IF(OR($A227="",$B227="",$C227=""),"",'OddsRatio_working_3-way'!H226)</f>
        <v>4.101549622813967</v>
      </c>
      <c r="L227" s="45">
        <f>IF(OR($A227="",$B227="",$C227=""),"",'OddsRatio_working_3-way'!I226)</f>
        <v>4.1233148833249418</v>
      </c>
      <c r="M227" s="46">
        <f>IF(OR($A227="",$B227="",$C227=""),"",'OddsRatio_working_3-way'!J226)</f>
        <v>1.9467888322274212</v>
      </c>
      <c r="N227" s="47">
        <f t="shared" si="42"/>
        <v>24.669091454497735</v>
      </c>
      <c r="O227" s="48">
        <f t="shared" si="43"/>
        <v>24.541602609771651</v>
      </c>
      <c r="P227" s="48">
        <f t="shared" si="44"/>
        <v>50.789305935730624</v>
      </c>
      <c r="Q227" t="s">
        <v>314</v>
      </c>
      <c r="R227" t="s">
        <v>501</v>
      </c>
      <c r="S227" t="s">
        <v>531</v>
      </c>
      <c r="T227" s="50">
        <v>100</v>
      </c>
      <c r="U227" s="50">
        <f t="shared" si="45"/>
        <v>74.025974025974023</v>
      </c>
      <c r="V227" s="50">
        <f t="shared" si="46"/>
        <v>74.160206718346245</v>
      </c>
      <c r="W227" s="50">
        <f t="shared" si="47"/>
        <v>46.524064171122987</v>
      </c>
      <c r="X227" s="50">
        <f t="shared" si="48"/>
        <v>79.315729110530739</v>
      </c>
      <c r="Y227" s="50">
        <f t="shared" si="49"/>
        <v>79.449961802902962</v>
      </c>
      <c r="Z227" s="50">
        <f t="shared" si="50"/>
        <v>51.813819255679718</v>
      </c>
      <c r="AA227" s="50">
        <f t="shared" si="51"/>
        <v>-5.2897550845567167</v>
      </c>
      <c r="AB227" s="50">
        <f t="shared" si="52"/>
        <v>-5.2897550845567167</v>
      </c>
      <c r="AC227" s="50">
        <f t="shared" si="53"/>
        <v>-5.2897550845567309</v>
      </c>
      <c r="AF227">
        <v>1.73</v>
      </c>
      <c r="AG227">
        <v>2.11</v>
      </c>
      <c r="AH227" s="66"/>
      <c r="AJ227" t="s">
        <v>445</v>
      </c>
    </row>
    <row r="228" spans="1:36" ht="15" x14ac:dyDescent="0.25">
      <c r="A228">
        <v>4.3499999999999996</v>
      </c>
      <c r="B228">
        <v>3.93</v>
      </c>
      <c r="C228">
        <v>1.75</v>
      </c>
      <c r="D228" s="43">
        <f t="shared" si="54"/>
        <v>5.5766555108487159E-2</v>
      </c>
      <c r="E228" s="44">
        <f>IF(OR($A228="",$B228="",$C228=""),"",A228*'MPTO_working_3-way'!$I227)</f>
        <v>4.5925845147219189</v>
      </c>
      <c r="F228" s="45">
        <f>IF(OR($A228="",$B228="",$C228=""),"",B228*'MPTO_working_3-way'!$I227)</f>
        <v>4.1491625615763548</v>
      </c>
      <c r="G228" s="46">
        <f>IF(OR($A228="",$B228="",$C228=""),"",C228*'MPTO_working_3-way'!$I227)</f>
        <v>1.8475914714398525</v>
      </c>
      <c r="H228" s="44">
        <f>IF(OR($A228="",$B228="",$C228=""),"",'MPTO_working_3-way'!E227)</f>
        <v>4.7326926499377109</v>
      </c>
      <c r="I228" s="45">
        <f>IF(OR($A228="",$B228="",$C228=""),"",'MPTO_working_3-way'!F227)</f>
        <v>4.2397300313546262</v>
      </c>
      <c r="J228" s="46">
        <f>IF(OR($A228="",$B228="",$C228=""),"",'MPTO_working_3-way'!G227)</f>
        <v>1.808842534859993</v>
      </c>
      <c r="K228" s="44">
        <f>IF(OR($A228="",$B228="",$C228=""),"",'OddsRatio_working_3-way'!H227)</f>
        <v>4.6738418752144089</v>
      </c>
      <c r="L228" s="45">
        <f>IF(OR($A228="",$B228="",$C228=""),"",'OddsRatio_working_3-way'!I227)</f>
        <v>4.2132408042920071</v>
      </c>
      <c r="M228" s="46">
        <f>IF(OR($A228="",$B228="",$C228=""),"",'OddsRatio_working_3-way'!J227)</f>
        <v>1.8225019123614348</v>
      </c>
      <c r="N228" s="47">
        <f t="shared" si="42"/>
        <v>21.774231846891773</v>
      </c>
      <c r="O228" s="48">
        <f t="shared" si="43"/>
        <v>24.101248990834399</v>
      </c>
      <c r="P228" s="48">
        <f t="shared" si="44"/>
        <v>54.124519162273835</v>
      </c>
      <c r="Q228" t="s">
        <v>500</v>
      </c>
      <c r="R228" t="s">
        <v>518</v>
      </c>
      <c r="S228" t="s">
        <v>531</v>
      </c>
      <c r="T228" s="50">
        <v>100</v>
      </c>
      <c r="U228" s="50">
        <f t="shared" si="45"/>
        <v>77.011494252873561</v>
      </c>
      <c r="V228" s="50">
        <f t="shared" si="46"/>
        <v>74.554707379134854</v>
      </c>
      <c r="W228" s="50">
        <f t="shared" si="47"/>
        <v>42.857142857142854</v>
      </c>
      <c r="X228" s="50">
        <f t="shared" si="48"/>
        <v>82.588149763722285</v>
      </c>
      <c r="Y228" s="50">
        <f t="shared" si="49"/>
        <v>80.131362889983578</v>
      </c>
      <c r="Z228" s="50">
        <f t="shared" si="50"/>
        <v>48.433798367991578</v>
      </c>
      <c r="AA228" s="50">
        <f t="shared" si="51"/>
        <v>-5.5766555108487239</v>
      </c>
      <c r="AB228" s="50">
        <f t="shared" si="52"/>
        <v>-5.5766555108487239</v>
      </c>
      <c r="AC228" s="50">
        <f t="shared" si="53"/>
        <v>-5.5766555108487239</v>
      </c>
      <c r="AF228">
        <v>1.78</v>
      </c>
      <c r="AG228">
        <v>2.0299999999999998</v>
      </c>
      <c r="AH228" s="66"/>
      <c r="AJ228" t="s">
        <v>445</v>
      </c>
    </row>
    <row r="229" spans="1:36" ht="15" x14ac:dyDescent="0.25">
      <c r="A229">
        <v>1.99</v>
      </c>
      <c r="B229">
        <v>3.34</v>
      </c>
      <c r="C229">
        <v>4.3</v>
      </c>
      <c r="D229" s="43">
        <f t="shared" si="54"/>
        <v>3.4471899953744556E-2</v>
      </c>
      <c r="E229" s="44">
        <f>IF(OR($A229="",$B229="",$C229=""),"",A229*'MPTO_working_3-way'!$I228)</f>
        <v>2.0585990809079515</v>
      </c>
      <c r="F229" s="45">
        <f>IF(OR($A229="",$B229="",$C229=""),"",B229*'MPTO_working_3-way'!$I228)</f>
        <v>3.4551361458455068</v>
      </c>
      <c r="G229" s="46">
        <f>IF(OR($A229="",$B229="",$C229=""),"",C229*'MPTO_working_3-way'!$I228)</f>
        <v>4.4482291698011016</v>
      </c>
      <c r="H229" s="44">
        <f>IF(OR($A229="",$B229="",$C229=""),"",'MPTO_working_3-way'!E228)</f>
        <v>2.036568918675616</v>
      </c>
      <c r="I229" s="45">
        <f>IF(OR($A229="",$B229="",$C229=""),"",'MPTO_working_3-way'!F228)</f>
        <v>3.4733008233890121</v>
      </c>
      <c r="J229" s="46">
        <f>IF(OR($A229="",$B229="",$C229=""),"",'MPTO_working_3-way'!G228)</f>
        <v>4.5235051370170165</v>
      </c>
      <c r="K229" s="44">
        <f>IF(OR($A229="",$B229="",$C229=""),"",'OddsRatio_working_3-way'!H228)</f>
        <v>2.0453831573804915</v>
      </c>
      <c r="L229" s="45">
        <f>IF(OR($A229="",$B229="",$C229=""),"",'OddsRatio_working_3-way'!I228)</f>
        <v>3.4709056447175253</v>
      </c>
      <c r="M229" s="46">
        <f>IF(OR($A229="",$B229="",$C229=""),"",'OddsRatio_working_3-way'!J228)</f>
        <v>4.4846105246016377</v>
      </c>
      <c r="N229" s="47">
        <f t="shared" si="42"/>
        <v>48.576724301214924</v>
      </c>
      <c r="O229" s="48">
        <f t="shared" si="43"/>
        <v>28.942419568687932</v>
      </c>
      <c r="P229" s="48">
        <f t="shared" si="44"/>
        <v>22.480856130097138</v>
      </c>
      <c r="Q229" t="s">
        <v>329</v>
      </c>
      <c r="R229" t="s">
        <v>341</v>
      </c>
      <c r="S229" t="s">
        <v>531</v>
      </c>
      <c r="T229" s="50">
        <v>100</v>
      </c>
      <c r="U229" s="50">
        <f t="shared" si="45"/>
        <v>49.748743718592962</v>
      </c>
      <c r="V229" s="50">
        <f t="shared" si="46"/>
        <v>70.059880239520965</v>
      </c>
      <c r="W229" s="50">
        <f t="shared" si="47"/>
        <v>76.744186046511629</v>
      </c>
      <c r="X229" s="50">
        <f t="shared" si="48"/>
        <v>53.195933713967413</v>
      </c>
      <c r="Y229" s="50">
        <f t="shared" si="49"/>
        <v>73.507070234895394</v>
      </c>
      <c r="Z229" s="50">
        <f t="shared" si="50"/>
        <v>80.191376041886073</v>
      </c>
      <c r="AA229" s="50">
        <f t="shared" si="51"/>
        <v>-3.4471899953744511</v>
      </c>
      <c r="AB229" s="50">
        <f t="shared" si="52"/>
        <v>-3.4471899953744298</v>
      </c>
      <c r="AC229" s="50">
        <f t="shared" si="53"/>
        <v>-3.447189995374444</v>
      </c>
      <c r="AF229">
        <v>2.3199999999999998</v>
      </c>
      <c r="AG229">
        <v>1.65</v>
      </c>
      <c r="AH229" s="66"/>
      <c r="AJ229" t="s">
        <v>446</v>
      </c>
    </row>
    <row r="230" spans="1:36" ht="15" x14ac:dyDescent="0.25">
      <c r="A230">
        <v>2.37</v>
      </c>
      <c r="B230">
        <v>3.18</v>
      </c>
      <c r="C230">
        <v>3.36</v>
      </c>
      <c r="D230" s="43">
        <f t="shared" si="54"/>
        <v>3.4025384694121197E-2</v>
      </c>
      <c r="E230" s="44">
        <f>IF(OR($A230="",$B230="",$C230=""),"",A230*'MPTO_working_3-way'!$I229)</f>
        <v>2.4506401617250675</v>
      </c>
      <c r="F230" s="45">
        <f>IF(OR($A230="",$B230="",$C230=""),"",B230*'MPTO_working_3-way'!$I229)</f>
        <v>3.2882007233273054</v>
      </c>
      <c r="G230" s="46">
        <f>IF(OR($A230="",$B230="",$C230=""),"",C230*'MPTO_working_3-way'!$I229)</f>
        <v>3.4743252925722472</v>
      </c>
      <c r="H230" s="44">
        <f>IF(OR($A230="",$B230="",$C230=""),"",'MPTO_working_3-way'!E229)</f>
        <v>2.4354654423831978</v>
      </c>
      <c r="I230" s="45">
        <f>IF(OR($A230="",$B230="",$C230=""),"",'MPTO_working_3-way'!F229)</f>
        <v>3.2989841573571206</v>
      </c>
      <c r="J230" s="46">
        <f>IF(OR($A230="",$B230="",$C230=""),"",'MPTO_working_3-way'!G229)</f>
        <v>3.4931172158989332</v>
      </c>
      <c r="K230" s="44">
        <f>IF(OR($A230="",$B230="",$C230=""),"",'OddsRatio_working_3-way'!H229)</f>
        <v>2.4421188528219995</v>
      </c>
      <c r="L230" s="45">
        <f>IF(OR($A230="",$B230="",$C230=""),"",'OddsRatio_working_3-way'!I229)</f>
        <v>3.294758466534276</v>
      </c>
      <c r="M230" s="46">
        <f>IF(OR($A230="",$B230="",$C230=""),"",'OddsRatio_working_3-way'!J229)</f>
        <v>3.4842339362481161</v>
      </c>
      <c r="N230" s="47">
        <f t="shared" si="42"/>
        <v>40.805664398157695</v>
      </c>
      <c r="O230" s="48">
        <f t="shared" si="43"/>
        <v>30.41176874957036</v>
      </c>
      <c r="P230" s="48">
        <f t="shared" si="44"/>
        <v>28.782566852271945</v>
      </c>
      <c r="Q230" t="s">
        <v>332</v>
      </c>
      <c r="R230" t="s">
        <v>342</v>
      </c>
      <c r="S230" t="s">
        <v>531</v>
      </c>
      <c r="T230" s="50">
        <v>100</v>
      </c>
      <c r="U230" s="50">
        <f t="shared" si="45"/>
        <v>57.805907172995774</v>
      </c>
      <c r="V230" s="50">
        <f t="shared" si="46"/>
        <v>68.55345911949685</v>
      </c>
      <c r="W230" s="50">
        <f t="shared" si="47"/>
        <v>70.238095238095241</v>
      </c>
      <c r="X230" s="50">
        <f t="shared" si="48"/>
        <v>61.208445642407902</v>
      </c>
      <c r="Y230" s="50">
        <f t="shared" si="49"/>
        <v>71.955997588908986</v>
      </c>
      <c r="Z230" s="50">
        <f t="shared" si="50"/>
        <v>73.640633707507348</v>
      </c>
      <c r="AA230" s="50">
        <f t="shared" si="51"/>
        <v>-3.4025384694121286</v>
      </c>
      <c r="AB230" s="50">
        <f t="shared" si="52"/>
        <v>-3.4025384694121357</v>
      </c>
      <c r="AC230" s="50">
        <f t="shared" si="53"/>
        <v>-3.4025384694121072</v>
      </c>
      <c r="AF230">
        <v>2.4900000000000002</v>
      </c>
      <c r="AG230">
        <v>1.57</v>
      </c>
      <c r="AH230" s="66"/>
      <c r="AJ230" t="s">
        <v>446</v>
      </c>
    </row>
    <row r="231" spans="1:36" ht="15" x14ac:dyDescent="0.25">
      <c r="A231">
        <v>3.13</v>
      </c>
      <c r="B231">
        <v>3.02</v>
      </c>
      <c r="C231">
        <v>2.61</v>
      </c>
      <c r="D231" s="43">
        <f t="shared" si="54"/>
        <v>3.375640815805081E-2</v>
      </c>
      <c r="E231" s="44">
        <f>IF(OR($A231="",$B231="",$C231=""),"",A231*'MPTO_working_3-way'!$I230)</f>
        <v>3.2356575575346991</v>
      </c>
      <c r="F231" s="45">
        <f>IF(OR($A231="",$B231="",$C231=""),"",B231*'MPTO_working_3-way'!$I230)</f>
        <v>3.1219443526373136</v>
      </c>
      <c r="G231" s="46">
        <f>IF(OR($A231="",$B231="",$C231=""),"",C231*'MPTO_working_3-way'!$I230)</f>
        <v>2.6981042252925125</v>
      </c>
      <c r="H231" s="44">
        <f>IF(OR($A231="",$B231="",$C231=""),"",'MPTO_working_3-way'!E230)</f>
        <v>3.2442602030193508</v>
      </c>
      <c r="I231" s="45">
        <f>IF(OR($A231="",$B231="",$C231=""),"",'MPTO_working_3-way'!F230)</f>
        <v>3.1262339659505365</v>
      </c>
      <c r="J231" s="46">
        <f>IF(OR($A231="",$B231="",$C231=""),"",'MPTO_working_3-way'!G230)</f>
        <v>2.6889698690491617</v>
      </c>
      <c r="K231" s="44">
        <f>IF(OR($A231="",$B231="",$C231=""),"",'OddsRatio_working_3-way'!H230)</f>
        <v>3.2400833321272358</v>
      </c>
      <c r="L231" s="45">
        <f>IF(OR($A231="",$B231="",$C231=""),"",'OddsRatio_working_3-way'!I230)</f>
        <v>3.1243982774164389</v>
      </c>
      <c r="M231" s="46">
        <f>IF(OR($A231="",$B231="",$C231=""),"",'OddsRatio_working_3-way'!J230)</f>
        <v>2.6932085280398357</v>
      </c>
      <c r="N231" s="47">
        <f t="shared" si="42"/>
        <v>30.905619096537411</v>
      </c>
      <c r="O231" s="48">
        <f t="shared" si="43"/>
        <v>32.031320454358308</v>
      </c>
      <c r="P231" s="48">
        <f t="shared" si="44"/>
        <v>37.063060449104256</v>
      </c>
      <c r="Q231" t="s">
        <v>330</v>
      </c>
      <c r="R231" t="s">
        <v>339</v>
      </c>
      <c r="S231" t="s">
        <v>531</v>
      </c>
      <c r="T231" s="50">
        <v>100</v>
      </c>
      <c r="U231" s="50">
        <f t="shared" si="45"/>
        <v>68.051118210862612</v>
      </c>
      <c r="V231" s="50">
        <f t="shared" si="46"/>
        <v>66.88741721854305</v>
      </c>
      <c r="W231" s="50">
        <f t="shared" si="47"/>
        <v>61.685823754789276</v>
      </c>
      <c r="X231" s="50">
        <f t="shared" si="48"/>
        <v>71.426759026667682</v>
      </c>
      <c r="Y231" s="50">
        <f t="shared" si="49"/>
        <v>70.26305803434812</v>
      </c>
      <c r="Z231" s="50">
        <f t="shared" si="50"/>
        <v>65.061464570594339</v>
      </c>
      <c r="AA231" s="50">
        <f t="shared" si="51"/>
        <v>-3.3756408158050704</v>
      </c>
      <c r="AB231" s="50">
        <f t="shared" si="52"/>
        <v>-3.3756408158050704</v>
      </c>
      <c r="AC231" s="50">
        <f t="shared" si="53"/>
        <v>-3.3756408158050633</v>
      </c>
      <c r="AF231">
        <v>2.52</v>
      </c>
      <c r="AG231">
        <v>1.56</v>
      </c>
      <c r="AH231" s="66"/>
      <c r="AJ231" t="s">
        <v>446</v>
      </c>
    </row>
    <row r="232" spans="1:36" ht="15" x14ac:dyDescent="0.25">
      <c r="A232">
        <v>2.5299999999999998</v>
      </c>
      <c r="B232">
        <v>3.05</v>
      </c>
      <c r="C232">
        <v>3.22</v>
      </c>
      <c r="D232" s="43">
        <f t="shared" si="54"/>
        <v>3.3684775666243949E-2</v>
      </c>
      <c r="E232" s="44">
        <f>IF(OR($A232="",$B232="",$C232=""),"",A232*'MPTO_working_3-way'!$I231)</f>
        <v>2.615222482435597</v>
      </c>
      <c r="F232" s="45">
        <f>IF(OR($A232="",$B232="",$C232=""),"",B232*'MPTO_working_3-way'!$I231)</f>
        <v>3.1527385657820437</v>
      </c>
      <c r="G232" s="46">
        <f>IF(OR($A232="",$B232="",$C232=""),"",C232*'MPTO_working_3-way'!$I231)</f>
        <v>3.3284649776453059</v>
      </c>
      <c r="H232" s="44">
        <f>IF(OR($A232="",$B232="",$C232=""),"",'MPTO_working_3-way'!E231)</f>
        <v>2.6039723286812735</v>
      </c>
      <c r="I232" s="45">
        <f>IF(OR($A232="",$B232="",$C232=""),"",'MPTO_working_3-way'!F231)</f>
        <v>3.1581547636448675</v>
      </c>
      <c r="J232" s="46">
        <f>IF(OR($A232="",$B232="",$C232=""),"",'MPTO_working_3-way'!G231)</f>
        <v>3.3407860964220557</v>
      </c>
      <c r="K232" s="44">
        <f>IF(OR($A232="",$B232="",$C232=""),"",'OddsRatio_working_3-way'!H231)</f>
        <v>2.6091069765390689</v>
      </c>
      <c r="L232" s="45">
        <f>IF(OR($A232="",$B232="",$C232=""),"",'OddsRatio_working_3-way'!I231)</f>
        <v>3.1559930077811065</v>
      </c>
      <c r="M232" s="46">
        <f>IF(OR($A232="",$B232="",$C232=""),"",'OddsRatio_working_3-way'!J231)</f>
        <v>3.3347826718410034</v>
      </c>
      <c r="N232" s="47">
        <f t="shared" si="42"/>
        <v>38.237664547326951</v>
      </c>
      <c r="O232" s="48">
        <f t="shared" si="43"/>
        <v>31.718456165487602</v>
      </c>
      <c r="P232" s="48">
        <f t="shared" si="44"/>
        <v>30.043879287185455</v>
      </c>
      <c r="Q232" t="s">
        <v>328</v>
      </c>
      <c r="R232" t="s">
        <v>340</v>
      </c>
      <c r="S232" t="s">
        <v>531</v>
      </c>
      <c r="T232" s="50">
        <v>100</v>
      </c>
      <c r="U232" s="50">
        <f t="shared" si="45"/>
        <v>60.474308300395251</v>
      </c>
      <c r="V232" s="50">
        <f t="shared" si="46"/>
        <v>67.21311475409837</v>
      </c>
      <c r="W232" s="50">
        <f t="shared" si="47"/>
        <v>68.944099378881987</v>
      </c>
      <c r="X232" s="50">
        <f t="shared" si="48"/>
        <v>63.842785867019657</v>
      </c>
      <c r="Y232" s="50">
        <f t="shared" si="49"/>
        <v>70.581592320722763</v>
      </c>
      <c r="Z232" s="50">
        <f t="shared" si="50"/>
        <v>72.312576945506393</v>
      </c>
      <c r="AA232" s="50">
        <f t="shared" si="51"/>
        <v>-3.3684775666244064</v>
      </c>
      <c r="AB232" s="50">
        <f t="shared" si="52"/>
        <v>-3.3684775666243922</v>
      </c>
      <c r="AC232" s="50">
        <f t="shared" si="53"/>
        <v>-3.3684775666244064</v>
      </c>
      <c r="AF232">
        <v>2.36</v>
      </c>
      <c r="AG232">
        <v>1.63</v>
      </c>
      <c r="AH232" s="66"/>
      <c r="AJ232" t="s">
        <v>446</v>
      </c>
    </row>
    <row r="233" spans="1:36" ht="15" x14ac:dyDescent="0.25">
      <c r="A233">
        <v>1.81</v>
      </c>
      <c r="B233">
        <v>3.57</v>
      </c>
      <c r="C233">
        <v>4.91</v>
      </c>
      <c r="D233" s="43">
        <f t="shared" si="54"/>
        <v>3.6264220443271711E-2</v>
      </c>
      <c r="E233" s="44">
        <f>IF(OR($A233="",$B233="",$C233=""),"",A233*'MPTO_working_3-way'!$I232)</f>
        <v>1.8756382390023218</v>
      </c>
      <c r="F233" s="45">
        <f>IF(OR($A233="",$B233="",$C233=""),"",B233*'MPTO_working_3-way'!$I232)</f>
        <v>3.6994632669824798</v>
      </c>
      <c r="G233" s="46">
        <f>IF(OR($A233="",$B233="",$C233=""),"",C233*'MPTO_working_3-way'!$I232)</f>
        <v>5.0880573223764642</v>
      </c>
      <c r="H233" s="44">
        <f>IF(OR($A233="",$B233="",$C233=""),"",'MPTO_working_3-way'!E232)</f>
        <v>1.8504875820607096</v>
      </c>
      <c r="I233" s="45">
        <f>IF(OR($A233="",$B233="",$C233=""),"",'MPTO_working_3-way'!F232)</f>
        <v>3.7310095623620896</v>
      </c>
      <c r="J233" s="46">
        <f>IF(OR($A233="",$B233="",$C233=""),"",'MPTO_working_3-way'!G232)</f>
        <v>5.2198083670518383</v>
      </c>
      <c r="K233" s="44">
        <f>IF(OR($A233="",$B233="",$C233=""),"",'OddsRatio_working_3-way'!H232)</f>
        <v>1.8599315454800727</v>
      </c>
      <c r="L233" s="45">
        <f>IF(OR($A233="",$B233="",$C233=""),"",'OddsRatio_working_3-way'!I232)</f>
        <v>3.7284247801034414</v>
      </c>
      <c r="M233" s="46">
        <f>IF(OR($A233="",$B233="",$C233=""),"",'OddsRatio_working_3-way'!J232)</f>
        <v>5.1510275837371413</v>
      </c>
      <c r="N233" s="47">
        <f t="shared" si="42"/>
        <v>53.315185157022285</v>
      </c>
      <c r="O233" s="48">
        <f t="shared" si="43"/>
        <v>27.030948216865642</v>
      </c>
      <c r="P233" s="48">
        <f t="shared" si="44"/>
        <v>19.653866626112084</v>
      </c>
      <c r="Q233" t="s">
        <v>333</v>
      </c>
      <c r="R233" t="s">
        <v>331</v>
      </c>
      <c r="S233" t="s">
        <v>531</v>
      </c>
      <c r="T233" s="50">
        <v>100</v>
      </c>
      <c r="U233" s="50">
        <f t="shared" si="45"/>
        <v>44.751381215469614</v>
      </c>
      <c r="V233" s="50">
        <f t="shared" si="46"/>
        <v>71.988795518207283</v>
      </c>
      <c r="W233" s="50">
        <f t="shared" si="47"/>
        <v>79.633401221995925</v>
      </c>
      <c r="X233" s="50">
        <f t="shared" si="48"/>
        <v>48.377803259796792</v>
      </c>
      <c r="Y233" s="50">
        <f t="shared" si="49"/>
        <v>75.615217562534468</v>
      </c>
      <c r="Z233" s="50">
        <f t="shared" si="50"/>
        <v>83.25982326632311</v>
      </c>
      <c r="AA233" s="50">
        <f t="shared" si="51"/>
        <v>-3.6264220443271782</v>
      </c>
      <c r="AB233" s="50">
        <f t="shared" si="52"/>
        <v>-3.6264220443271853</v>
      </c>
      <c r="AC233" s="50">
        <f t="shared" si="53"/>
        <v>-3.6264220443271853</v>
      </c>
      <c r="AF233">
        <v>2.2999999999999998</v>
      </c>
      <c r="AG233">
        <v>1.65</v>
      </c>
      <c r="AH233" s="66"/>
      <c r="AJ233" t="s">
        <v>446</v>
      </c>
    </row>
    <row r="234" spans="1:36" ht="15" x14ac:dyDescent="0.25">
      <c r="A234">
        <v>3.02</v>
      </c>
      <c r="B234">
        <v>2.86</v>
      </c>
      <c r="C234">
        <v>2.84</v>
      </c>
      <c r="D234" s="43">
        <f t="shared" si="54"/>
        <v>3.2888853521257255E-2</v>
      </c>
      <c r="E234" s="44">
        <f>IF(OR($A234="",$B234="",$C234=""),"",A234*'MPTO_working_3-way'!$I233)</f>
        <v>3.1193243376341968</v>
      </c>
      <c r="F234" s="45">
        <f>IF(OR($A234="",$B234="",$C234=""),"",B234*'MPTO_working_3-way'!$I233)</f>
        <v>2.9540621210707956</v>
      </c>
      <c r="G234" s="46">
        <f>IF(OR($A234="",$B234="",$C234=""),"",C234*'MPTO_working_3-way'!$I233)</f>
        <v>2.9334043440003703</v>
      </c>
      <c r="H234" s="44">
        <f>IF(OR($A234="",$B234="",$C234=""),"",'MPTO_working_3-way'!E233)</f>
        <v>3.1234102169873852</v>
      </c>
      <c r="I234" s="45">
        <f>IF(OR($A234="",$B234="",$C234=""),"",'MPTO_working_3-way'!F233)</f>
        <v>2.9525751607469339</v>
      </c>
      <c r="J234" s="46">
        <f>IF(OR($A234="",$B234="",$C234=""),"",'MPTO_working_3-way'!G233)</f>
        <v>2.9312642721437707</v>
      </c>
      <c r="K234" s="44">
        <f>IF(OR($A234="",$B234="",$C234=""),"",'OddsRatio_working_3-way'!H233)</f>
        <v>3.1213594048994113</v>
      </c>
      <c r="L234" s="45">
        <f>IF(OR($A234="",$B234="",$C234=""),"",'OddsRatio_working_3-way'!I233)</f>
        <v>2.9533309371846062</v>
      </c>
      <c r="M234" s="46">
        <f>IF(OR($A234="",$B234="",$C234=""),"",'OddsRatio_working_3-way'!J233)</f>
        <v>2.9323273787202555</v>
      </c>
      <c r="N234" s="47">
        <f t="shared" si="42"/>
        <v>32.058224530714703</v>
      </c>
      <c r="O234" s="48">
        <f t="shared" si="43"/>
        <v>33.851691637328116</v>
      </c>
      <c r="P234" s="48">
        <f t="shared" si="44"/>
        <v>34.090083831957187</v>
      </c>
      <c r="Q234" t="s">
        <v>335</v>
      </c>
      <c r="R234" t="s">
        <v>327</v>
      </c>
      <c r="S234" t="s">
        <v>531</v>
      </c>
      <c r="T234" s="50">
        <v>100</v>
      </c>
      <c r="U234" s="50">
        <f t="shared" si="45"/>
        <v>66.88741721854305</v>
      </c>
      <c r="V234" s="50">
        <f t="shared" si="46"/>
        <v>65.03496503496504</v>
      </c>
      <c r="W234" s="50">
        <f t="shared" si="47"/>
        <v>64.788732394366207</v>
      </c>
      <c r="X234" s="50">
        <f t="shared" si="48"/>
        <v>70.176302570668781</v>
      </c>
      <c r="Y234" s="50">
        <f t="shared" si="49"/>
        <v>68.323850387090772</v>
      </c>
      <c r="Z234" s="50">
        <f t="shared" si="50"/>
        <v>68.077617746491924</v>
      </c>
      <c r="AA234" s="50">
        <f t="shared" si="51"/>
        <v>-3.2888853521257317</v>
      </c>
      <c r="AB234" s="50">
        <f t="shared" si="52"/>
        <v>-3.2888853521257317</v>
      </c>
      <c r="AC234" s="50">
        <f t="shared" si="53"/>
        <v>-3.2888853521257175</v>
      </c>
      <c r="AF234">
        <v>2.56</v>
      </c>
      <c r="AG234">
        <v>1.54</v>
      </c>
      <c r="AH234" s="66"/>
      <c r="AJ234" t="s">
        <v>446</v>
      </c>
    </row>
    <row r="235" spans="1:36" ht="15" x14ac:dyDescent="0.25">
      <c r="A235">
        <v>4.3600000000000003</v>
      </c>
      <c r="B235">
        <v>3.84</v>
      </c>
      <c r="C235">
        <v>1.83</v>
      </c>
      <c r="D235" s="43">
        <f t="shared" si="54"/>
        <v>3.6222552263498242E-2</v>
      </c>
      <c r="E235" s="44">
        <f>IF(OR($A235="",$B235="",$C235=""),"",A235*'MPTO_working_3-way'!$I234)</f>
        <v>4.5179303278688527</v>
      </c>
      <c r="F235" s="45">
        <f>IF(OR($A235="",$B235="",$C235=""),"",B235*'MPTO_working_3-way'!$I234)</f>
        <v>3.9790946006918331</v>
      </c>
      <c r="G235" s="46">
        <f>IF(OR($A235="",$B235="",$C235=""),"",C235*'MPTO_working_3-way'!$I234)</f>
        <v>1.8962872706422018</v>
      </c>
      <c r="H235" s="44">
        <f>IF(OR($A235="",$B235="",$C235=""),"",'MPTO_working_3-way'!E234)</f>
        <v>4.6022798555082094</v>
      </c>
      <c r="I235" s="45">
        <f>IF(OR($A235="",$B235="",$C235=""),"",'MPTO_working_3-way'!F234)</f>
        <v>4.0266972835892449</v>
      </c>
      <c r="J235" s="46">
        <f>IF(OR($A235="",$B235="",$C235=""),"",'MPTO_working_3-way'!G234)</f>
        <v>1.8713488696631126</v>
      </c>
      <c r="K235" s="44">
        <f>IF(OR($A235="",$B235="",$C235=""),"",'OddsRatio_working_3-way'!H234)</f>
        <v>4.5647950427119994</v>
      </c>
      <c r="L235" s="45">
        <f>IF(OR($A235="",$B235="",$C235=""),"",'OddsRatio_working_3-way'!I234)</f>
        <v>4.0131005718160946</v>
      </c>
      <c r="M235" s="46">
        <f>IF(OR($A235="",$B235="",$C235=""),"",'OddsRatio_working_3-way'!J234)</f>
        <v>1.8805892516223093</v>
      </c>
      <c r="N235" s="47">
        <f t="shared" si="42"/>
        <v>22.134028801451411</v>
      </c>
      <c r="O235" s="48">
        <f t="shared" si="43"/>
        <v>25.13134520164796</v>
      </c>
      <c r="P235" s="48">
        <f t="shared" si="44"/>
        <v>52.734625996900633</v>
      </c>
      <c r="Q235" t="s">
        <v>337</v>
      </c>
      <c r="R235" t="s">
        <v>325</v>
      </c>
      <c r="S235" t="s">
        <v>531</v>
      </c>
      <c r="T235" s="50">
        <v>100</v>
      </c>
      <c r="U235" s="50">
        <f t="shared" si="45"/>
        <v>77.064220183486242</v>
      </c>
      <c r="V235" s="50">
        <f t="shared" si="46"/>
        <v>73.958333333333343</v>
      </c>
      <c r="W235" s="50">
        <f t="shared" si="47"/>
        <v>45.355191256830594</v>
      </c>
      <c r="X235" s="50">
        <f t="shared" si="48"/>
        <v>80.686475409836063</v>
      </c>
      <c r="Y235" s="50">
        <f t="shared" si="49"/>
        <v>77.58058855968315</v>
      </c>
      <c r="Z235" s="50">
        <f t="shared" si="50"/>
        <v>48.977446483180429</v>
      </c>
      <c r="AA235" s="50">
        <f t="shared" si="51"/>
        <v>-3.6222552263498216</v>
      </c>
      <c r="AB235" s="50">
        <f t="shared" si="52"/>
        <v>-3.6222552263498073</v>
      </c>
      <c r="AC235" s="50">
        <f t="shared" si="53"/>
        <v>-3.6222552263498358</v>
      </c>
      <c r="AF235">
        <v>1.88</v>
      </c>
      <c r="AG235">
        <v>1.98</v>
      </c>
      <c r="AH235" s="66"/>
      <c r="AJ235" t="s">
        <v>446</v>
      </c>
    </row>
    <row r="236" spans="1:36" ht="15" x14ac:dyDescent="0.25">
      <c r="A236">
        <v>3.18</v>
      </c>
      <c r="B236">
        <v>3.28</v>
      </c>
      <c r="C236">
        <v>2.42</v>
      </c>
      <c r="D236" s="43">
        <f t="shared" si="54"/>
        <v>3.2566598081386955E-2</v>
      </c>
      <c r="E236" s="44">
        <f>IF(OR($A236="",$B236="",$C236=""),"",A236*'MPTO_working_3-way'!$I235)</f>
        <v>3.2835617818988108</v>
      </c>
      <c r="F236" s="45">
        <f>IF(OR($A236="",$B236="",$C236=""),"",B236*'MPTO_working_3-way'!$I235)</f>
        <v>3.3868184417069491</v>
      </c>
      <c r="G236" s="46">
        <f>IF(OR($A236="",$B236="",$C236=""),"",C236*'MPTO_working_3-way'!$I235)</f>
        <v>2.4988111673569562</v>
      </c>
      <c r="H236" s="44">
        <f>IF(OR($A236="",$B236="",$C236=""),"",'MPTO_working_3-way'!E235)</f>
        <v>3.2937004975214399</v>
      </c>
      <c r="I236" s="45">
        <f>IF(OR($A236="",$B236="",$C236=""),"",'MPTO_working_3-way'!F235)</f>
        <v>3.4011000698502674</v>
      </c>
      <c r="J236" s="46">
        <f>IF(OR($A236="",$B236="",$C236=""),"",'MPTO_working_3-way'!G235)</f>
        <v>2.4852895228382996</v>
      </c>
      <c r="K236" s="44">
        <f>IF(OR($A236="",$B236="",$C236=""),"",'OddsRatio_working_3-way'!H235)</f>
        <v>3.2894392511699548</v>
      </c>
      <c r="L236" s="45">
        <f>IF(OR($A236="",$B236="",$C236=""),"",'OddsRatio_working_3-way'!I235)</f>
        <v>3.3944594003061912</v>
      </c>
      <c r="M236" s="46">
        <f>IF(OR($A236="",$B236="",$C236=""),"",'OddsRatio_working_3-way'!J235)</f>
        <v>2.4912861177345578</v>
      </c>
      <c r="N236" s="47">
        <f t="shared" si="42"/>
        <v>30.454733805000078</v>
      </c>
      <c r="O236" s="48">
        <f t="shared" si="43"/>
        <v>29.526235823140322</v>
      </c>
      <c r="P236" s="48">
        <f t="shared" si="44"/>
        <v>40.019030371859607</v>
      </c>
      <c r="Q236" t="s">
        <v>336</v>
      </c>
      <c r="R236" t="s">
        <v>324</v>
      </c>
      <c r="S236" t="s">
        <v>531</v>
      </c>
      <c r="T236" s="50">
        <v>100</v>
      </c>
      <c r="U236" s="50">
        <f t="shared" si="45"/>
        <v>68.55345911949685</v>
      </c>
      <c r="V236" s="50">
        <f t="shared" si="46"/>
        <v>69.512195121951223</v>
      </c>
      <c r="W236" s="50">
        <f t="shared" si="47"/>
        <v>58.677685950413228</v>
      </c>
      <c r="X236" s="50">
        <f t="shared" si="48"/>
        <v>71.810118927635557</v>
      </c>
      <c r="Y236" s="50">
        <f t="shared" si="49"/>
        <v>72.768854930089915</v>
      </c>
      <c r="Z236" s="50">
        <f t="shared" si="50"/>
        <v>61.93434575855192</v>
      </c>
      <c r="AA236" s="50">
        <f t="shared" si="51"/>
        <v>-3.256659808138707</v>
      </c>
      <c r="AB236" s="50">
        <f t="shared" si="52"/>
        <v>-3.2566598081386928</v>
      </c>
      <c r="AC236" s="50">
        <f t="shared" si="53"/>
        <v>-3.2566598081386928</v>
      </c>
      <c r="AF236">
        <v>2.1</v>
      </c>
      <c r="AG236">
        <v>1.78</v>
      </c>
      <c r="AH236" s="66"/>
      <c r="AJ236" t="s">
        <v>446</v>
      </c>
    </row>
    <row r="237" spans="1:36" ht="15" x14ac:dyDescent="0.25">
      <c r="A237">
        <v>3.15</v>
      </c>
      <c r="B237">
        <v>3.58</v>
      </c>
      <c r="C237">
        <v>2.29</v>
      </c>
      <c r="D237" s="43">
        <f t="shared" si="54"/>
        <v>3.3471149106288678E-2</v>
      </c>
      <c r="E237" s="44">
        <f>IF(OR($A237="",$B237="",$C237=""),"",A237*'MPTO_working_3-way'!$I236)</f>
        <v>3.2554341196848093</v>
      </c>
      <c r="F237" s="45">
        <f>IF(OR($A237="",$B237="",$C237=""),"",B237*'MPTO_working_3-way'!$I236)</f>
        <v>3.6998267138005136</v>
      </c>
      <c r="G237" s="46">
        <f>IF(OR($A237="",$B237="",$C237=""),"",C237*'MPTO_working_3-way'!$I236)</f>
        <v>2.3666489314534012</v>
      </c>
      <c r="H237" s="44">
        <f>IF(OR($A237="",$B237="",$C237=""),"",'MPTO_working_3-way'!E236)</f>
        <v>3.2647382684449333</v>
      </c>
      <c r="I237" s="45">
        <f>IF(OR($A237="",$B237="",$C237=""),"",'MPTO_working_3-way'!F236)</f>
        <v>3.7289423006113274</v>
      </c>
      <c r="J237" s="46">
        <f>IF(OR($A237="",$B237="",$C237=""),"",'MPTO_working_3-way'!G236)</f>
        <v>2.3500427553559469</v>
      </c>
      <c r="K237" s="44">
        <f>IF(OR($A237="",$B237="",$C237=""),"",'OddsRatio_working_3-way'!H236)</f>
        <v>3.2620519759070965</v>
      </c>
      <c r="L237" s="45">
        <f>IF(OR($A237="",$B237="",$C237=""),"",'OddsRatio_working_3-way'!I236)</f>
        <v>3.7144623710885161</v>
      </c>
      <c r="M237" s="46">
        <f>IF(OR($A237="",$B237="",$C237=""),"",'OddsRatio_working_3-way'!J236)</f>
        <v>2.3572311855442578</v>
      </c>
      <c r="N237" s="47">
        <f t="shared" si="42"/>
        <v>30.717869360440929</v>
      </c>
      <c r="O237" s="48">
        <f t="shared" si="43"/>
        <v>27.028292873013665</v>
      </c>
      <c r="P237" s="48">
        <f t="shared" si="44"/>
        <v>42.253837766545381</v>
      </c>
      <c r="Q237" t="s">
        <v>334</v>
      </c>
      <c r="R237" t="s">
        <v>326</v>
      </c>
      <c r="S237" t="s">
        <v>531</v>
      </c>
      <c r="T237" s="50">
        <v>100</v>
      </c>
      <c r="U237" s="50">
        <f t="shared" si="45"/>
        <v>68.253968253968253</v>
      </c>
      <c r="V237" s="50">
        <f t="shared" si="46"/>
        <v>72.067039106145245</v>
      </c>
      <c r="W237" s="50">
        <f t="shared" si="47"/>
        <v>56.331877729257641</v>
      </c>
      <c r="X237" s="50">
        <f t="shared" si="48"/>
        <v>71.6010831645971</v>
      </c>
      <c r="Y237" s="50">
        <f t="shared" si="49"/>
        <v>75.414154016774106</v>
      </c>
      <c r="Z237" s="50">
        <f t="shared" si="50"/>
        <v>59.678992639886495</v>
      </c>
      <c r="AA237" s="50">
        <f t="shared" si="51"/>
        <v>-3.3471149106288465</v>
      </c>
      <c r="AB237" s="50">
        <f t="shared" si="52"/>
        <v>-3.3471149106288607</v>
      </c>
      <c r="AC237" s="50">
        <f t="shared" si="53"/>
        <v>-3.3471149106288536</v>
      </c>
      <c r="AF237">
        <v>1.88</v>
      </c>
      <c r="AG237">
        <v>1.99</v>
      </c>
      <c r="AH237" s="66"/>
      <c r="AJ237" t="s">
        <v>446</v>
      </c>
    </row>
    <row r="238" spans="1:36" ht="15" x14ac:dyDescent="0.25">
      <c r="A238">
        <v>2.71</v>
      </c>
      <c r="B238">
        <v>3.26</v>
      </c>
      <c r="C238">
        <v>2.89</v>
      </c>
      <c r="D238" s="43">
        <f t="shared" si="54"/>
        <v>2.1772917540243686E-2</v>
      </c>
      <c r="E238" s="44">
        <f>IF(OR($A238="",$B238="",$C238=""),"",A238*'MPTO_working_3-way'!$I237)</f>
        <v>2.7690046065340606</v>
      </c>
      <c r="F238" s="45">
        <f>IF(OR($A238="",$B238="",$C238=""),"",B238*'MPTO_working_3-way'!$I237)</f>
        <v>3.3309797111811941</v>
      </c>
      <c r="G238" s="46">
        <f>IF(OR($A238="",$B238="",$C238=""),"",C238*'MPTO_working_3-way'!$I237)</f>
        <v>2.9529237316913042</v>
      </c>
      <c r="H238" s="44">
        <f>IF(OR($A238="",$B238="",$C238=""),"",'MPTO_working_3-way'!E237)</f>
        <v>2.7643701918277603</v>
      </c>
      <c r="I238" s="45">
        <f>IF(OR($A238="",$B238="",$C238=""),"",'MPTO_working_3-way'!F237)</f>
        <v>3.3390004286873709</v>
      </c>
      <c r="J238" s="46">
        <f>IF(OR($A238="",$B238="",$C238=""),"",'MPTO_working_3-way'!G237)</f>
        <v>2.9519151727689339</v>
      </c>
      <c r="K238" s="44">
        <f>IF(OR($A238="",$B238="",$C238=""),"",'OddsRatio_working_3-way'!H237)</f>
        <v>2.7666305876795221</v>
      </c>
      <c r="L238" s="45">
        <f>IF(OR($A238="",$B238="",$C238=""),"",'OddsRatio_working_3-way'!I237)</f>
        <v>3.3348451041846312</v>
      </c>
      <c r="M238" s="46">
        <f>IF(OR($A238="",$B238="",$C238=""),"",'OddsRatio_working_3-way'!J237)</f>
        <v>2.9525917021721035</v>
      </c>
      <c r="N238" s="47">
        <f t="shared" si="42"/>
        <v>36.11406054147708</v>
      </c>
      <c r="O238" s="48">
        <f t="shared" si="43"/>
        <v>30.021197566688013</v>
      </c>
      <c r="P238" s="48">
        <f t="shared" si="44"/>
        <v>33.864741891834917</v>
      </c>
      <c r="Q238" t="s">
        <v>142</v>
      </c>
      <c r="R238" t="s">
        <v>94</v>
      </c>
      <c r="S238" t="s">
        <v>531</v>
      </c>
      <c r="T238" s="50">
        <v>100</v>
      </c>
      <c r="U238" s="50">
        <f t="shared" si="45"/>
        <v>63.099630996309962</v>
      </c>
      <c r="V238" s="50">
        <f t="shared" si="46"/>
        <v>69.325153374233125</v>
      </c>
      <c r="W238" s="50">
        <f t="shared" si="47"/>
        <v>65.397923875432525</v>
      </c>
      <c r="X238" s="50">
        <f t="shared" si="48"/>
        <v>65.276922750334336</v>
      </c>
      <c r="Y238" s="50">
        <f t="shared" si="49"/>
        <v>71.502445128257506</v>
      </c>
      <c r="Z238" s="50">
        <f t="shared" si="50"/>
        <v>67.575215629456906</v>
      </c>
      <c r="AA238" s="50">
        <f t="shared" si="51"/>
        <v>-2.1772917540243739</v>
      </c>
      <c r="AB238" s="50">
        <f t="shared" si="52"/>
        <v>-2.177291754024381</v>
      </c>
      <c r="AC238" s="50">
        <f t="shared" si="53"/>
        <v>-2.177291754024381</v>
      </c>
      <c r="AF238">
        <v>2.0299999999999998</v>
      </c>
      <c r="AG238">
        <v>1.88</v>
      </c>
      <c r="AH238" s="66"/>
      <c r="AJ238" t="s">
        <v>441</v>
      </c>
    </row>
    <row r="239" spans="1:36" ht="15" x14ac:dyDescent="0.25">
      <c r="A239">
        <v>2.5299999999999998</v>
      </c>
      <c r="B239">
        <v>3.24</v>
      </c>
      <c r="C239">
        <v>3.09</v>
      </c>
      <c r="D239" s="43">
        <f t="shared" si="54"/>
        <v>2.7523487773945199E-2</v>
      </c>
      <c r="E239" s="44">
        <f>IF(OR($A239="",$B239="",$C239=""),"",A239*'MPTO_working_3-way'!$I238)</f>
        <v>2.5996344240680811</v>
      </c>
      <c r="F239" s="45">
        <f>IF(OR($A239="",$B239="",$C239=""),"",B239*'MPTO_working_3-way'!$I238)</f>
        <v>3.3291761003875826</v>
      </c>
      <c r="G239" s="46">
        <f>IF(OR($A239="",$B239="",$C239=""),"",C239*'MPTO_working_3-way'!$I238)</f>
        <v>3.1750475772214903</v>
      </c>
      <c r="H239" s="44">
        <f>IF(OR($A239="",$B239="",$C239=""),"",'MPTO_working_3-way'!E238)</f>
        <v>2.5901205168185264</v>
      </c>
      <c r="I239" s="45">
        <f>IF(OR($A239="",$B239="",$C239=""),"",'MPTO_working_3-way'!F238)</f>
        <v>3.3392607506397893</v>
      </c>
      <c r="J239" s="46">
        <f>IF(OR($A239="",$B239="",$C239=""),"",'MPTO_working_3-way'!G238)</f>
        <v>3.1801548209023287</v>
      </c>
      <c r="K239" s="44">
        <f>IF(OR($A239="",$B239="",$C239=""),"",'OddsRatio_working_3-way'!H238)</f>
        <v>2.5944628400373784</v>
      </c>
      <c r="L239" s="45">
        <f>IF(OR($A239="",$B239="",$C239=""),"",'OddsRatio_working_3-way'!I238)</f>
        <v>3.3343769684207381</v>
      </c>
      <c r="M239" s="46">
        <f>IF(OR($A239="",$B239="",$C239=""),"",'OddsRatio_working_3-way'!J238)</f>
        <v>3.1780570821425638</v>
      </c>
      <c r="N239" s="47">
        <f t="shared" si="42"/>
        <v>38.466947150020168</v>
      </c>
      <c r="O239" s="48">
        <f t="shared" si="43"/>
        <v>30.037461817762662</v>
      </c>
      <c r="P239" s="48">
        <f t="shared" si="44"/>
        <v>31.495591032217163</v>
      </c>
      <c r="Q239" t="s">
        <v>174</v>
      </c>
      <c r="R239" t="s">
        <v>365</v>
      </c>
      <c r="S239" t="s">
        <v>531</v>
      </c>
      <c r="T239" s="50">
        <v>100</v>
      </c>
      <c r="U239" s="50">
        <f t="shared" si="45"/>
        <v>60.474308300395251</v>
      </c>
      <c r="V239" s="50">
        <f t="shared" si="46"/>
        <v>69.135802469135797</v>
      </c>
      <c r="W239" s="50">
        <f t="shared" si="47"/>
        <v>67.637540453074436</v>
      </c>
      <c r="X239" s="50">
        <f t="shared" si="48"/>
        <v>63.22665707778976</v>
      </c>
      <c r="Y239" s="50">
        <f t="shared" si="49"/>
        <v>71.888151246530313</v>
      </c>
      <c r="Z239" s="50">
        <f t="shared" si="50"/>
        <v>70.389889230468938</v>
      </c>
      <c r="AA239" s="50">
        <f t="shared" si="51"/>
        <v>-2.7523487773945092</v>
      </c>
      <c r="AB239" s="50">
        <f t="shared" si="52"/>
        <v>-2.7523487773945163</v>
      </c>
      <c r="AC239" s="50">
        <f t="shared" si="53"/>
        <v>-2.7523487773945021</v>
      </c>
      <c r="AF239">
        <v>2.39</v>
      </c>
      <c r="AG239">
        <v>1.63</v>
      </c>
      <c r="AH239" s="66"/>
      <c r="AJ239" t="s">
        <v>435</v>
      </c>
    </row>
    <row r="240" spans="1:36" ht="15" x14ac:dyDescent="0.25">
      <c r="A240">
        <v>2.98</v>
      </c>
      <c r="B240">
        <v>3.2</v>
      </c>
      <c r="C240">
        <v>2.6</v>
      </c>
      <c r="D240" s="43">
        <f t="shared" si="54"/>
        <v>3.2685854414042259E-2</v>
      </c>
      <c r="E240" s="44">
        <f>IF(OR($A240="",$B240="",$C240=""),"",A240*'MPTO_working_3-way'!$I239)</f>
        <v>3.077403846153846</v>
      </c>
      <c r="F240" s="45">
        <f>IF(OR($A240="",$B240="",$C240=""),"",B240*'MPTO_working_3-way'!$I239)</f>
        <v>3.3045947341249353</v>
      </c>
      <c r="G240" s="46">
        <f>IF(OR($A240="",$B240="",$C240=""),"",C240*'MPTO_working_3-way'!$I239)</f>
        <v>2.6849832214765099</v>
      </c>
      <c r="H240" s="44">
        <f>IF(OR($A240="",$B240="",$C240=""),"",'MPTO_working_3-way'!E239)</f>
        <v>3.0800013250737068</v>
      </c>
      <c r="I240" s="45">
        <f>IF(OR($A240="",$B240="",$C240=""),"",'MPTO_working_3-way'!F239)</f>
        <v>3.3155980315241425</v>
      </c>
      <c r="J240" s="46">
        <f>IF(OR($A240="",$B240="",$C240=""),"",'MPTO_working_3-way'!G239)</f>
        <v>2.6757993495841368</v>
      </c>
      <c r="K240" s="44">
        <f>IF(OR($A240="",$B240="",$C240=""),"",'OddsRatio_working_3-way'!H239)</f>
        <v>3.0790936296485452</v>
      </c>
      <c r="L240" s="45">
        <f>IF(OR($A240="",$B240="",$C240=""),"",'OddsRatio_working_3-way'!I239)</f>
        <v>3.3101040329428288</v>
      </c>
      <c r="M240" s="46">
        <f>IF(OR($A240="",$B240="",$C240=""),"",'OddsRatio_working_3-way'!J239)</f>
        <v>2.680075660322057</v>
      </c>
      <c r="N240" s="47">
        <f t="shared" si="42"/>
        <v>32.494922668333075</v>
      </c>
      <c r="O240" s="48">
        <f t="shared" si="43"/>
        <v>30.260896734885172</v>
      </c>
      <c r="P240" s="48">
        <f t="shared" si="44"/>
        <v>37.244180596781753</v>
      </c>
      <c r="Q240" t="s">
        <v>374</v>
      </c>
      <c r="R240" t="s">
        <v>473</v>
      </c>
      <c r="S240" t="s">
        <v>531</v>
      </c>
      <c r="T240" s="50">
        <v>100</v>
      </c>
      <c r="U240" s="50">
        <f t="shared" si="45"/>
        <v>66.442953020134226</v>
      </c>
      <c r="V240" s="50">
        <f t="shared" si="46"/>
        <v>68.75</v>
      </c>
      <c r="W240" s="50">
        <f t="shared" si="47"/>
        <v>61.538461538461533</v>
      </c>
      <c r="X240" s="50">
        <f t="shared" si="48"/>
        <v>69.711538461538453</v>
      </c>
      <c r="Y240" s="50">
        <f t="shared" si="49"/>
        <v>72.018585441404227</v>
      </c>
      <c r="Z240" s="50">
        <f t="shared" si="50"/>
        <v>64.807046979865774</v>
      </c>
      <c r="AA240" s="50">
        <f t="shared" si="51"/>
        <v>-3.2685854414042268</v>
      </c>
      <c r="AB240" s="50">
        <f t="shared" si="52"/>
        <v>-3.2685854414042268</v>
      </c>
      <c r="AC240" s="50">
        <f t="shared" si="53"/>
        <v>-3.268585441404241</v>
      </c>
      <c r="AF240">
        <v>1.98</v>
      </c>
      <c r="AG240">
        <v>1.89</v>
      </c>
      <c r="AH240" s="66"/>
      <c r="AJ240" t="s">
        <v>450</v>
      </c>
    </row>
    <row r="241" spans="1:36" ht="15" x14ac:dyDescent="0.25">
      <c r="A241">
        <v>6.93</v>
      </c>
      <c r="B241">
        <v>4.71</v>
      </c>
      <c r="C241">
        <v>1.47</v>
      </c>
      <c r="D241" s="43">
        <f t="shared" si="54"/>
        <v>3.6886478196760386E-2</v>
      </c>
      <c r="E241" s="44">
        <f>IF(OR($A241="",$B241="",$C241=""),"",A241*'MPTO_working_3-way'!$I240)</f>
        <v>7.1856232939035491</v>
      </c>
      <c r="F241" s="45">
        <f>IF(OR($A241="",$B241="",$C241=""),"",B241*'MPTO_working_3-way'!$I240)</f>
        <v>4.8837353123067411</v>
      </c>
      <c r="G241" s="46">
        <f>IF(OR($A241="",$B241="",$C241=""),"",C241*'MPTO_working_3-way'!$I240)</f>
        <v>1.5242231229492378</v>
      </c>
      <c r="H241" s="44">
        <f>IF(OR($A241="",$B241="",$C241=""),"",'MPTO_working_3-way'!E240)</f>
        <v>7.5754906219020137</v>
      </c>
      <c r="I241" s="45">
        <f>IF(OR($A241="",$B241="",$C241=""),"",'MPTO_working_3-way'!F240)</f>
        <v>4.9995317358377447</v>
      </c>
      <c r="J241" s="46">
        <f>IF(OR($A241="",$B241="",$C241=""),"",'MPTO_working_3-way'!G240)</f>
        <v>1.4970583937827571</v>
      </c>
      <c r="K241" s="44">
        <f>IF(OR($A241="",$B241="",$C241=""),"",'OddsRatio_working_3-way'!H240)</f>
        <v>7.3799798703710158</v>
      </c>
      <c r="L241" s="45">
        <f>IF(OR($A241="",$B241="",$C241=""),"",'OddsRatio_working_3-way'!I240)</f>
        <v>4.9915219762354912</v>
      </c>
      <c r="M241" s="46">
        <f>IF(OR($A241="",$B241="",$C241=""),"",'OddsRatio_working_3-way'!J240)</f>
        <v>1.5056645091187817</v>
      </c>
      <c r="N241" s="47">
        <f t="shared" si="42"/>
        <v>13.916677219197163</v>
      </c>
      <c r="O241" s="48">
        <f t="shared" si="43"/>
        <v>20.476130176016209</v>
      </c>
      <c r="P241" s="48">
        <f t="shared" si="44"/>
        <v>65.607192604786619</v>
      </c>
      <c r="Q241" t="s">
        <v>376</v>
      </c>
      <c r="R241" t="s">
        <v>373</v>
      </c>
      <c r="S241" t="s">
        <v>531</v>
      </c>
      <c r="T241" s="50">
        <v>100</v>
      </c>
      <c r="U241" s="50">
        <f t="shared" si="45"/>
        <v>85.569985569985576</v>
      </c>
      <c r="V241" s="50">
        <f t="shared" si="46"/>
        <v>78.768577494692153</v>
      </c>
      <c r="W241" s="50">
        <f t="shared" si="47"/>
        <v>31.972789115646258</v>
      </c>
      <c r="X241" s="50">
        <f t="shared" si="48"/>
        <v>89.258633389661597</v>
      </c>
      <c r="Y241" s="50">
        <f t="shared" si="49"/>
        <v>82.457225314368159</v>
      </c>
      <c r="Z241" s="50">
        <f t="shared" si="50"/>
        <v>35.661436935322286</v>
      </c>
      <c r="AA241" s="50">
        <f t="shared" si="51"/>
        <v>-3.6886478196760208</v>
      </c>
      <c r="AB241" s="50">
        <f t="shared" si="52"/>
        <v>-3.6886478196760066</v>
      </c>
      <c r="AC241" s="50">
        <f t="shared" si="53"/>
        <v>-3.688647819676028</v>
      </c>
      <c r="AF241">
        <v>1.67</v>
      </c>
      <c r="AG241">
        <v>2.27</v>
      </c>
      <c r="AH241" s="66"/>
      <c r="AJ241" t="s">
        <v>450</v>
      </c>
    </row>
    <row r="242" spans="1:36" ht="15" x14ac:dyDescent="0.25">
      <c r="A242">
        <v>2.56</v>
      </c>
      <c r="B242">
        <v>3.2</v>
      </c>
      <c r="C242">
        <v>2.88</v>
      </c>
      <c r="D242" s="43">
        <f t="shared" si="54"/>
        <v>5.0347222222222321E-2</v>
      </c>
      <c r="E242" s="44">
        <f>IF(OR($A242="",$B242="",$C242=""),"",A242*'MPTO_working_3-way'!$I241)</f>
        <v>2.6888888888888891</v>
      </c>
      <c r="F242" s="45">
        <f>IF(OR($A242="",$B242="",$C242=""),"",B242*'MPTO_working_3-way'!$I241)</f>
        <v>3.3611111111111116</v>
      </c>
      <c r="G242" s="46">
        <f>IF(OR($A242="",$B242="",$C242=""),"",C242*'MPTO_working_3-way'!$I241)</f>
        <v>3.0250000000000004</v>
      </c>
      <c r="H242" s="44">
        <f>IF(OR($A242="",$B242="",$C242=""),"",'MPTO_working_3-way'!E241)</f>
        <v>2.6749226006191953</v>
      </c>
      <c r="I242" s="45">
        <f>IF(OR($A242="",$B242="",$C242=""),"",'MPTO_working_3-way'!F241)</f>
        <v>3.3816046966731905</v>
      </c>
      <c r="J242" s="46">
        <f>IF(OR($A242="",$B242="",$C242=""),"",'MPTO_working_3-way'!G241)</f>
        <v>3.0262697022767084</v>
      </c>
      <c r="K242" s="44">
        <f>IF(OR($A242="",$B242="",$C242=""),"",'OddsRatio_working_3-way'!H241)</f>
        <v>2.6814140964954452</v>
      </c>
      <c r="L242" s="45">
        <f>IF(OR($A242="",$B242="",$C242=""),"",'OddsRatio_working_3-way'!I241)</f>
        <v>3.3712250078781922</v>
      </c>
      <c r="M242" s="46">
        <f>IF(OR($A242="",$B242="",$C242=""),"",'OddsRatio_working_3-way'!J241)</f>
        <v>3.0263195521868189</v>
      </c>
      <c r="N242" s="47">
        <f t="shared" si="42"/>
        <v>37.190082644628099</v>
      </c>
      <c r="O242" s="48">
        <f t="shared" si="43"/>
        <v>29.752066115702476</v>
      </c>
      <c r="P242" s="48">
        <f t="shared" si="44"/>
        <v>33.057851239669418</v>
      </c>
      <c r="Q242" t="s">
        <v>519</v>
      </c>
      <c r="R242" t="s">
        <v>513</v>
      </c>
      <c r="S242" t="s">
        <v>531</v>
      </c>
      <c r="T242" s="50">
        <v>100</v>
      </c>
      <c r="U242" s="50">
        <f t="shared" si="45"/>
        <v>60.9375</v>
      </c>
      <c r="V242" s="50">
        <f t="shared" si="46"/>
        <v>68.75</v>
      </c>
      <c r="W242" s="50">
        <f t="shared" si="47"/>
        <v>65.277777777777771</v>
      </c>
      <c r="X242" s="50">
        <f t="shared" si="48"/>
        <v>65.972222222222214</v>
      </c>
      <c r="Y242" s="50">
        <f t="shared" si="49"/>
        <v>73.784722222222214</v>
      </c>
      <c r="Z242" s="50">
        <f t="shared" si="50"/>
        <v>70.3125</v>
      </c>
      <c r="AA242" s="50">
        <f t="shared" si="51"/>
        <v>-5.0347222222222143</v>
      </c>
      <c r="AB242" s="50">
        <f t="shared" si="52"/>
        <v>-5.0347222222222143</v>
      </c>
      <c r="AC242" s="50">
        <f t="shared" si="53"/>
        <v>-5.0347222222222285</v>
      </c>
      <c r="AF242">
        <v>1.85</v>
      </c>
      <c r="AG242">
        <v>1.99</v>
      </c>
      <c r="AH242" s="66"/>
      <c r="AJ242" t="s">
        <v>517</v>
      </c>
    </row>
    <row r="243" spans="1:36" ht="15" x14ac:dyDescent="0.25">
      <c r="A243">
        <v>6.49</v>
      </c>
      <c r="B243">
        <v>4.1399999999999997</v>
      </c>
      <c r="C243">
        <v>1.53</v>
      </c>
      <c r="D243" s="43">
        <f t="shared" si="54"/>
        <v>4.9223869892299543E-2</v>
      </c>
      <c r="E243" s="44">
        <f>IF(OR($A243="",$B243="",$C243=""),"",A243*'MPTO_working_3-way'!$I242)</f>
        <v>6.8094629156010242</v>
      </c>
      <c r="F243" s="45">
        <f>IF(OR($A243="",$B243="",$C243=""),"",B243*'MPTO_working_3-way'!$I242)</f>
        <v>4.3437868213541195</v>
      </c>
      <c r="G243" s="46">
        <f>IF(OR($A243="",$B243="",$C243=""),"",C243*'MPTO_working_3-way'!$I242)</f>
        <v>1.6053125209352184</v>
      </c>
      <c r="H243" s="44">
        <f>IF(OR($A243="",$B243="",$C243=""),"",'MPTO_working_3-way'!E242)</f>
        <v>7.2634697401940693</v>
      </c>
      <c r="I243" s="45">
        <f>IF(OR($A243="",$B243="",$C243=""),"",'MPTO_working_3-way'!F242)</f>
        <v>4.4417214305579602</v>
      </c>
      <c r="J243" s="46">
        <f>IF(OR($A243="",$B243="",$C243=""),"",'MPTO_working_3-way'!G242)</f>
        <v>1.5693984512381918</v>
      </c>
      <c r="K243" s="44">
        <f>IF(OR($A243="",$B243="",$C243=""),"",'OddsRatio_working_3-way'!H242)</f>
        <v>7.0195598362647003</v>
      </c>
      <c r="L243" s="45">
        <f>IF(OR($A243="",$B243="",$C243=""),"",'OddsRatio_working_3-way'!I242)</f>
        <v>4.4428812178271686</v>
      </c>
      <c r="M243" s="46">
        <f>IF(OR($A243="",$B243="",$C243=""),"",'OddsRatio_working_3-way'!J242)</f>
        <v>1.5811232628816554</v>
      </c>
      <c r="N243" s="47">
        <f t="shared" si="42"/>
        <v>14.685446009389668</v>
      </c>
      <c r="O243" s="48">
        <f t="shared" si="43"/>
        <v>23.021387584767865</v>
      </c>
      <c r="P243" s="48">
        <f t="shared" si="44"/>
        <v>62.293166405842449</v>
      </c>
      <c r="Q243" t="s">
        <v>520</v>
      </c>
      <c r="R243" t="s">
        <v>521</v>
      </c>
      <c r="S243" t="s">
        <v>531</v>
      </c>
      <c r="T243" s="50">
        <v>100</v>
      </c>
      <c r="U243" s="50">
        <f t="shared" si="45"/>
        <v>84.591679506933744</v>
      </c>
      <c r="V243" s="50">
        <f t="shared" si="46"/>
        <v>75.845410628019309</v>
      </c>
      <c r="W243" s="50">
        <f t="shared" si="47"/>
        <v>34.640522875816991</v>
      </c>
      <c r="X243" s="50">
        <f t="shared" si="48"/>
        <v>89.514066496163693</v>
      </c>
      <c r="Y243" s="50">
        <f t="shared" si="49"/>
        <v>80.767797617249258</v>
      </c>
      <c r="Z243" s="50">
        <f t="shared" si="50"/>
        <v>39.562909865046933</v>
      </c>
      <c r="AA243" s="50">
        <f t="shared" si="51"/>
        <v>-4.922386989229949</v>
      </c>
      <c r="AB243" s="50">
        <f t="shared" si="52"/>
        <v>-4.922386989229949</v>
      </c>
      <c r="AC243" s="50">
        <f t="shared" si="53"/>
        <v>-4.9223869892299419</v>
      </c>
      <c r="AF243">
        <v>1.93</v>
      </c>
      <c r="AG243">
        <v>1.91</v>
      </c>
      <c r="AH243" s="66"/>
      <c r="AJ243" t="s">
        <v>517</v>
      </c>
    </row>
    <row r="244" spans="1:36" ht="15" x14ac:dyDescent="0.25">
      <c r="A244">
        <v>3.3</v>
      </c>
      <c r="B244">
        <v>3.64</v>
      </c>
      <c r="C244">
        <v>2.11</v>
      </c>
      <c r="D244" s="43">
        <f t="shared" si="54"/>
        <v>5.1689227044677377E-2</v>
      </c>
      <c r="E244" s="44">
        <f>IF(OR($A244="",$B244="",$C244=""),"",A244*'MPTO_working_3-way'!$I243)</f>
        <v>3.4705744492474353</v>
      </c>
      <c r="F244" s="45">
        <f>IF(OR($A244="",$B244="",$C244=""),"",B244*'MPTO_working_3-way'!$I243)</f>
        <v>3.8281487864426258</v>
      </c>
      <c r="G244" s="46">
        <f>IF(OR($A244="",$B244="",$C244=""),"",C244*'MPTO_working_3-way'!$I243)</f>
        <v>2.219064269064269</v>
      </c>
      <c r="H244" s="44">
        <f>IF(OR($A244="",$B244="",$C244=""),"",'MPTO_working_3-way'!E243)</f>
        <v>3.4989434506827077</v>
      </c>
      <c r="I244" s="45">
        <f>IF(OR($A244="",$B244="",$C244=""),"",'MPTO_working_3-way'!F243)</f>
        <v>3.8835625254099821</v>
      </c>
      <c r="J244" s="46">
        <f>IF(OR($A244="",$B244="",$C244=""),"",'MPTO_working_3-way'!G243)</f>
        <v>2.1896024640959837</v>
      </c>
      <c r="K244" s="44">
        <f>IF(OR($A244="",$B244="",$C244=""),"",'OddsRatio_working_3-way'!H243)</f>
        <v>3.4897069139379946</v>
      </c>
      <c r="L244" s="45">
        <f>IF(OR($A244="",$B244="",$C244=""),"",'OddsRatio_working_3-way'!I243)</f>
        <v>3.8577505446940461</v>
      </c>
      <c r="M244" s="46">
        <f>IF(OR($A244="",$B244="",$C244=""),"",'OddsRatio_working_3-way'!J243)</f>
        <v>2.2015542062918145</v>
      </c>
      <c r="N244" s="47">
        <f t="shared" si="42"/>
        <v>28.813673777170852</v>
      </c>
      <c r="O244" s="48">
        <f t="shared" si="43"/>
        <v>26.12228666611643</v>
      </c>
      <c r="P244" s="48">
        <f t="shared" si="44"/>
        <v>45.064039556712707</v>
      </c>
      <c r="Q244" t="s">
        <v>522</v>
      </c>
      <c r="R244" t="s">
        <v>523</v>
      </c>
      <c r="S244" t="s">
        <v>531</v>
      </c>
      <c r="T244" s="50">
        <v>100</v>
      </c>
      <c r="U244" s="50">
        <f t="shared" si="45"/>
        <v>69.696969696969703</v>
      </c>
      <c r="V244" s="50">
        <f t="shared" si="46"/>
        <v>72.527472527472526</v>
      </c>
      <c r="W244" s="50">
        <f t="shared" si="47"/>
        <v>52.606635071090047</v>
      </c>
      <c r="X244" s="50">
        <f t="shared" si="48"/>
        <v>74.865892401437421</v>
      </c>
      <c r="Y244" s="50">
        <f t="shared" si="49"/>
        <v>77.696395231940258</v>
      </c>
      <c r="Z244" s="50">
        <f t="shared" si="50"/>
        <v>57.775557775557772</v>
      </c>
      <c r="AA244" s="50">
        <f t="shared" si="51"/>
        <v>-5.1689227044677182</v>
      </c>
      <c r="AB244" s="50">
        <f t="shared" si="52"/>
        <v>-5.1689227044677324</v>
      </c>
      <c r="AC244" s="50">
        <f t="shared" si="53"/>
        <v>-5.1689227044677253</v>
      </c>
      <c r="AF244">
        <v>1.93</v>
      </c>
      <c r="AG244">
        <v>1.91</v>
      </c>
      <c r="AH244" s="66"/>
      <c r="AJ244" t="s">
        <v>517</v>
      </c>
    </row>
    <row r="245" spans="1:36" ht="15" x14ac:dyDescent="0.25">
      <c r="A245">
        <v>3.12</v>
      </c>
      <c r="B245">
        <v>3.93</v>
      </c>
      <c r="C245">
        <v>2.1</v>
      </c>
      <c r="D245" s="43">
        <f t="shared" si="54"/>
        <v>5.1156222911948213E-2</v>
      </c>
      <c r="E245" s="44">
        <f>IF(OR($A245="",$B245="",$C245=""),"",A245*'MPTO_working_3-way'!$I244)</f>
        <v>3.2796074154852786</v>
      </c>
      <c r="F245" s="45">
        <f>IF(OR($A245="",$B245="",$C245=""),"",B245*'MPTO_working_3-way'!$I244)</f>
        <v>4.1310439560439569</v>
      </c>
      <c r="G245" s="46">
        <f>IF(OR($A245="",$B245="",$C245=""),"",C245*'MPTO_working_3-way'!$I244)</f>
        <v>2.2074280681150915</v>
      </c>
      <c r="H245" s="44">
        <f>IF(OR($A245="",$B245="",$C245=""),"",'MPTO_working_3-way'!E244)</f>
        <v>3.2953191227962408</v>
      </c>
      <c r="I245" s="45">
        <f>IF(OR($A245="",$B245="",$C245=""),"",'MPTO_working_3-way'!F244)</f>
        <v>4.2122848000628181</v>
      </c>
      <c r="J245" s="46">
        <f>IF(OR($A245="",$B245="",$C245=""),"",'MPTO_working_3-way'!G244)</f>
        <v>2.1779925092112347</v>
      </c>
      <c r="K245" s="44">
        <f>IF(OR($A245="",$B245="",$C245=""),"",'OddsRatio_working_3-way'!H244)</f>
        <v>3.2937310985081316</v>
      </c>
      <c r="L245" s="45">
        <f>IF(OR($A245="",$B245="",$C245=""),"",'OddsRatio_working_3-way'!I244)</f>
        <v>4.1701094899192581</v>
      </c>
      <c r="M245" s="46">
        <f>IF(OR($A245="",$B245="",$C245=""),"",'OddsRatio_working_3-way'!J244)</f>
        <v>2.1901434945089364</v>
      </c>
      <c r="N245" s="47">
        <f t="shared" si="42"/>
        <v>30.491454412449286</v>
      </c>
      <c r="O245" s="48">
        <f t="shared" si="43"/>
        <v>24.206956174768898</v>
      </c>
      <c r="P245" s="48">
        <f t="shared" si="44"/>
        <v>45.301589412781794</v>
      </c>
      <c r="Q245" t="s">
        <v>524</v>
      </c>
      <c r="R245" t="s">
        <v>512</v>
      </c>
      <c r="S245" t="s">
        <v>531</v>
      </c>
      <c r="T245" s="50">
        <v>100</v>
      </c>
      <c r="U245" s="50">
        <f t="shared" si="45"/>
        <v>67.948717948717942</v>
      </c>
      <c r="V245" s="50">
        <f t="shared" si="46"/>
        <v>74.554707379134854</v>
      </c>
      <c r="W245" s="50">
        <f t="shared" si="47"/>
        <v>52.38095238095238</v>
      </c>
      <c r="X245" s="50">
        <f t="shared" si="48"/>
        <v>73.064340239912752</v>
      </c>
      <c r="Y245" s="50">
        <f t="shared" si="49"/>
        <v>79.670329670329664</v>
      </c>
      <c r="Z245" s="50">
        <f t="shared" si="50"/>
        <v>57.49657467214719</v>
      </c>
      <c r="AA245" s="50">
        <f t="shared" si="51"/>
        <v>-5.1156222911948106</v>
      </c>
      <c r="AB245" s="50">
        <f t="shared" si="52"/>
        <v>-5.1156222911948106</v>
      </c>
      <c r="AC245" s="50">
        <f t="shared" si="53"/>
        <v>-5.1156222911948106</v>
      </c>
      <c r="AF245">
        <v>1.83</v>
      </c>
      <c r="AG245">
        <v>2.02</v>
      </c>
      <c r="AH245" s="66"/>
      <c r="AJ245" t="s">
        <v>517</v>
      </c>
    </row>
    <row r="246" spans="1:36" ht="15" x14ac:dyDescent="0.25">
      <c r="A246">
        <v>4.66</v>
      </c>
      <c r="B246">
        <v>3.64</v>
      </c>
      <c r="C246">
        <v>1.77</v>
      </c>
      <c r="D246" s="43">
        <f t="shared" si="54"/>
        <v>5.4289300815815622E-2</v>
      </c>
      <c r="E246" s="44">
        <f>IF(OR($A246="",$B246="",$C246=""),"",A246*'MPTO_working_3-way'!$I245)</f>
        <v>4.9129881418017005</v>
      </c>
      <c r="F246" s="45">
        <f>IF(OR($A246="",$B246="",$C246=""),"",B246*'MPTO_working_3-way'!$I245)</f>
        <v>3.8376130549695691</v>
      </c>
      <c r="G246" s="46">
        <f>IF(OR($A246="",$B246="",$C246=""),"",C246*'MPTO_working_3-way'!$I245)</f>
        <v>1.8660920624439936</v>
      </c>
      <c r="H246" s="44">
        <f>IF(OR($A246="",$B246="",$C246=""),"",'MPTO_working_3-way'!E245)</f>
        <v>5.0891662364971211</v>
      </c>
      <c r="I246" s="45">
        <f>IF(OR($A246="",$B246="",$C246=""),"",'MPTO_working_3-way'!F245)</f>
        <v>3.8966781583695322</v>
      </c>
      <c r="J246" s="46">
        <f>IF(OR($A246="",$B246="",$C246=""),"",'MPTO_working_3-way'!G245)</f>
        <v>1.8285703659286854</v>
      </c>
      <c r="K246" s="44">
        <f>IF(OR($A246="",$B246="",$C246=""),"",'OddsRatio_working_3-way'!H245)</f>
        <v>5.0027422796642371</v>
      </c>
      <c r="L246" s="45">
        <f>IF(OR($A246="",$B246="",$C246=""),"",'OddsRatio_working_3-way'!I245)</f>
        <v>3.8872239394299424</v>
      </c>
      <c r="M246" s="46">
        <f>IF(OR($A246="",$B246="",$C246=""),"",'OddsRatio_working_3-way'!J245)</f>
        <v>1.8421069823337337</v>
      </c>
      <c r="N246" s="47">
        <f t="shared" si="42"/>
        <v>20.354211553893105</v>
      </c>
      <c r="O246" s="48">
        <f t="shared" si="43"/>
        <v>26.057864242071943</v>
      </c>
      <c r="P246" s="48">
        <f t="shared" si="44"/>
        <v>53.587924204034955</v>
      </c>
      <c r="Q246" t="s">
        <v>514</v>
      </c>
      <c r="R246" t="s">
        <v>511</v>
      </c>
      <c r="S246" t="s">
        <v>531</v>
      </c>
      <c r="T246" s="50">
        <v>100</v>
      </c>
      <c r="U246" s="50">
        <f t="shared" si="45"/>
        <v>78.540772532188839</v>
      </c>
      <c r="V246" s="50">
        <f t="shared" si="46"/>
        <v>72.527472527472526</v>
      </c>
      <c r="W246" s="50">
        <f t="shared" si="47"/>
        <v>43.502824858757066</v>
      </c>
      <c r="X246" s="50">
        <f t="shared" si="48"/>
        <v>83.969702613770409</v>
      </c>
      <c r="Y246" s="50">
        <f t="shared" si="49"/>
        <v>77.956402609054095</v>
      </c>
      <c r="Z246" s="50">
        <f t="shared" si="50"/>
        <v>48.931754940338628</v>
      </c>
      <c r="AA246" s="50">
        <f t="shared" si="51"/>
        <v>-5.4289300815815693</v>
      </c>
      <c r="AB246" s="50">
        <f t="shared" si="52"/>
        <v>-5.4289300815815693</v>
      </c>
      <c r="AC246" s="50">
        <f t="shared" si="53"/>
        <v>-5.4289300815815622</v>
      </c>
      <c r="AF246">
        <v>2.13</v>
      </c>
      <c r="AG246">
        <v>1.71</v>
      </c>
      <c r="AH246" s="66"/>
      <c r="AJ246" t="s">
        <v>517</v>
      </c>
    </row>
    <row r="247" spans="1:36" ht="15" x14ac:dyDescent="0.25">
      <c r="A247">
        <v>4.68</v>
      </c>
      <c r="B247">
        <v>3.78</v>
      </c>
      <c r="C247">
        <v>1.74</v>
      </c>
      <c r="D247" s="43">
        <f t="shared" si="54"/>
        <v>5.2938121903639113E-2</v>
      </c>
      <c r="E247" s="44">
        <f>IF(OR($A247="",$B247="",$C247=""),"",A247*'MPTO_working_3-way'!$I246)</f>
        <v>4.9277504105090308</v>
      </c>
      <c r="F247" s="45">
        <f>IF(OR($A247="",$B247="",$C247=""),"",B247*'MPTO_working_3-way'!$I246)</f>
        <v>3.9801061007957554</v>
      </c>
      <c r="G247" s="46">
        <f>IF(OR($A247="",$B247="",$C247=""),"",C247*'MPTO_working_3-way'!$I246)</f>
        <v>1.832112332112332</v>
      </c>
      <c r="H247" s="44">
        <f>IF(OR($A247="",$B247="",$C247=""),"",'MPTO_working_3-way'!E246)</f>
        <v>5.101281531155287</v>
      </c>
      <c r="I247" s="45">
        <f>IF(OR($A247="",$B247="",$C247=""),"",'MPTO_working_3-way'!F246)</f>
        <v>4.0501534730380078</v>
      </c>
      <c r="J247" s="46">
        <f>IF(OR($A247="",$B247="",$C247=""),"",'MPTO_working_3-way'!G246)</f>
        <v>1.7951174860175683</v>
      </c>
      <c r="K247" s="44">
        <f>IF(OR($A247="",$B247="",$C247=""),"",'OddsRatio_working_3-way'!H246)</f>
        <v>5.0193597283976814</v>
      </c>
      <c r="L247" s="45">
        <f>IF(OR($A247="",$B247="",$C247=""),"",'OddsRatio_working_3-way'!I246)</f>
        <v>4.0363641426482486</v>
      </c>
      <c r="M247" s="46">
        <f>IF(OR($A247="",$B247="",$C247=""),"",'OddsRatio_working_3-way'!J246)</f>
        <v>1.8082408149495344</v>
      </c>
      <c r="N247" s="47">
        <f t="shared" si="42"/>
        <v>20.293235588137289</v>
      </c>
      <c r="O247" s="48">
        <f t="shared" si="43"/>
        <v>25.124958347217596</v>
      </c>
      <c r="P247" s="48">
        <f t="shared" si="44"/>
        <v>54.581806064645122</v>
      </c>
      <c r="Q247" t="s">
        <v>507</v>
      </c>
      <c r="R247" t="s">
        <v>525</v>
      </c>
      <c r="S247" t="s">
        <v>531</v>
      </c>
      <c r="T247" s="50">
        <v>100</v>
      </c>
      <c r="U247" s="50">
        <f t="shared" si="45"/>
        <v>78.632478632478637</v>
      </c>
      <c r="V247" s="50">
        <f t="shared" si="46"/>
        <v>73.544973544973558</v>
      </c>
      <c r="W247" s="50">
        <f t="shared" si="47"/>
        <v>42.528735632183903</v>
      </c>
      <c r="X247" s="50">
        <f t="shared" si="48"/>
        <v>83.92629082284256</v>
      </c>
      <c r="Y247" s="50">
        <f t="shared" si="49"/>
        <v>78.838785735337453</v>
      </c>
      <c r="Z247" s="50">
        <f t="shared" si="50"/>
        <v>47.822547822547826</v>
      </c>
      <c r="AA247" s="50">
        <f t="shared" si="51"/>
        <v>-5.2938121903639228</v>
      </c>
      <c r="AB247" s="50">
        <f t="shared" si="52"/>
        <v>-5.2938121903638944</v>
      </c>
      <c r="AC247" s="50">
        <f t="shared" si="53"/>
        <v>-5.2938121903639228</v>
      </c>
      <c r="AF247">
        <v>1.65</v>
      </c>
      <c r="AG247">
        <v>2.2400000000000002</v>
      </c>
      <c r="AH247" s="66"/>
      <c r="AJ247" t="s">
        <v>509</v>
      </c>
    </row>
    <row r="248" spans="1:36" ht="15" x14ac:dyDescent="0.25">
      <c r="A248">
        <v>2.4700000000000002</v>
      </c>
      <c r="B248">
        <v>3.89</v>
      </c>
      <c r="C248">
        <v>2.58</v>
      </c>
      <c r="D248" s="43">
        <f t="shared" si="54"/>
        <v>4.9524607560307743E-2</v>
      </c>
      <c r="E248" s="44">
        <f>IF(OR($A248="",$B248="",$C248=""),"",A248*'MPTO_working_3-way'!$I247)</f>
        <v>2.5923257806739604</v>
      </c>
      <c r="F248" s="45">
        <f>IF(OR($A248="",$B248="",$C248=""),"",B248*'MPTO_working_3-way'!$I247)</f>
        <v>4.0826507234095972</v>
      </c>
      <c r="G248" s="46">
        <f>IF(OR($A248="",$B248="",$C248=""),"",C248*'MPTO_working_3-way'!$I247)</f>
        <v>2.7077734875055941</v>
      </c>
      <c r="H248" s="44">
        <f>IF(OR($A248="",$B248="",$C248=""),"",'MPTO_working_3-way'!E247)</f>
        <v>2.5749961375876125</v>
      </c>
      <c r="I248" s="45">
        <f>IF(OR($A248="",$B248="",$C248=""),"",'MPTO_working_3-way'!F247)</f>
        <v>4.1569462329865532</v>
      </c>
      <c r="J248" s="46">
        <f>IF(OR($A248="",$B248="",$C248=""),"",'MPTO_working_3-way'!G247)</f>
        <v>2.6947735376476771</v>
      </c>
      <c r="K248" s="44">
        <f>IF(OR($A248="",$B248="",$C248=""),"",'OddsRatio_working_3-way'!H247)</f>
        <v>2.5842074000587716</v>
      </c>
      <c r="L248" s="45">
        <f>IF(OR($A248="",$B248="",$C248=""),"",'OddsRatio_working_3-way'!I247)</f>
        <v>4.1145301946733666</v>
      </c>
      <c r="M248" s="46">
        <f>IF(OR($A248="",$B248="",$C248=""),"",'OddsRatio_working_3-way'!J247)</f>
        <v>2.7027535320359592</v>
      </c>
      <c r="N248" s="47">
        <f t="shared" si="42"/>
        <v>38.57539848791756</v>
      </c>
      <c r="O248" s="48">
        <f t="shared" si="43"/>
        <v>24.493890556595471</v>
      </c>
      <c r="P248" s="48">
        <f t="shared" si="44"/>
        <v>36.930710955486965</v>
      </c>
      <c r="Q248" t="s">
        <v>503</v>
      </c>
      <c r="R248" t="s">
        <v>526</v>
      </c>
      <c r="S248" t="s">
        <v>531</v>
      </c>
      <c r="T248" s="50">
        <v>100</v>
      </c>
      <c r="U248" s="50">
        <f t="shared" si="45"/>
        <v>59.514170040485837</v>
      </c>
      <c r="V248" s="50">
        <f t="shared" si="46"/>
        <v>74.293059125964007</v>
      </c>
      <c r="W248" s="50">
        <f t="shared" si="47"/>
        <v>61.240310077519375</v>
      </c>
      <c r="X248" s="50">
        <f t="shared" si="48"/>
        <v>64.466630796516597</v>
      </c>
      <c r="Y248" s="50">
        <f t="shared" si="49"/>
        <v>79.245519881994781</v>
      </c>
      <c r="Z248" s="50">
        <f t="shared" si="50"/>
        <v>66.192770833550156</v>
      </c>
      <c r="AA248" s="50">
        <f t="shared" si="51"/>
        <v>-4.9524607560307601</v>
      </c>
      <c r="AB248" s="50">
        <f t="shared" si="52"/>
        <v>-4.9524607560307743</v>
      </c>
      <c r="AC248" s="50">
        <f t="shared" si="53"/>
        <v>-4.9524607560307814</v>
      </c>
      <c r="AF248">
        <v>1.67</v>
      </c>
      <c r="AG248">
        <v>2.21</v>
      </c>
      <c r="AH248" s="66"/>
      <c r="AJ248" t="s">
        <v>509</v>
      </c>
    </row>
    <row r="249" spans="1:36" ht="15" x14ac:dyDescent="0.25">
      <c r="A249">
        <v>3.21</v>
      </c>
      <c r="B249">
        <v>3.52</v>
      </c>
      <c r="C249">
        <v>2.2000000000000002</v>
      </c>
      <c r="D249" s="43">
        <f t="shared" si="54"/>
        <v>5.0162843387142386E-2</v>
      </c>
      <c r="E249" s="44">
        <f>IF(OR($A249="",$B249="",$C249=""),"",A249*'MPTO_working_3-way'!$I248)</f>
        <v>3.3710227272727269</v>
      </c>
      <c r="F249" s="45">
        <f>IF(OR($A249="",$B249="",$C249=""),"",B249*'MPTO_working_3-way'!$I248)</f>
        <v>3.6965732087227412</v>
      </c>
      <c r="G249" s="46">
        <f>IF(OR($A249="",$B249="",$C249=""),"",C249*'MPTO_working_3-way'!$I248)</f>
        <v>2.3103582554517135</v>
      </c>
      <c r="H249" s="44">
        <f>IF(OR($A249="",$B249="",$C249=""),"",'MPTO_working_3-way'!E248)</f>
        <v>3.3920666052915975</v>
      </c>
      <c r="I249" s="45">
        <f>IF(OR($A249="",$B249="",$C249=""),"",'MPTO_working_3-way'!F248)</f>
        <v>3.7401359343278311</v>
      </c>
      <c r="J249" s="46">
        <f>IF(OR($A249="",$B249="",$C249=""),"",'MPTO_working_3-way'!G248)</f>
        <v>2.2840201600948711</v>
      </c>
      <c r="K249" s="44">
        <f>IF(OR($A249="",$B249="",$C249=""),"",'OddsRatio_working_3-way'!H248)</f>
        <v>3.3849869246694744</v>
      </c>
      <c r="L249" s="45">
        <f>IF(OR($A249="",$B249="",$C249=""),"",'OddsRatio_working_3-way'!I248)</f>
        <v>3.7195326018855535</v>
      </c>
      <c r="M249" s="46">
        <f>IF(OR($A249="",$B249="",$C249=""),"",'OddsRatio_working_3-way'!J248)</f>
        <v>2.2950155247074067</v>
      </c>
      <c r="N249" s="47">
        <f t="shared" si="42"/>
        <v>29.664587898196533</v>
      </c>
      <c r="O249" s="48">
        <f t="shared" si="43"/>
        <v>27.052081577616722</v>
      </c>
      <c r="P249" s="48">
        <f t="shared" si="44"/>
        <v>43.283330524186752</v>
      </c>
      <c r="Q249" t="s">
        <v>515</v>
      </c>
      <c r="R249" t="s">
        <v>504</v>
      </c>
      <c r="S249" t="s">
        <v>531</v>
      </c>
      <c r="T249" s="50">
        <v>100</v>
      </c>
      <c r="U249" s="50">
        <f t="shared" si="45"/>
        <v>68.847352024922117</v>
      </c>
      <c r="V249" s="50">
        <f t="shared" si="46"/>
        <v>71.590909090909093</v>
      </c>
      <c r="W249" s="50">
        <f t="shared" si="47"/>
        <v>54.545454545454554</v>
      </c>
      <c r="X249" s="50">
        <f t="shared" si="48"/>
        <v>73.86363636363636</v>
      </c>
      <c r="Y249" s="50">
        <f t="shared" si="49"/>
        <v>76.607193429623337</v>
      </c>
      <c r="Z249" s="50">
        <f t="shared" si="50"/>
        <v>59.56173888416879</v>
      </c>
      <c r="AA249" s="50">
        <f t="shared" si="51"/>
        <v>-5.0162843387142431</v>
      </c>
      <c r="AB249" s="50">
        <f t="shared" si="52"/>
        <v>-5.0162843387142431</v>
      </c>
      <c r="AC249" s="50">
        <f t="shared" si="53"/>
        <v>-5.016284338714236</v>
      </c>
      <c r="AF249">
        <v>1.8</v>
      </c>
      <c r="AG249">
        <v>2.0099999999999998</v>
      </c>
      <c r="AH249" s="66"/>
      <c r="AJ249" t="s">
        <v>509</v>
      </c>
    </row>
    <row r="250" spans="1:36" ht="15" x14ac:dyDescent="0.25">
      <c r="A250">
        <v>1.41</v>
      </c>
      <c r="B250">
        <v>4.79</v>
      </c>
      <c r="C250">
        <v>7.13</v>
      </c>
      <c r="D250" s="43">
        <f t="shared" si="54"/>
        <v>5.8240579797362635E-2</v>
      </c>
      <c r="E250" s="44">
        <f>IF(OR($A250="",$B250="",$C250=""),"",A250*'MPTO_working_3-way'!$I249)</f>
        <v>1.4921192175142812</v>
      </c>
      <c r="F250" s="45">
        <f>IF(OR($A250="",$B250="",$C250=""),"",B250*'MPTO_working_3-way'!$I249)</f>
        <v>5.0689723772293673</v>
      </c>
      <c r="G250" s="46">
        <f>IF(OR($A250="",$B250="",$C250=""),"",C250*'MPTO_working_3-way'!$I249)</f>
        <v>7.5452553339551951</v>
      </c>
      <c r="H250" s="44">
        <f>IF(OR($A250="",$B250="",$C250=""),"",'MPTO_working_3-way'!E249)</f>
        <v>1.449682257544634</v>
      </c>
      <c r="I250" s="45">
        <f>IF(OR($A250="",$B250="",$C250=""),"",'MPTO_working_3-way'!F249)</f>
        <v>5.2810930252034813</v>
      </c>
      <c r="J250" s="46">
        <f>IF(OR($A250="",$B250="",$C250=""),"",'MPTO_working_3-way'!G249)</f>
        <v>8.2754789209918904</v>
      </c>
      <c r="K250" s="44">
        <f>IF(OR($A250="",$B250="",$C250=""),"",'OddsRatio_working_3-way'!H249)</f>
        <v>1.4621790013667038</v>
      </c>
      <c r="L250" s="45">
        <f>IF(OR($A250="",$B250="",$C250=""),"",'OddsRatio_working_3-way'!I249)</f>
        <v>5.2723375979995319</v>
      </c>
      <c r="M250" s="46">
        <f>IF(OR($A250="",$B250="",$C250=""),"",'OddsRatio_working_3-way'!J249)</f>
        <v>7.9101397033607217</v>
      </c>
      <c r="N250" s="47">
        <f t="shared" si="42"/>
        <v>67.018773584720549</v>
      </c>
      <c r="O250" s="48">
        <f t="shared" si="43"/>
        <v>19.727864458132768</v>
      </c>
      <c r="P250" s="48">
        <f t="shared" si="44"/>
        <v>13.2533619571467</v>
      </c>
      <c r="Q250" t="s">
        <v>506</v>
      </c>
      <c r="R250" t="s">
        <v>505</v>
      </c>
      <c r="S250" t="s">
        <v>531</v>
      </c>
      <c r="T250" s="50">
        <v>100</v>
      </c>
      <c r="U250" s="50">
        <f t="shared" si="45"/>
        <v>29.078014184397166</v>
      </c>
      <c r="V250" s="50">
        <f t="shared" si="46"/>
        <v>79.123173277661792</v>
      </c>
      <c r="W250" s="50">
        <f t="shared" si="47"/>
        <v>85.974754558204765</v>
      </c>
      <c r="X250" s="50">
        <f t="shared" si="48"/>
        <v>34.902072164133436</v>
      </c>
      <c r="Y250" s="50">
        <f t="shared" si="49"/>
        <v>84.947231257398073</v>
      </c>
      <c r="Z250" s="50">
        <f t="shared" si="50"/>
        <v>91.798812537941046</v>
      </c>
      <c r="AA250" s="50">
        <f t="shared" si="51"/>
        <v>-5.8240579797362706</v>
      </c>
      <c r="AB250" s="50">
        <f t="shared" si="52"/>
        <v>-5.8240579797362813</v>
      </c>
      <c r="AC250" s="50">
        <f t="shared" si="53"/>
        <v>-5.8240579797362813</v>
      </c>
      <c r="AF250">
        <v>1.74</v>
      </c>
      <c r="AG250">
        <v>2.1</v>
      </c>
      <c r="AH250" s="66"/>
      <c r="AJ250" t="s">
        <v>509</v>
      </c>
    </row>
    <row r="251" spans="1:36" ht="15" x14ac:dyDescent="0.25">
      <c r="A251">
        <v>2.33</v>
      </c>
      <c r="B251">
        <v>3.7</v>
      </c>
      <c r="C251">
        <v>2.85</v>
      </c>
      <c r="D251" s="43">
        <f t="shared" si="54"/>
        <v>5.0332012608949483E-2</v>
      </c>
      <c r="E251" s="44">
        <f>IF(OR($A251="",$B251="",$C251=""),"",A251*'MPTO_working_3-way'!$I250)</f>
        <v>2.4472735893788524</v>
      </c>
      <c r="F251" s="45">
        <f>IF(OR($A251="",$B251="",$C251=""),"",B251*'MPTO_working_3-way'!$I250)</f>
        <v>3.8862284466531132</v>
      </c>
      <c r="G251" s="46">
        <f>IF(OR($A251="",$B251="",$C251=""),"",C251*'MPTO_working_3-way'!$I250)</f>
        <v>2.9934462359355063</v>
      </c>
      <c r="H251" s="44">
        <f>IF(OR($A251="",$B251="",$C251=""),"",'MPTO_working_3-way'!E250)</f>
        <v>2.4247878585515332</v>
      </c>
      <c r="I251" s="45">
        <f>IF(OR($A251="",$B251="",$C251=""),"",'MPTO_working_3-way'!F250)</f>
        <v>3.9448831539990952</v>
      </c>
      <c r="J251" s="46">
        <f>IF(OR($A251="",$B251="",$C251=""),"",'MPTO_working_3-way'!G250)</f>
        <v>2.9931171286041174</v>
      </c>
      <c r="K251" s="44">
        <f>IF(OR($A251="",$B251="",$C251=""),"",'OddsRatio_working_3-way'!H250)</f>
        <v>2.4349960743318864</v>
      </c>
      <c r="L251" s="45">
        <f>IF(OR($A251="",$B251="",$C251=""),"",'OddsRatio_working_3-way'!I250)</f>
        <v>3.9131499253354085</v>
      </c>
      <c r="M251" s="46">
        <f>IF(OR($A251="",$B251="",$C251=""),"",'OddsRatio_working_3-way'!J250)</f>
        <v>2.9960471710631502</v>
      </c>
      <c r="N251" s="47">
        <f t="shared" ref="N251:N314" si="55">(1/E251)* 100</f>
        <v>40.861798384128036</v>
      </c>
      <c r="O251" s="48">
        <f t="shared" ref="O251:O314" si="56">(1/F251)* 100</f>
        <v>25.731889252707653</v>
      </c>
      <c r="P251" s="48">
        <f t="shared" ref="P251:P314" si="57">(1/G251)* 100</f>
        <v>33.406312363164318</v>
      </c>
      <c r="Q251" t="s">
        <v>508</v>
      </c>
      <c r="R251" t="s">
        <v>516</v>
      </c>
      <c r="S251" t="s">
        <v>531</v>
      </c>
      <c r="T251" s="50">
        <v>100</v>
      </c>
      <c r="U251" s="50">
        <f t="shared" ref="U251:U314" si="58">(1/A251)*((T251*A251)-T251)</f>
        <v>57.081545064377686</v>
      </c>
      <c r="V251" s="50">
        <f t="shared" ref="V251:V314" si="59">(1/B251)*((T251*B251)-T251)</f>
        <v>72.972972972972968</v>
      </c>
      <c r="W251" s="50">
        <f t="shared" ref="W251:W314" si="60">(1/C251)*((T251*C251)-T251)</f>
        <v>64.912280701754383</v>
      </c>
      <c r="X251" s="50">
        <f t="shared" ref="X251:X314" si="61">((1/B251)+(1/C251))*T251</f>
        <v>62.114746325272627</v>
      </c>
      <c r="Y251" s="50">
        <f t="shared" ref="Y251:Y314" si="62">((1/A251)+(1/C251))*T251</f>
        <v>78.006174233867938</v>
      </c>
      <c r="Z251" s="50">
        <f t="shared" ref="Z251:Z314" si="63">((1/A251)+(1/B251))*T251</f>
        <v>69.945481962649339</v>
      </c>
      <c r="AA251" s="50">
        <f t="shared" ref="AA251:AA314" si="64">U251-X251</f>
        <v>-5.0332012608949412</v>
      </c>
      <c r="AB251" s="50">
        <f t="shared" ref="AB251:AB314" si="65">V251-Y251</f>
        <v>-5.0332012608949697</v>
      </c>
      <c r="AC251" s="50">
        <f t="shared" ref="AC251:AC314" si="66">W251-Z251</f>
        <v>-5.0332012608949555</v>
      </c>
      <c r="AF251">
        <v>1.78</v>
      </c>
      <c r="AG251">
        <v>2.0499999999999998</v>
      </c>
      <c r="AH251" s="66"/>
      <c r="AJ251" t="s">
        <v>509</v>
      </c>
    </row>
    <row r="252" spans="1:36" ht="15" x14ac:dyDescent="0.25">
      <c r="A252">
        <v>2.78</v>
      </c>
      <c r="B252">
        <v>3.42</v>
      </c>
      <c r="C252">
        <v>2.5499999999999998</v>
      </c>
      <c r="D252" s="43">
        <f t="shared" si="54"/>
        <v>4.4266753779639068E-2</v>
      </c>
      <c r="E252" s="44">
        <f>IF(OR($A252="",$B252="",$C252=""),"",A252*'MPTO_working_3-way'!$I251)</f>
        <v>2.9030615755073965</v>
      </c>
      <c r="F252" s="45">
        <f>IF(OR($A252="",$B252="",$C252=""),"",B252*'MPTO_working_3-way'!$I251)</f>
        <v>3.5713922979263657</v>
      </c>
      <c r="G252" s="46">
        <f>IF(OR($A252="",$B252="",$C252=""),"",C252*'MPTO_working_3-way'!$I251)</f>
        <v>2.6628802221380794</v>
      </c>
      <c r="H252" s="44">
        <f>IF(OR($A252="",$B252="",$C252=""),"",'MPTO_working_3-way'!E251)</f>
        <v>2.8989150163931297</v>
      </c>
      <c r="I252" s="45">
        <f>IF(OR($A252="",$B252="",$C252=""),"",'MPTO_working_3-way'!F251)</f>
        <v>3.6017595517035454</v>
      </c>
      <c r="J252" s="46">
        <f>IF(OR($A252="",$B252="",$C252=""),"",'MPTO_working_3-way'!G251)</f>
        <v>2.6496995582446075</v>
      </c>
      <c r="K252" s="44">
        <f>IF(OR($A252="",$B252="",$C252=""),"",'OddsRatio_working_3-way'!H251)</f>
        <v>2.9018138749995259</v>
      </c>
      <c r="L252" s="45">
        <f>IF(OR($A252="",$B252="",$C252=""),"",'OddsRatio_working_3-way'!I251)</f>
        <v>3.5856121221903678</v>
      </c>
      <c r="M252" s="46">
        <f>IF(OR($A252="",$B252="",$C252=""),"",'OddsRatio_working_3-way'!J251)</f>
        <v>2.6560738799153172</v>
      </c>
      <c r="N252" s="47">
        <f t="shared" si="55"/>
        <v>34.446393023035355</v>
      </c>
      <c r="O252" s="48">
        <f t="shared" si="56"/>
        <v>28.000284387145697</v>
      </c>
      <c r="P252" s="48">
        <f t="shared" si="57"/>
        <v>37.553322589818933</v>
      </c>
      <c r="Q252" t="s">
        <v>251</v>
      </c>
      <c r="R252" t="s">
        <v>130</v>
      </c>
      <c r="S252" t="s">
        <v>531</v>
      </c>
      <c r="T252" s="50">
        <v>100</v>
      </c>
      <c r="U252" s="50">
        <f t="shared" si="58"/>
        <v>64.02877697841727</v>
      </c>
      <c r="V252" s="50">
        <f t="shared" si="59"/>
        <v>70.760233918128648</v>
      </c>
      <c r="W252" s="50">
        <f t="shared" si="60"/>
        <v>60.784313725490193</v>
      </c>
      <c r="X252" s="50">
        <f t="shared" si="61"/>
        <v>68.455452356381159</v>
      </c>
      <c r="Y252" s="50">
        <f t="shared" si="62"/>
        <v>75.186909296092551</v>
      </c>
      <c r="Z252" s="50">
        <f t="shared" si="63"/>
        <v>65.210989103454082</v>
      </c>
      <c r="AA252" s="50">
        <f t="shared" si="64"/>
        <v>-4.426675377963889</v>
      </c>
      <c r="AB252" s="50">
        <f t="shared" si="65"/>
        <v>-4.4266753779639032</v>
      </c>
      <c r="AC252" s="50">
        <f t="shared" si="66"/>
        <v>-4.426675377963889</v>
      </c>
      <c r="AF252">
        <v>1.74</v>
      </c>
      <c r="AG252">
        <v>2.12</v>
      </c>
      <c r="AH252" s="66"/>
      <c r="AJ252" t="s">
        <v>442</v>
      </c>
    </row>
    <row r="253" spans="1:36" ht="15" x14ac:dyDescent="0.25">
      <c r="A253">
        <v>1.97</v>
      </c>
      <c r="B253">
        <v>3.61</v>
      </c>
      <c r="C253">
        <v>4.07</v>
      </c>
      <c r="D253" s="43">
        <f t="shared" si="54"/>
        <v>3.0322769147522743E-2</v>
      </c>
      <c r="E253" s="44">
        <f>IF(OR($A253="",$B253="",$C253=""),"",A253*'MPTO_working_3-way'!$I252)</f>
        <v>2.0297358552206197</v>
      </c>
      <c r="F253" s="45">
        <f>IF(OR($A253="",$B253="",$C253=""),"",B253*'MPTO_working_3-way'!$I252)</f>
        <v>3.7194651966225569</v>
      </c>
      <c r="G253" s="46">
        <f>IF(OR($A253="",$B253="",$C253=""),"",C253*'MPTO_working_3-way'!$I252)</f>
        <v>4.1934136704304175</v>
      </c>
      <c r="H253" s="44">
        <f>IF(OR($A253="",$B253="",$C253=""),"",'MPTO_working_3-way'!E252)</f>
        <v>2.0100234907443841</v>
      </c>
      <c r="I253" s="45">
        <f>IF(OR($A253="",$B253="",$C253=""),"",'MPTO_working_3-way'!F252)</f>
        <v>3.7467115038178043</v>
      </c>
      <c r="J253" s="46">
        <f>IF(OR($A253="",$B253="",$C253=""),"",'MPTO_working_3-way'!G252)</f>
        <v>4.2446144843589515</v>
      </c>
      <c r="K253" s="44">
        <f>IF(OR($A253="",$B253="",$C253=""),"",'OddsRatio_working_3-way'!H252)</f>
        <v>2.0177392556943117</v>
      </c>
      <c r="L253" s="45">
        <f>IF(OR($A253="",$B253="",$C253=""),"",'OddsRatio_working_3-way'!I252)</f>
        <v>3.7384530488269627</v>
      </c>
      <c r="M253" s="46">
        <f>IF(OR($A253="",$B253="",$C253=""),"",'OddsRatio_working_3-way'!J252)</f>
        <v>4.2210922834861213</v>
      </c>
      <c r="N253" s="47">
        <f t="shared" si="55"/>
        <v>49.26749445884456</v>
      </c>
      <c r="O253" s="48">
        <f t="shared" si="56"/>
        <v>26.885585618815451</v>
      </c>
      <c r="P253" s="48">
        <f t="shared" si="57"/>
        <v>23.846919922339993</v>
      </c>
      <c r="Q253" t="s">
        <v>165</v>
      </c>
      <c r="R253" t="s">
        <v>64</v>
      </c>
      <c r="S253" t="s">
        <v>531</v>
      </c>
      <c r="T253" s="50">
        <v>100</v>
      </c>
      <c r="U253" s="50">
        <f t="shared" si="58"/>
        <v>49.238578680203041</v>
      </c>
      <c r="V253" s="50">
        <f t="shared" si="59"/>
        <v>72.29916897506925</v>
      </c>
      <c r="W253" s="50">
        <f t="shared" si="60"/>
        <v>75.429975429975428</v>
      </c>
      <c r="X253" s="50">
        <f t="shared" si="61"/>
        <v>52.270855594955322</v>
      </c>
      <c r="Y253" s="50">
        <f t="shared" si="62"/>
        <v>75.331445889821524</v>
      </c>
      <c r="Z253" s="50">
        <f t="shared" si="63"/>
        <v>78.462252344727702</v>
      </c>
      <c r="AA253" s="50">
        <f t="shared" si="64"/>
        <v>-3.0322769147522806</v>
      </c>
      <c r="AB253" s="50">
        <f t="shared" si="65"/>
        <v>-3.0322769147522735</v>
      </c>
      <c r="AC253" s="50">
        <f t="shared" si="66"/>
        <v>-3.0322769147522735</v>
      </c>
      <c r="AF253">
        <v>1.88</v>
      </c>
      <c r="AG253">
        <v>2</v>
      </c>
      <c r="AH253" s="66"/>
      <c r="AJ253" t="s">
        <v>442</v>
      </c>
    </row>
    <row r="254" spans="1:36" ht="15" x14ac:dyDescent="0.25">
      <c r="A254">
        <v>2.5299999999999998</v>
      </c>
      <c r="B254">
        <v>3.03</v>
      </c>
      <c r="C254">
        <v>3.31</v>
      </c>
      <c r="D254" s="43">
        <f t="shared" si="54"/>
        <v>2.7404723921755192E-2</v>
      </c>
      <c r="E254" s="44">
        <f>IF(OR($A254="",$B254="",$C254=""),"",A254*'MPTO_working_3-way'!$I253)</f>
        <v>2.5993339515220404</v>
      </c>
      <c r="F254" s="45">
        <f>IF(OR($A254="",$B254="",$C254=""),"",B254*'MPTO_working_3-way'!$I253)</f>
        <v>3.113036313482918</v>
      </c>
      <c r="G254" s="46">
        <f>IF(OR($A254="",$B254="",$C254=""),"",C254*'MPTO_working_3-way'!$I253)</f>
        <v>3.4007096361810096</v>
      </c>
      <c r="H254" s="44">
        <f>IF(OR($A254="",$B254="",$C254=""),"",'MPTO_working_3-way'!E253)</f>
        <v>2.5898549594014182</v>
      </c>
      <c r="I254" s="45">
        <f>IF(OR($A254="",$B254="",$C254=""),"",'MPTO_working_3-way'!F253)</f>
        <v>3.1162540836611026</v>
      </c>
      <c r="J254" s="46">
        <f>IF(OR($A254="",$B254="",$C254=""),"",'MPTO_working_3-way'!G253)</f>
        <v>3.4132034820219896</v>
      </c>
      <c r="K254" s="44">
        <f>IF(OR($A254="",$B254="",$C254=""),"",'OddsRatio_working_3-way'!H253)</f>
        <v>2.5942082444779921</v>
      </c>
      <c r="L254" s="45">
        <f>IF(OR($A254="",$B254="",$C254=""),"",'OddsRatio_working_3-way'!I253)</f>
        <v>3.1151913309087091</v>
      </c>
      <c r="M254" s="46">
        <f>IF(OR($A254="",$B254="",$C254=""),"",'OddsRatio_working_3-way'!J253)</f>
        <v>3.4069418593099106</v>
      </c>
      <c r="N254" s="47">
        <f t="shared" si="55"/>
        <v>38.471393774333997</v>
      </c>
      <c r="O254" s="48">
        <f t="shared" si="56"/>
        <v>32.122978960087458</v>
      </c>
      <c r="P254" s="48">
        <f t="shared" si="57"/>
        <v>29.405627265578548</v>
      </c>
      <c r="Q254" t="s">
        <v>164</v>
      </c>
      <c r="R254" t="s">
        <v>169</v>
      </c>
      <c r="S254" t="s">
        <v>531</v>
      </c>
      <c r="T254" s="50">
        <v>100</v>
      </c>
      <c r="U254" s="50">
        <f t="shared" si="58"/>
        <v>60.474308300395251</v>
      </c>
      <c r="V254" s="50">
        <f t="shared" si="59"/>
        <v>66.996699669967001</v>
      </c>
      <c r="W254" s="50">
        <f t="shared" si="60"/>
        <v>69.78851963746223</v>
      </c>
      <c r="X254" s="50">
        <f t="shared" si="61"/>
        <v>63.214780692570763</v>
      </c>
      <c r="Y254" s="50">
        <f t="shared" si="62"/>
        <v>69.73717206214252</v>
      </c>
      <c r="Z254" s="50">
        <f t="shared" si="63"/>
        <v>72.528992029637749</v>
      </c>
      <c r="AA254" s="50">
        <f t="shared" si="64"/>
        <v>-2.7404723921755121</v>
      </c>
      <c r="AB254" s="50">
        <f t="shared" si="65"/>
        <v>-2.7404723921755192</v>
      </c>
      <c r="AC254" s="50">
        <f t="shared" si="66"/>
        <v>-2.7404723921755192</v>
      </c>
      <c r="AF254">
        <v>2.3199999999999998</v>
      </c>
      <c r="AG254">
        <v>1.66</v>
      </c>
      <c r="AH254" s="66"/>
      <c r="AJ254" t="s">
        <v>442</v>
      </c>
    </row>
    <row r="255" spans="1:36" ht="15" x14ac:dyDescent="0.25">
      <c r="A255">
        <v>1.81</v>
      </c>
      <c r="B255">
        <v>3.8</v>
      </c>
      <c r="C255">
        <v>4.6900000000000004</v>
      </c>
      <c r="D255" s="43">
        <f t="shared" si="54"/>
        <v>2.8863698786836922E-2</v>
      </c>
      <c r="E255" s="44">
        <f>IF(OR($A255="",$B255="",$C255=""),"",A255*'MPTO_working_3-way'!$I254)</f>
        <v>1.8622432948041749</v>
      </c>
      <c r="F255" s="45">
        <f>IF(OR($A255="",$B255="",$C255=""),"",B255*'MPTO_working_3-way'!$I254)</f>
        <v>3.9096820553899803</v>
      </c>
      <c r="G255" s="46">
        <f>IF(OR($A255="",$B255="",$C255=""),"",C255*'MPTO_working_3-way'!$I254)</f>
        <v>4.8253707473102656</v>
      </c>
      <c r="H255" s="44">
        <f>IF(OR($A255="",$B255="",$C255=""),"",'MPTO_working_3-way'!E254)</f>
        <v>1.8420787544741668</v>
      </c>
      <c r="I255" s="45">
        <f>IF(OR($A255="",$B255="",$C255=""),"",'MPTO_working_3-way'!F254)</f>
        <v>3.9442027550149539</v>
      </c>
      <c r="J255" s="46">
        <f>IF(OR($A255="",$B255="",$C255=""),"",'MPTO_working_3-way'!G254)</f>
        <v>4.9116303573277476</v>
      </c>
      <c r="K255" s="44">
        <f>IF(OR($A255="",$B255="",$C255=""),"",'OddsRatio_working_3-way'!H254)</f>
        <v>1.8495817090054445</v>
      </c>
      <c r="L255" s="45">
        <f>IF(OR($A255="",$B255="",$C255=""),"",'OddsRatio_working_3-way'!I254)</f>
        <v>3.9368256607595629</v>
      </c>
      <c r="M255" s="46">
        <f>IF(OR($A255="",$B255="",$C255=""),"",'OddsRatio_working_3-way'!J254)</f>
        <v>4.8703166743581381</v>
      </c>
      <c r="N255" s="47">
        <f t="shared" si="55"/>
        <v>53.698676364688183</v>
      </c>
      <c r="O255" s="48">
        <f t="shared" si="56"/>
        <v>25.577527426338321</v>
      </c>
      <c r="P255" s="48">
        <f t="shared" si="57"/>
        <v>20.723796208973479</v>
      </c>
      <c r="Q255" t="s">
        <v>379</v>
      </c>
      <c r="R255" t="s">
        <v>127</v>
      </c>
      <c r="S255" t="s">
        <v>531</v>
      </c>
      <c r="T255" s="50">
        <v>100</v>
      </c>
      <c r="U255" s="50">
        <f t="shared" si="58"/>
        <v>44.751381215469614</v>
      </c>
      <c r="V255" s="50">
        <f t="shared" si="59"/>
        <v>73.68421052631578</v>
      </c>
      <c r="W255" s="50">
        <f t="shared" si="60"/>
        <v>78.678038379530932</v>
      </c>
      <c r="X255" s="50">
        <f t="shared" si="61"/>
        <v>47.637751094153288</v>
      </c>
      <c r="Y255" s="50">
        <f t="shared" si="62"/>
        <v>76.570580404999461</v>
      </c>
      <c r="Z255" s="50">
        <f t="shared" si="63"/>
        <v>81.564408258214598</v>
      </c>
      <c r="AA255" s="50">
        <f t="shared" si="64"/>
        <v>-2.8863698786836736</v>
      </c>
      <c r="AB255" s="50">
        <f t="shared" si="65"/>
        <v>-2.8863698786836807</v>
      </c>
      <c r="AC255" s="50">
        <f t="shared" si="66"/>
        <v>-2.8863698786836665</v>
      </c>
      <c r="AF255">
        <v>1.92</v>
      </c>
      <c r="AG255">
        <v>1.96</v>
      </c>
      <c r="AH255" s="66"/>
      <c r="AJ255" t="s">
        <v>442</v>
      </c>
    </row>
    <row r="256" spans="1:36" ht="15" x14ac:dyDescent="0.25">
      <c r="A256">
        <v>3.88</v>
      </c>
      <c r="B256">
        <v>3.57</v>
      </c>
      <c r="C256">
        <v>2.04</v>
      </c>
      <c r="D256" s="43">
        <f t="shared" si="54"/>
        <v>2.804008201218644E-2</v>
      </c>
      <c r="E256" s="44">
        <f>IF(OR($A256="",$B256="",$C256=""),"",A256*'MPTO_working_3-way'!$I255)</f>
        <v>3.9887955182072834</v>
      </c>
      <c r="F256" s="45">
        <f>IF(OR($A256="",$B256="",$C256=""),"",B256*'MPTO_working_3-way'!$I255)</f>
        <v>3.6701030927835054</v>
      </c>
      <c r="G256" s="46">
        <f>IF(OR($A256="",$B256="",$C256=""),"",C256*'MPTO_working_3-way'!$I255)</f>
        <v>2.0972017673048602</v>
      </c>
      <c r="H256" s="44">
        <f>IF(OR($A256="",$B256="",$C256=""),"",'MPTO_working_3-way'!E255)</f>
        <v>4.0260037203534349</v>
      </c>
      <c r="I256" s="45">
        <f>IF(OR($A256="",$B256="",$C256=""),"",'MPTO_working_3-way'!F255)</f>
        <v>3.6932347399480965</v>
      </c>
      <c r="J256" s="46">
        <f>IF(OR($A256="",$B256="",$C256=""),"",'MPTO_working_3-way'!G255)</f>
        <v>2.0796532810185373</v>
      </c>
      <c r="K256" s="44">
        <f>IF(OR($A256="",$B256="",$C256=""),"",'OddsRatio_working_3-way'!H255)</f>
        <v>4.0092518817000524</v>
      </c>
      <c r="L256" s="45">
        <f>IF(OR($A256="",$B256="",$C256=""),"",'OddsRatio_working_3-way'!I255)</f>
        <v>3.6853393527670608</v>
      </c>
      <c r="M256" s="46">
        <f>IF(OR($A256="",$B256="",$C256=""),"",'OddsRatio_working_3-way'!J255)</f>
        <v>2.0866742906139084</v>
      </c>
      <c r="N256" s="47">
        <f t="shared" si="55"/>
        <v>25.07022471910112</v>
      </c>
      <c r="O256" s="48">
        <f t="shared" si="56"/>
        <v>27.247191011235955</v>
      </c>
      <c r="P256" s="48">
        <f t="shared" si="57"/>
        <v>47.682584269662918</v>
      </c>
      <c r="Q256" t="s">
        <v>124</v>
      </c>
      <c r="R256" t="s">
        <v>166</v>
      </c>
      <c r="S256" t="s">
        <v>531</v>
      </c>
      <c r="T256" s="50">
        <v>100</v>
      </c>
      <c r="U256" s="50">
        <f t="shared" si="58"/>
        <v>74.226804123711347</v>
      </c>
      <c r="V256" s="50">
        <f t="shared" si="59"/>
        <v>71.988795518207283</v>
      </c>
      <c r="W256" s="50">
        <f t="shared" si="60"/>
        <v>50.980392156862742</v>
      </c>
      <c r="X256" s="50">
        <f t="shared" si="61"/>
        <v>77.030812324929968</v>
      </c>
      <c r="Y256" s="50">
        <f t="shared" si="62"/>
        <v>74.792803719425919</v>
      </c>
      <c r="Z256" s="50">
        <f t="shared" si="63"/>
        <v>53.784400358081385</v>
      </c>
      <c r="AA256" s="50">
        <f t="shared" si="64"/>
        <v>-2.8040082012186218</v>
      </c>
      <c r="AB256" s="50">
        <f t="shared" si="65"/>
        <v>-2.804008201218636</v>
      </c>
      <c r="AC256" s="50">
        <f t="shared" si="66"/>
        <v>-2.8040082012186431</v>
      </c>
      <c r="AF256">
        <v>1.93</v>
      </c>
      <c r="AG256">
        <v>1.95</v>
      </c>
      <c r="AH256" s="66"/>
      <c r="AJ256" t="s">
        <v>442</v>
      </c>
    </row>
    <row r="257" spans="1:36" ht="15" x14ac:dyDescent="0.25">
      <c r="A257">
        <v>1.56</v>
      </c>
      <c r="B257">
        <v>4.53</v>
      </c>
      <c r="C257">
        <v>6.07</v>
      </c>
      <c r="D257" s="43">
        <f t="shared" si="54"/>
        <v>2.6520838701032279E-2</v>
      </c>
      <c r="E257" s="44">
        <f>IF(OR($A257="",$B257="",$C257=""),"",A257*'MPTO_working_3-way'!$I256)</f>
        <v>1.6013725083736103</v>
      </c>
      <c r="F257" s="45">
        <f>IF(OR($A257="",$B257="",$C257=""),"",B257*'MPTO_working_3-way'!$I256)</f>
        <v>4.6501393993156768</v>
      </c>
      <c r="G257" s="46">
        <f>IF(OR($A257="",$B257="",$C257=""),"",C257*'MPTO_working_3-way'!$I256)</f>
        <v>6.2309814909152665</v>
      </c>
      <c r="H257" s="44">
        <f>IF(OR($A257="",$B257="",$C257=""),"",'MPTO_working_3-way'!E256)</f>
        <v>1.5818145451718739</v>
      </c>
      <c r="I257" s="45">
        <f>IF(OR($A257="",$B257="",$C257=""),"",'MPTO_working_3-way'!F256)</f>
        <v>4.7189784105420554</v>
      </c>
      <c r="J257" s="46">
        <f>IF(OR($A257="",$B257="",$C257=""),"",'MPTO_working_3-way'!G256)</f>
        <v>6.4141885449949703</v>
      </c>
      <c r="K257" s="44">
        <f>IF(OR($A257="",$B257="",$C257=""),"",'OddsRatio_working_3-way'!H256)</f>
        <v>1.5883696112399077</v>
      </c>
      <c r="L257" s="45">
        <f>IF(OR($A257="",$B257="",$C257=""),"",'OddsRatio_working_3-way'!I256)</f>
        <v>4.7088298708515586</v>
      </c>
      <c r="M257" s="46">
        <f>IF(OR($A257="",$B257="",$C257=""),"",'OddsRatio_working_3-way'!J256)</f>
        <v>6.3268463017613037</v>
      </c>
      <c r="N257" s="47">
        <f t="shared" si="55"/>
        <v>62.446432342942018</v>
      </c>
      <c r="O257" s="48">
        <f t="shared" si="56"/>
        <v>21.504731667768105</v>
      </c>
      <c r="P257" s="48">
        <f t="shared" si="57"/>
        <v>16.048835989289874</v>
      </c>
      <c r="Q257" t="s">
        <v>261</v>
      </c>
      <c r="R257" t="s">
        <v>265</v>
      </c>
      <c r="S257" t="s">
        <v>532</v>
      </c>
      <c r="T257" s="50">
        <v>100</v>
      </c>
      <c r="U257" s="50">
        <f t="shared" si="58"/>
        <v>35.897435897435898</v>
      </c>
      <c r="V257" s="50">
        <f t="shared" si="59"/>
        <v>77.924944812362028</v>
      </c>
      <c r="W257" s="50">
        <f t="shared" si="60"/>
        <v>83.525535420098834</v>
      </c>
      <c r="X257" s="50">
        <f t="shared" si="61"/>
        <v>38.549519767539117</v>
      </c>
      <c r="Y257" s="50">
        <f t="shared" si="62"/>
        <v>80.57702868246524</v>
      </c>
      <c r="Z257" s="50">
        <f t="shared" si="63"/>
        <v>86.177619290202074</v>
      </c>
      <c r="AA257" s="50">
        <f t="shared" si="64"/>
        <v>-2.652083870103219</v>
      </c>
      <c r="AB257" s="50">
        <f t="shared" si="65"/>
        <v>-2.6520838701032119</v>
      </c>
      <c r="AC257" s="50">
        <f t="shared" si="66"/>
        <v>-2.6520838701032403</v>
      </c>
      <c r="AF257">
        <v>1.65</v>
      </c>
      <c r="AG257">
        <v>2.36</v>
      </c>
      <c r="AH257" s="66"/>
      <c r="AJ257" t="s">
        <v>230</v>
      </c>
    </row>
    <row r="258" spans="1:36" ht="15" x14ac:dyDescent="0.25">
      <c r="A258">
        <v>3.16</v>
      </c>
      <c r="B258">
        <v>3.79</v>
      </c>
      <c r="C258">
        <v>2.2599999999999998</v>
      </c>
      <c r="D258" s="43">
        <f t="shared" si="54"/>
        <v>2.2785815052789538E-2</v>
      </c>
      <c r="E258" s="44">
        <f>IF(OR($A258="",$B258="",$C258=""),"",A258*'MPTO_working_3-way'!$I257)</f>
        <v>3.232003175566815</v>
      </c>
      <c r="F258" s="45">
        <f>IF(OR($A258="",$B258="",$C258=""),"",B258*'MPTO_working_3-way'!$I257)</f>
        <v>3.8763582390500724</v>
      </c>
      <c r="G258" s="46">
        <f>IF(OR($A258="",$B258="",$C258=""),"",C258*'MPTO_working_3-way'!$I257)</f>
        <v>2.3114959420193042</v>
      </c>
      <c r="H258" s="44">
        <f>IF(OR($A258="",$B258="",$C258=""),"",'MPTO_working_3-way'!E257)</f>
        <v>3.2377084294943463</v>
      </c>
      <c r="I258" s="45">
        <f>IF(OR($A258="",$B258="",$C258=""),"",'MPTO_working_3-way'!F257)</f>
        <v>3.9023328647970321</v>
      </c>
      <c r="J258" s="46">
        <f>IF(OR($A258="",$B258="",$C258=""),"",'MPTO_working_3-way'!G257)</f>
        <v>2.2994711442396087</v>
      </c>
      <c r="K258" s="44">
        <f>IF(OR($A258="",$B258="",$C258=""),"",'OddsRatio_working_3-way'!H257)</f>
        <v>3.2366160172759626</v>
      </c>
      <c r="L258" s="45">
        <f>IF(OR($A258="",$B258="",$C258=""),"",'OddsRatio_working_3-way'!I257)</f>
        <v>3.8889623556481179</v>
      </c>
      <c r="M258" s="46">
        <f>IF(OR($A258="",$B258="",$C258=""),"",'OddsRatio_working_3-way'!J257)</f>
        <v>2.3046926767443114</v>
      </c>
      <c r="N258" s="47">
        <f t="shared" si="55"/>
        <v>30.94056365908812</v>
      </c>
      <c r="O258" s="48">
        <f t="shared" si="56"/>
        <v>25.797409277762128</v>
      </c>
      <c r="P258" s="48">
        <f t="shared" si="57"/>
        <v>43.262027063149766</v>
      </c>
      <c r="Q258" t="s">
        <v>260</v>
      </c>
      <c r="R258" t="s">
        <v>266</v>
      </c>
      <c r="S258" t="s">
        <v>532</v>
      </c>
      <c r="T258" s="50">
        <v>100</v>
      </c>
      <c r="U258" s="50">
        <f t="shared" si="58"/>
        <v>68.35443037974683</v>
      </c>
      <c r="V258" s="50">
        <f t="shared" si="59"/>
        <v>73.614775725593674</v>
      </c>
      <c r="W258" s="50">
        <f t="shared" si="60"/>
        <v>55.752212389380524</v>
      </c>
      <c r="X258" s="50">
        <f t="shared" si="61"/>
        <v>70.633011885025795</v>
      </c>
      <c r="Y258" s="50">
        <f t="shared" si="62"/>
        <v>75.893357230872624</v>
      </c>
      <c r="Z258" s="50">
        <f t="shared" si="63"/>
        <v>58.030793894659496</v>
      </c>
      <c r="AA258" s="50">
        <f t="shared" si="64"/>
        <v>-2.2785815052789644</v>
      </c>
      <c r="AB258" s="50">
        <f t="shared" si="65"/>
        <v>-2.2785815052789502</v>
      </c>
      <c r="AC258" s="50">
        <f t="shared" si="66"/>
        <v>-2.2785815052789715</v>
      </c>
      <c r="AF258">
        <v>1.64</v>
      </c>
      <c r="AG258">
        <v>2.39</v>
      </c>
      <c r="AH258" s="66"/>
      <c r="AJ258" t="s">
        <v>230</v>
      </c>
    </row>
    <row r="259" spans="1:36" ht="15" x14ac:dyDescent="0.25">
      <c r="A259">
        <v>3.46</v>
      </c>
      <c r="B259">
        <v>3.94</v>
      </c>
      <c r="C259">
        <v>2.08</v>
      </c>
      <c r="D259" s="43">
        <f t="shared" si="54"/>
        <v>2.3593678408678098E-2</v>
      </c>
      <c r="E259" s="44">
        <f>IF(OR($A259="",$B259="",$C259=""),"",A259*'MPTO_working_3-way'!$I258)</f>
        <v>3.5416341272940262</v>
      </c>
      <c r="F259" s="45">
        <f>IF(OR($A259="",$B259="",$C259=""),"",B259*'MPTO_working_3-way'!$I258)</f>
        <v>4.0329590929301915</v>
      </c>
      <c r="G259" s="46">
        <f>IF(OR($A259="",$B259="",$C259=""),"",C259*'MPTO_working_3-way'!$I258)</f>
        <v>2.1290748510900506</v>
      </c>
      <c r="H259" s="44">
        <f>IF(OR($A259="",$B259="",$C259=""),"",'MPTO_working_3-way'!E258)</f>
        <v>3.5567850135169761</v>
      </c>
      <c r="I259" s="45">
        <f>IF(OR($A259="",$B259="",$C259=""),"",'MPTO_working_3-way'!F258)</f>
        <v>4.065990255332915</v>
      </c>
      <c r="J259" s="46">
        <f>IF(OR($A259="",$B259="",$C259=""),"",'MPTO_working_3-way'!G258)</f>
        <v>2.1145910808022399</v>
      </c>
      <c r="K259" s="44">
        <f>IF(OR($A259="",$B259="",$C259=""),"",'OddsRatio_working_3-way'!H258)</f>
        <v>3.5522377769270186</v>
      </c>
      <c r="L259" s="45">
        <f>IF(OR($A259="",$B259="",$C259=""),"",'OddsRatio_working_3-way'!I258)</f>
        <v>4.0502353919371696</v>
      </c>
      <c r="M259" s="46">
        <f>IF(OR($A259="",$B259="",$C259=""),"",'OddsRatio_working_3-way'!J258)</f>
        <v>2.1204946337728376</v>
      </c>
      <c r="N259" s="47">
        <f t="shared" si="55"/>
        <v>28.235553534267716</v>
      </c>
      <c r="O259" s="48">
        <f t="shared" si="56"/>
        <v>24.79568914430617</v>
      </c>
      <c r="P259" s="48">
        <f t="shared" si="57"/>
        <v>46.968757321426104</v>
      </c>
      <c r="Q259" t="s">
        <v>240</v>
      </c>
      <c r="R259" t="s">
        <v>390</v>
      </c>
      <c r="S259" t="s">
        <v>532</v>
      </c>
      <c r="T259" s="50">
        <v>100</v>
      </c>
      <c r="U259" s="50">
        <f t="shared" si="58"/>
        <v>71.098265895953759</v>
      </c>
      <c r="V259" s="50">
        <f t="shared" si="59"/>
        <v>74.619289340101517</v>
      </c>
      <c r="W259" s="50">
        <f t="shared" si="60"/>
        <v>51.92307692307692</v>
      </c>
      <c r="X259" s="50">
        <f t="shared" si="61"/>
        <v>73.457633736821549</v>
      </c>
      <c r="Y259" s="50">
        <f t="shared" si="62"/>
        <v>76.978657180969321</v>
      </c>
      <c r="Z259" s="50">
        <f t="shared" si="63"/>
        <v>54.282444763944724</v>
      </c>
      <c r="AA259" s="50">
        <f t="shared" si="64"/>
        <v>-2.3593678408677903</v>
      </c>
      <c r="AB259" s="50">
        <f t="shared" si="65"/>
        <v>-2.3593678408678045</v>
      </c>
      <c r="AC259" s="50">
        <f t="shared" si="66"/>
        <v>-2.3593678408678045</v>
      </c>
      <c r="AF259">
        <v>1.72</v>
      </c>
      <c r="AG259">
        <v>2.2200000000000002</v>
      </c>
      <c r="AH259" s="66"/>
      <c r="AJ259" t="s">
        <v>230</v>
      </c>
    </row>
    <row r="260" spans="1:36" ht="15" x14ac:dyDescent="0.25">
      <c r="A260">
        <v>3.2</v>
      </c>
      <c r="B260">
        <v>3.39</v>
      </c>
      <c r="C260">
        <v>2.41</v>
      </c>
      <c r="D260" s="43">
        <f t="shared" si="54"/>
        <v>2.2423010073562732E-2</v>
      </c>
      <c r="E260" s="44">
        <f>IF(OR($A260="",$B260="",$C260=""),"",A260*'MPTO_working_3-way'!$I259)</f>
        <v>3.2717536322354008</v>
      </c>
      <c r="F260" s="45">
        <f>IF(OR($A260="",$B260="",$C260=""),"",B260*'MPTO_working_3-way'!$I259)</f>
        <v>3.4660140041493777</v>
      </c>
      <c r="G260" s="46">
        <f>IF(OR($A260="",$B260="",$C260=""),"",C260*'MPTO_working_3-way'!$I259)</f>
        <v>2.4640394542772865</v>
      </c>
      <c r="H260" s="44">
        <f>IF(OR($A260="",$B260="",$C260=""),"",'MPTO_working_3-way'!E259)</f>
        <v>3.278412672403848</v>
      </c>
      <c r="I260" s="45">
        <f>IF(OR($A260="",$B260="",$C260=""),"",'MPTO_working_3-way'!F259)</f>
        <v>3.4781288331859557</v>
      </c>
      <c r="J260" s="46">
        <f>IF(OR($A260="",$B260="",$C260=""),"",'MPTO_working_3-way'!G259)</f>
        <v>2.4542080207073211</v>
      </c>
      <c r="K260" s="44">
        <f>IF(OR($A260="",$B260="",$C260=""),"",'OddsRatio_working_3-way'!H259)</f>
        <v>3.2757908211757925</v>
      </c>
      <c r="L260" s="45">
        <f>IF(OR($A260="",$B260="",$C260=""),"",'OddsRatio_working_3-way'!I259)</f>
        <v>3.4723363920955199</v>
      </c>
      <c r="M260" s="46">
        <f>IF(OR($A260="",$B260="",$C260=""),"",'OddsRatio_working_3-way'!J259)</f>
        <v>2.4585750262990302</v>
      </c>
      <c r="N260" s="47">
        <f t="shared" si="55"/>
        <v>30.564648577061643</v>
      </c>
      <c r="O260" s="48">
        <f t="shared" si="56"/>
        <v>28.851585677462317</v>
      </c>
      <c r="P260" s="48">
        <f t="shared" si="57"/>
        <v>40.583765745476036</v>
      </c>
      <c r="Q260" t="s">
        <v>267</v>
      </c>
      <c r="R260" t="s">
        <v>241</v>
      </c>
      <c r="S260" t="s">
        <v>532</v>
      </c>
      <c r="T260" s="50">
        <v>100</v>
      </c>
      <c r="U260" s="50">
        <f t="shared" si="58"/>
        <v>68.75</v>
      </c>
      <c r="V260" s="50">
        <f t="shared" si="59"/>
        <v>70.501474926253692</v>
      </c>
      <c r="W260" s="50">
        <f t="shared" si="60"/>
        <v>58.50622406639004</v>
      </c>
      <c r="X260" s="50">
        <f t="shared" si="61"/>
        <v>70.992301007356275</v>
      </c>
      <c r="Y260" s="50">
        <f t="shared" si="62"/>
        <v>72.743775933609953</v>
      </c>
      <c r="Z260" s="50">
        <f t="shared" si="63"/>
        <v>60.748525073746308</v>
      </c>
      <c r="AA260" s="50">
        <f t="shared" si="64"/>
        <v>-2.242301007356275</v>
      </c>
      <c r="AB260" s="50">
        <f t="shared" si="65"/>
        <v>-2.2423010073562608</v>
      </c>
      <c r="AC260" s="50">
        <f t="shared" si="66"/>
        <v>-2.2423010073562679</v>
      </c>
      <c r="AF260">
        <v>2.1</v>
      </c>
      <c r="AG260">
        <v>1.81</v>
      </c>
      <c r="AH260" s="66"/>
      <c r="AJ260" t="s">
        <v>230</v>
      </c>
    </row>
    <row r="261" spans="1:36" ht="15" x14ac:dyDescent="0.25">
      <c r="A261">
        <v>2.5099999999999998</v>
      </c>
      <c r="B261">
        <v>3.46</v>
      </c>
      <c r="C261">
        <v>2.94</v>
      </c>
      <c r="D261" s="43">
        <f t="shared" si="54"/>
        <v>2.7559769964223158E-2</v>
      </c>
      <c r="E261" s="44">
        <f>IF(OR($A261="",$B261="",$C261=""),"",A261*'MPTO_working_3-way'!$I260)</f>
        <v>2.5791750226101997</v>
      </c>
      <c r="F261" s="45">
        <f>IF(OR($A261="",$B261="",$C261=""),"",B261*'MPTO_working_3-way'!$I260)</f>
        <v>3.555356804076212</v>
      </c>
      <c r="G261" s="46">
        <f>IF(OR($A261="",$B261="",$C261=""),"",C261*'MPTO_working_3-way'!$I260)</f>
        <v>3.0210257236948159</v>
      </c>
      <c r="H261" s="44">
        <f>IF(OR($A261="",$B261="",$C261=""),"",'MPTO_working_3-way'!E260)</f>
        <v>2.5692424686192745</v>
      </c>
      <c r="I261" s="45">
        <f>IF(OR($A261="",$B261="",$C261=""),"",'MPTO_working_3-way'!F260)</f>
        <v>3.57358866471679</v>
      </c>
      <c r="J261" s="46">
        <f>IF(OR($A261="",$B261="",$C261=""),"",'MPTO_working_3-way'!G260)</f>
        <v>3.0216093617530233</v>
      </c>
      <c r="K261" s="44">
        <f>IF(OR($A261="",$B261="",$C261=""),"",'OddsRatio_working_3-way'!H260)</f>
        <v>2.5738694303759999</v>
      </c>
      <c r="L261" s="45">
        <f>IF(OR($A261="",$B261="",$C261=""),"",'OddsRatio_working_3-way'!I260)</f>
        <v>3.5640521845860667</v>
      </c>
      <c r="M261" s="46">
        <f>IF(OR($A261="",$B261="",$C261=""),"",'OddsRatio_working_3-way'!J260)</f>
        <v>3.0220574138605567</v>
      </c>
      <c r="N261" s="47">
        <f t="shared" si="55"/>
        <v>38.772087633974181</v>
      </c>
      <c r="O261" s="48">
        <f t="shared" si="56"/>
        <v>28.126572243143116</v>
      </c>
      <c r="P261" s="48">
        <f t="shared" si="57"/>
        <v>33.101340122882718</v>
      </c>
      <c r="Q261" t="s">
        <v>244</v>
      </c>
      <c r="R261" t="s">
        <v>393</v>
      </c>
      <c r="S261" t="s">
        <v>532</v>
      </c>
      <c r="T261" s="50">
        <v>100</v>
      </c>
      <c r="U261" s="50">
        <f t="shared" si="58"/>
        <v>60.15936254980079</v>
      </c>
      <c r="V261" s="50">
        <f t="shared" si="59"/>
        <v>71.098265895953759</v>
      </c>
      <c r="W261" s="50">
        <f t="shared" si="60"/>
        <v>65.986394557823132</v>
      </c>
      <c r="X261" s="50">
        <f t="shared" si="61"/>
        <v>62.915339546223116</v>
      </c>
      <c r="Y261" s="50">
        <f t="shared" si="62"/>
        <v>73.854242892376078</v>
      </c>
      <c r="Z261" s="50">
        <f t="shared" si="63"/>
        <v>68.742371554245452</v>
      </c>
      <c r="AA261" s="50">
        <f t="shared" si="64"/>
        <v>-2.7559769964223264</v>
      </c>
      <c r="AB261" s="50">
        <f t="shared" si="65"/>
        <v>-2.7559769964223193</v>
      </c>
      <c r="AC261" s="50">
        <f t="shared" si="66"/>
        <v>-2.7559769964223193</v>
      </c>
      <c r="AF261">
        <v>1.67</v>
      </c>
      <c r="AG261">
        <v>2.31</v>
      </c>
      <c r="AH261" s="66"/>
      <c r="AJ261" t="s">
        <v>231</v>
      </c>
    </row>
    <row r="262" spans="1:36" ht="15" x14ac:dyDescent="0.25">
      <c r="A262">
        <v>2.04</v>
      </c>
      <c r="B262">
        <v>3.61</v>
      </c>
      <c r="C262">
        <v>3.84</v>
      </c>
      <c r="D262" s="43">
        <f t="shared" si="54"/>
        <v>2.7621055347346823E-2</v>
      </c>
      <c r="E262" s="44">
        <f>IF(OR($A262="",$B262="",$C262=""),"",A262*'MPTO_working_3-way'!$I261)</f>
        <v>2.0963469529085876</v>
      </c>
      <c r="F262" s="45">
        <f>IF(OR($A262="",$B262="",$C262=""),"",B262*'MPTO_working_3-way'!$I261)</f>
        <v>3.7097120098039218</v>
      </c>
      <c r="G262" s="46">
        <f>IF(OR($A262="",$B262="",$C262=""),"",C262*'MPTO_working_3-way'!$I261)</f>
        <v>3.9460648525338118</v>
      </c>
      <c r="H262" s="44">
        <f>IF(OR($A262="",$B262="",$C262=""),"",'MPTO_working_3-way'!E261)</f>
        <v>2.0790493655653806</v>
      </c>
      <c r="I262" s="45">
        <f>IF(OR($A262="",$B262="",$C262=""),"",'MPTO_working_3-way'!F261)</f>
        <v>3.7341119353005432</v>
      </c>
      <c r="J262" s="46">
        <f>IF(OR($A262="",$B262="",$C262=""),"",'MPTO_working_3-way'!G261)</f>
        <v>3.9807388255007869</v>
      </c>
      <c r="K262" s="44">
        <f>IF(OR($A262="",$B262="",$C262=""),"",'OddsRatio_working_3-way'!H261)</f>
        <v>2.0859633069686319</v>
      </c>
      <c r="L262" s="45">
        <f>IF(OR($A262="",$B262="",$C262=""),"",'OddsRatio_working_3-way'!I261)</f>
        <v>3.725350222296278</v>
      </c>
      <c r="M262" s="46">
        <f>IF(OR($A262="",$B262="",$C262=""),"",'OddsRatio_working_3-way'!J261)</f>
        <v>3.9655151844143415</v>
      </c>
      <c r="N262" s="47">
        <f t="shared" si="55"/>
        <v>47.702027501342023</v>
      </c>
      <c r="O262" s="48">
        <f t="shared" si="56"/>
        <v>26.956270388570015</v>
      </c>
      <c r="P262" s="48">
        <f t="shared" si="57"/>
        <v>25.341702110087951</v>
      </c>
      <c r="Q262" t="s">
        <v>232</v>
      </c>
      <c r="R262" t="s">
        <v>275</v>
      </c>
      <c r="S262" t="s">
        <v>532</v>
      </c>
      <c r="T262" s="50">
        <v>100</v>
      </c>
      <c r="U262" s="50">
        <f t="shared" si="58"/>
        <v>50.980392156862742</v>
      </c>
      <c r="V262" s="50">
        <f t="shared" si="59"/>
        <v>72.29916897506925</v>
      </c>
      <c r="W262" s="50">
        <f t="shared" si="60"/>
        <v>73.958333333333343</v>
      </c>
      <c r="X262" s="50">
        <f t="shared" si="61"/>
        <v>53.742497691597421</v>
      </c>
      <c r="Y262" s="50">
        <f t="shared" si="62"/>
        <v>75.061274509803923</v>
      </c>
      <c r="Z262" s="50">
        <f t="shared" si="63"/>
        <v>76.720438868068015</v>
      </c>
      <c r="AA262" s="50">
        <f t="shared" si="64"/>
        <v>-2.7621055347346797</v>
      </c>
      <c r="AB262" s="50">
        <f t="shared" si="65"/>
        <v>-2.7621055347346726</v>
      </c>
      <c r="AC262" s="50">
        <f t="shared" si="66"/>
        <v>-2.7621055347346726</v>
      </c>
      <c r="AF262">
        <v>1.78</v>
      </c>
      <c r="AG262">
        <v>2.12</v>
      </c>
      <c r="AH262" s="66"/>
      <c r="AJ262" t="s">
        <v>231</v>
      </c>
    </row>
    <row r="263" spans="1:36" ht="15" x14ac:dyDescent="0.25">
      <c r="A263">
        <v>2.92</v>
      </c>
      <c r="B263">
        <v>3.34</v>
      </c>
      <c r="C263">
        <v>2.6</v>
      </c>
      <c r="D263" s="43">
        <f t="shared" ref="D263:D318" si="67">IF(OR($A263="",$B263="",$C263=""),"",(1/A263)+(1/B263)+(1/C263)-1)</f>
        <v>2.6482335644832489E-2</v>
      </c>
      <c r="E263" s="44">
        <f>IF(OR($A263="",$B263="",$C263=""),"",A263*'MPTO_working_3-way'!$I262)</f>
        <v>2.9973284200829107</v>
      </c>
      <c r="F263" s="45">
        <f>IF(OR($A263="",$B263="",$C263=""),"",B263*'MPTO_working_3-way'!$I262)</f>
        <v>3.4284510010537406</v>
      </c>
      <c r="G263" s="46">
        <f>IF(OR($A263="",$B263="",$C263=""),"",C263*'MPTO_working_3-way'!$I262)</f>
        <v>2.6688540726765644</v>
      </c>
      <c r="H263" s="44">
        <f>IF(OR($A263="",$B263="",$C263=""),"",'MPTO_working_3-way'!E262)</f>
        <v>2.9972577350782958</v>
      </c>
      <c r="I263" s="45">
        <f>IF(OR($A263="",$B263="",$C263=""),"",'MPTO_working_3-way'!F262)</f>
        <v>3.4414670691190201</v>
      </c>
      <c r="J263" s="46">
        <f>IF(OR($A263="",$B263="",$C263=""),"",'MPTO_working_3-way'!G262)</f>
        <v>2.6610752904829069</v>
      </c>
      <c r="K263" s="44">
        <f>IF(OR($A263="",$B263="",$C263=""),"",'OddsRatio_working_3-way'!H262)</f>
        <v>2.9977160199214854</v>
      </c>
      <c r="L263" s="45">
        <f>IF(OR($A263="",$B263="",$C263=""),"",'OddsRatio_working_3-way'!I262)</f>
        <v>3.4347163992793091</v>
      </c>
      <c r="M263" s="46">
        <f>IF(OR($A263="",$B263="",$C263=""),"",'OddsRatio_working_3-way'!J262)</f>
        <v>2.6647633499345709</v>
      </c>
      <c r="N263" s="47">
        <f t="shared" si="55"/>
        <v>33.363044012785842</v>
      </c>
      <c r="O263" s="48">
        <f t="shared" si="56"/>
        <v>29.167691172854688</v>
      </c>
      <c r="P263" s="48">
        <f t="shared" si="57"/>
        <v>37.469264814359484</v>
      </c>
      <c r="Q263" t="s">
        <v>229</v>
      </c>
      <c r="R263" t="s">
        <v>392</v>
      </c>
      <c r="S263" t="s">
        <v>532</v>
      </c>
      <c r="T263" s="50">
        <v>100</v>
      </c>
      <c r="U263" s="50">
        <f t="shared" si="58"/>
        <v>65.753424657534239</v>
      </c>
      <c r="V263" s="50">
        <f t="shared" si="59"/>
        <v>70.059880239520965</v>
      </c>
      <c r="W263" s="50">
        <f t="shared" si="60"/>
        <v>61.538461538461533</v>
      </c>
      <c r="X263" s="50">
        <f t="shared" si="61"/>
        <v>68.401658222017502</v>
      </c>
      <c r="Y263" s="50">
        <f t="shared" si="62"/>
        <v>72.708113804004213</v>
      </c>
      <c r="Z263" s="50">
        <f t="shared" si="63"/>
        <v>64.186695102944796</v>
      </c>
      <c r="AA263" s="50">
        <f t="shared" si="64"/>
        <v>-2.6482335644832631</v>
      </c>
      <c r="AB263" s="50">
        <f t="shared" si="65"/>
        <v>-2.6482335644832489</v>
      </c>
      <c r="AC263" s="50">
        <f t="shared" si="66"/>
        <v>-2.6482335644832631</v>
      </c>
      <c r="AF263">
        <v>1.81</v>
      </c>
      <c r="AG263">
        <v>2.08</v>
      </c>
      <c r="AH263" s="66"/>
      <c r="AJ263" t="s">
        <v>231</v>
      </c>
    </row>
    <row r="264" spans="1:36" ht="15" x14ac:dyDescent="0.25">
      <c r="A264">
        <v>1.64</v>
      </c>
      <c r="B264">
        <v>4.05</v>
      </c>
      <c r="C264">
        <v>5.73</v>
      </c>
      <c r="D264" s="43">
        <f t="shared" si="67"/>
        <v>3.1189747615917085E-2</v>
      </c>
      <c r="E264" s="44">
        <f>IF(OR($A264="",$B264="",$C264=""),"",A264*'MPTO_working_3-way'!$I263)</f>
        <v>1.6911511860901038</v>
      </c>
      <c r="F264" s="45">
        <f>IF(OR($A264="",$B264="",$C264=""),"",B264*'MPTO_working_3-way'!$I263)</f>
        <v>4.1763184778444638</v>
      </c>
      <c r="G264" s="46">
        <f>IF(OR($A264="",$B264="",$C264=""),"",C264*'MPTO_working_3-way'!$I263)</f>
        <v>5.908717253839205</v>
      </c>
      <c r="H264" s="44">
        <f>IF(OR($A264="",$B264="",$C264=""),"",'MPTO_working_3-way'!E263)</f>
        <v>1.6684476928054319</v>
      </c>
      <c r="I264" s="45">
        <f>IF(OR($A264="",$B264="",$C264=""),"",'MPTO_working_3-way'!F263)</f>
        <v>4.2280259333979142</v>
      </c>
      <c r="J264" s="46">
        <f>IF(OR($A264="",$B264="",$C264=""),"",'MPTO_working_3-way'!G263)</f>
        <v>6.0929731425863549</v>
      </c>
      <c r="K264" s="44">
        <f>IF(OR($A264="",$B264="",$C264=""),"",'OddsRatio_working_3-way'!H263)</f>
        <v>1.6763788448336059</v>
      </c>
      <c r="L264" s="45">
        <f>IF(OR($A264="",$B264="",$C264=""),"",'OddsRatio_working_3-way'!I263)</f>
        <v>4.2233679324101541</v>
      </c>
      <c r="M264" s="46">
        <f>IF(OR($A264="",$B264="",$C264=""),"",'OddsRatio_working_3-way'!J263)</f>
        <v>5.9988624000983704</v>
      </c>
      <c r="N264" s="47">
        <f t="shared" si="55"/>
        <v>59.131318845121896</v>
      </c>
      <c r="O264" s="48">
        <f t="shared" si="56"/>
        <v>23.944534050864174</v>
      </c>
      <c r="P264" s="48">
        <f t="shared" si="57"/>
        <v>16.924147104013944</v>
      </c>
      <c r="Q264" t="s">
        <v>272</v>
      </c>
      <c r="R264" t="s">
        <v>233</v>
      </c>
      <c r="S264" t="s">
        <v>532</v>
      </c>
      <c r="T264" s="50">
        <v>100</v>
      </c>
      <c r="U264" s="50">
        <f t="shared" si="58"/>
        <v>39.024390243902438</v>
      </c>
      <c r="V264" s="50">
        <f t="shared" si="59"/>
        <v>75.308641975308646</v>
      </c>
      <c r="W264" s="50">
        <f t="shared" si="60"/>
        <v>82.547993019197207</v>
      </c>
      <c r="X264" s="50">
        <f t="shared" si="61"/>
        <v>42.143365005494147</v>
      </c>
      <c r="Y264" s="50">
        <f t="shared" si="62"/>
        <v>78.427616736900347</v>
      </c>
      <c r="Z264" s="50">
        <f t="shared" si="63"/>
        <v>85.666967780788923</v>
      </c>
      <c r="AA264" s="50">
        <f t="shared" si="64"/>
        <v>-3.1189747615917085</v>
      </c>
      <c r="AB264" s="50">
        <f t="shared" si="65"/>
        <v>-3.1189747615917014</v>
      </c>
      <c r="AC264" s="50">
        <f t="shared" si="66"/>
        <v>-3.1189747615917156</v>
      </c>
      <c r="AF264">
        <v>1.85</v>
      </c>
      <c r="AG264">
        <v>2.0499999999999998</v>
      </c>
      <c r="AH264" s="66"/>
      <c r="AJ264" t="s">
        <v>231</v>
      </c>
    </row>
    <row r="265" spans="1:36" ht="15" x14ac:dyDescent="0.25">
      <c r="A265">
        <v>1.83</v>
      </c>
      <c r="B265">
        <v>3.86</v>
      </c>
      <c r="C265">
        <v>4.5599999999999996</v>
      </c>
      <c r="D265" s="43">
        <f t="shared" si="67"/>
        <v>2.4813690558682433E-2</v>
      </c>
      <c r="E265" s="44">
        <f>IF(OR($A265="",$B265="",$C265=""),"",A265*'MPTO_working_3-way'!$I264)</f>
        <v>1.8754090537223889</v>
      </c>
      <c r="F265" s="45">
        <f>IF(OR($A265="",$B265="",$C265=""),"",B265*'MPTO_working_3-way'!$I264)</f>
        <v>3.955780845556514</v>
      </c>
      <c r="G265" s="46">
        <f>IF(OR($A265="",$B265="",$C265=""),"",C265*'MPTO_working_3-way'!$I264)</f>
        <v>4.6731504289475918</v>
      </c>
      <c r="H265" s="44">
        <f>IF(OR($A265="",$B265="",$C265=""),"",'MPTO_working_3-way'!E264)</f>
        <v>1.8581252362248877</v>
      </c>
      <c r="I265" s="45">
        <f>IF(OR($A265="",$B265="",$C265=""),"",'MPTO_working_3-way'!F264)</f>
        <v>3.9873023984028473</v>
      </c>
      <c r="J265" s="46">
        <f>IF(OR($A265="",$B265="",$C265=""),"",'MPTO_working_3-way'!G264)</f>
        <v>4.7387297686636725</v>
      </c>
      <c r="K265" s="44">
        <f>IF(OR($A265="",$B265="",$C265=""),"",'OddsRatio_working_3-way'!H264)</f>
        <v>1.8645992626275716</v>
      </c>
      <c r="L265" s="45">
        <f>IF(OR($A265="",$B265="",$C265=""),"",'OddsRatio_working_3-way'!I264)</f>
        <v>3.9792215555600654</v>
      </c>
      <c r="M265" s="46">
        <f>IF(OR($A265="",$B265="",$C265=""),"",'OddsRatio_working_3-way'!J264)</f>
        <v>4.7084016565712705</v>
      </c>
      <c r="N265" s="47">
        <f t="shared" si="55"/>
        <v>53.321700565279826</v>
      </c>
      <c r="O265" s="48">
        <f t="shared" si="56"/>
        <v>25.279459076285516</v>
      </c>
      <c r="P265" s="48">
        <f t="shared" si="57"/>
        <v>21.398840358434668</v>
      </c>
      <c r="Q265" t="s">
        <v>133</v>
      </c>
      <c r="R265" t="s">
        <v>135</v>
      </c>
      <c r="S265" t="s">
        <v>532</v>
      </c>
      <c r="T265" s="50">
        <v>100</v>
      </c>
      <c r="U265" s="50">
        <f t="shared" si="58"/>
        <v>45.355191256830594</v>
      </c>
      <c r="V265" s="50">
        <f t="shared" si="59"/>
        <v>74.093264248704671</v>
      </c>
      <c r="W265" s="50">
        <f t="shared" si="60"/>
        <v>78.070175438596479</v>
      </c>
      <c r="X265" s="50">
        <f t="shared" si="61"/>
        <v>47.83656031269885</v>
      </c>
      <c r="Y265" s="50">
        <f t="shared" si="62"/>
        <v>76.574633304572899</v>
      </c>
      <c r="Z265" s="50">
        <f t="shared" si="63"/>
        <v>80.551544494464736</v>
      </c>
      <c r="AA265" s="50">
        <f t="shared" si="64"/>
        <v>-2.4813690558682566</v>
      </c>
      <c r="AB265" s="50">
        <f t="shared" si="65"/>
        <v>-2.4813690558682282</v>
      </c>
      <c r="AC265" s="50">
        <f t="shared" si="66"/>
        <v>-2.4813690558682566</v>
      </c>
      <c r="AF265">
        <v>1.79</v>
      </c>
      <c r="AG265">
        <v>2.13</v>
      </c>
      <c r="AH265" s="66"/>
      <c r="AJ265" t="s">
        <v>443</v>
      </c>
    </row>
    <row r="266" spans="1:36" ht="15" x14ac:dyDescent="0.25">
      <c r="A266">
        <v>8.85</v>
      </c>
      <c r="B266">
        <v>5.0199999999999996</v>
      </c>
      <c r="C266">
        <v>1.4</v>
      </c>
      <c r="D266" s="43">
        <f t="shared" si="67"/>
        <v>2.6483251819196196E-2</v>
      </c>
      <c r="E266" s="44">
        <f>IF(OR($A266="",$B266="",$C266=""),"",A266*'MPTO_working_3-way'!$I265)</f>
        <v>9.0843767785998857</v>
      </c>
      <c r="F266" s="45">
        <f>IF(OR($A266="",$B266="",$C266=""),"",B266*'MPTO_working_3-way'!$I265)</f>
        <v>5.1529459241323643</v>
      </c>
      <c r="G266" s="46">
        <f>IF(OR($A266="",$B266="",$C266=""),"",C266*'MPTO_working_3-way'!$I265)</f>
        <v>1.4370765525468745</v>
      </c>
      <c r="H266" s="44">
        <f>IF(OR($A266="",$B266="",$C266=""),"",'MPTO_working_3-way'!E265)</f>
        <v>9.6000061738557783</v>
      </c>
      <c r="I266" s="45">
        <f>IF(OR($A266="",$B266="",$C266=""),"",'MPTO_working_3-way'!F265)</f>
        <v>5.252778497190536</v>
      </c>
      <c r="J266" s="46">
        <f>IF(OR($A266="",$B266="",$C266=""),"",'MPTO_working_3-way'!G265)</f>
        <v>1.4175189047190007</v>
      </c>
      <c r="K266" s="44">
        <f>IF(OR($A266="",$B266="",$C266=""),"",'OddsRatio_working_3-way'!H265)</f>
        <v>9.3137951239885766</v>
      </c>
      <c r="L266" s="45">
        <f>IF(OR($A266="",$B266="",$C266=""),"",'OddsRatio_working_3-way'!I265)</f>
        <v>5.2575103692272709</v>
      </c>
      <c r="M266" s="46">
        <f>IF(OR($A266="",$B266="",$C266=""),"",'OddsRatio_working_3-way'!J265)</f>
        <v>1.4236328725599272</v>
      </c>
      <c r="N266" s="47">
        <f t="shared" si="55"/>
        <v>11.007909781502075</v>
      </c>
      <c r="O266" s="48">
        <f t="shared" si="56"/>
        <v>19.406374814002664</v>
      </c>
      <c r="P266" s="48">
        <f t="shared" si="57"/>
        <v>69.585715404495275</v>
      </c>
      <c r="Q266" t="s">
        <v>136</v>
      </c>
      <c r="R266" t="s">
        <v>68</v>
      </c>
      <c r="S266" t="s">
        <v>532</v>
      </c>
      <c r="T266" s="50">
        <v>100</v>
      </c>
      <c r="U266" s="50">
        <f t="shared" si="58"/>
        <v>88.700564971751419</v>
      </c>
      <c r="V266" s="50">
        <f t="shared" si="59"/>
        <v>80.079681274900395</v>
      </c>
      <c r="W266" s="50">
        <f t="shared" si="60"/>
        <v>28.571428571428573</v>
      </c>
      <c r="X266" s="50">
        <f t="shared" si="61"/>
        <v>91.348890153671036</v>
      </c>
      <c r="Y266" s="50">
        <f t="shared" si="62"/>
        <v>82.728006456820012</v>
      </c>
      <c r="Z266" s="50">
        <f t="shared" si="63"/>
        <v>31.21975375334819</v>
      </c>
      <c r="AA266" s="50">
        <f t="shared" si="64"/>
        <v>-2.648325181919617</v>
      </c>
      <c r="AB266" s="50">
        <f t="shared" si="65"/>
        <v>-2.648325181919617</v>
      </c>
      <c r="AC266" s="50">
        <f t="shared" si="66"/>
        <v>-2.648325181919617</v>
      </c>
      <c r="AF266">
        <v>1.7</v>
      </c>
      <c r="AG266">
        <v>2.2599999999999998</v>
      </c>
      <c r="AH266" s="66"/>
      <c r="AJ266" t="s">
        <v>443</v>
      </c>
    </row>
    <row r="267" spans="1:36" ht="15" x14ac:dyDescent="0.25">
      <c r="A267">
        <v>3.91</v>
      </c>
      <c r="B267">
        <v>3.48</v>
      </c>
      <c r="C267">
        <v>2.06</v>
      </c>
      <c r="D267" s="43">
        <f t="shared" si="67"/>
        <v>2.8547690746288712E-2</v>
      </c>
      <c r="E267" s="44">
        <f>IF(OR($A267="",$B267="",$C267=""),"",A267*'MPTO_working_3-way'!$I266)</f>
        <v>4.0216214708179887</v>
      </c>
      <c r="F267" s="45">
        <f>IF(OR($A267="",$B267="",$C267=""),"",B267*'MPTO_working_3-way'!$I266)</f>
        <v>3.5793459637970848</v>
      </c>
      <c r="G267" s="46">
        <f>IF(OR($A267="",$B267="",$C267=""),"",C267*'MPTO_working_3-way'!$I266)</f>
        <v>2.1188082429373547</v>
      </c>
      <c r="H267" s="44">
        <f>IF(OR($A267="",$B267="",$C267=""),"",'MPTO_working_3-way'!E266)</f>
        <v>4.0611020617584837</v>
      </c>
      <c r="I267" s="45">
        <f>IF(OR($A267="",$B267="",$C267=""),"",'MPTO_working_3-way'!F266)</f>
        <v>3.5991882760573621</v>
      </c>
      <c r="J267" s="46">
        <f>IF(OR($A267="",$B267="",$C267=""),"",'MPTO_working_3-way'!G266)</f>
        <v>2.101189079277149</v>
      </c>
      <c r="K267" s="44">
        <f>IF(OR($A267="",$B267="",$C267=""),"",'OddsRatio_working_3-way'!H266)</f>
        <v>4.0425980814400688</v>
      </c>
      <c r="L267" s="45">
        <f>IF(OR($A267="",$B267="",$C267=""),"",'OddsRatio_working_3-way'!I266)</f>
        <v>3.5930045505056269</v>
      </c>
      <c r="M267" s="46">
        <f>IF(OR($A267="",$B267="",$C267=""),"",'OddsRatio_working_3-way'!J266)</f>
        <v>2.1083003320709532</v>
      </c>
      <c r="N267" s="47">
        <f t="shared" si="55"/>
        <v>24.865592330264793</v>
      </c>
      <c r="O267" s="48">
        <f t="shared" si="56"/>
        <v>27.938064945786017</v>
      </c>
      <c r="P267" s="48">
        <f t="shared" si="57"/>
        <v>47.196342723949201</v>
      </c>
      <c r="Q267" t="s">
        <v>76</v>
      </c>
      <c r="R267" t="s">
        <v>132</v>
      </c>
      <c r="S267" t="s">
        <v>532</v>
      </c>
      <c r="T267" s="50">
        <v>100</v>
      </c>
      <c r="U267" s="50">
        <f t="shared" si="58"/>
        <v>74.424552429667528</v>
      </c>
      <c r="V267" s="50">
        <f t="shared" si="59"/>
        <v>71.264367816091948</v>
      </c>
      <c r="W267" s="50">
        <f t="shared" si="60"/>
        <v>51.456310679611654</v>
      </c>
      <c r="X267" s="50">
        <f t="shared" si="61"/>
        <v>77.279321504296391</v>
      </c>
      <c r="Y267" s="50">
        <f t="shared" si="62"/>
        <v>74.119136890720824</v>
      </c>
      <c r="Z267" s="50">
        <f t="shared" si="63"/>
        <v>54.311079754240524</v>
      </c>
      <c r="AA267" s="50">
        <f t="shared" si="64"/>
        <v>-2.8547690746288623</v>
      </c>
      <c r="AB267" s="50">
        <f t="shared" si="65"/>
        <v>-2.8547690746288765</v>
      </c>
      <c r="AC267" s="50">
        <f t="shared" si="66"/>
        <v>-2.8547690746288694</v>
      </c>
      <c r="AF267">
        <v>2.14</v>
      </c>
      <c r="AG267">
        <v>1.76</v>
      </c>
      <c r="AH267" s="66"/>
      <c r="AJ267" t="s">
        <v>433</v>
      </c>
    </row>
    <row r="268" spans="1:36" ht="15" x14ac:dyDescent="0.25">
      <c r="A268">
        <v>2.82</v>
      </c>
      <c r="B268">
        <v>3.3</v>
      </c>
      <c r="C268">
        <v>2.7</v>
      </c>
      <c r="D268" s="43">
        <f t="shared" si="67"/>
        <v>2.8010602478687474E-2</v>
      </c>
      <c r="E268" s="44">
        <f>IF(OR($A268="",$B268="",$C268=""),"",A268*'MPTO_working_3-way'!$I267)</f>
        <v>2.8989898989898983</v>
      </c>
      <c r="F268" s="45">
        <f>IF(OR($A268="",$B268="",$C268=""),"",B268*'MPTO_working_3-way'!$I267)</f>
        <v>3.3924349881796685</v>
      </c>
      <c r="G268" s="46">
        <f>IF(OR($A268="",$B268="",$C268=""),"",C268*'MPTO_working_3-way'!$I267)</f>
        <v>2.7756286266924564</v>
      </c>
      <c r="H268" s="44">
        <f>IF(OR($A268="",$B268="",$C268=""),"",'MPTO_working_3-way'!E267)</f>
        <v>2.8962583857804818</v>
      </c>
      <c r="I268" s="45">
        <f>IF(OR($A268="",$B268="",$C268=""),"",'MPTO_working_3-way'!F267)</f>
        <v>3.4049109683714116</v>
      </c>
      <c r="J268" s="46">
        <f>IF(OR($A268="",$B268="",$C268=""),"",'MPTO_working_3-way'!G267)</f>
        <v>2.7698260466962101</v>
      </c>
      <c r="K268" s="44">
        <f>IF(OR($A268="",$B268="",$C268=""),"",'OddsRatio_working_3-way'!H267)</f>
        <v>2.8978448116443594</v>
      </c>
      <c r="L268" s="45">
        <f>IF(OR($A268="",$B268="",$C268=""),"",'OddsRatio_working_3-way'!I267)</f>
        <v>3.398375311418695</v>
      </c>
      <c r="M268" s="46">
        <f>IF(OR($A268="",$B268="",$C268=""),"",'OddsRatio_working_3-way'!J267)</f>
        <v>2.7727121867007747</v>
      </c>
      <c r="N268" s="47">
        <f t="shared" si="55"/>
        <v>34.494773519163772</v>
      </c>
      <c r="O268" s="48">
        <f t="shared" si="56"/>
        <v>29.47735191637631</v>
      </c>
      <c r="P268" s="48">
        <f t="shared" si="57"/>
        <v>36.027874564459935</v>
      </c>
      <c r="Q268" t="s">
        <v>279</v>
      </c>
      <c r="R268" t="s">
        <v>77</v>
      </c>
      <c r="S268" t="s">
        <v>532</v>
      </c>
      <c r="T268" s="50">
        <v>100</v>
      </c>
      <c r="U268" s="50">
        <f t="shared" si="58"/>
        <v>64.539007092198588</v>
      </c>
      <c r="V268" s="50">
        <f t="shared" si="59"/>
        <v>69.696969696969703</v>
      </c>
      <c r="W268" s="50">
        <f t="shared" si="60"/>
        <v>62.962962962962962</v>
      </c>
      <c r="X268" s="50">
        <f t="shared" si="61"/>
        <v>67.34006734006735</v>
      </c>
      <c r="Y268" s="50">
        <f t="shared" si="62"/>
        <v>72.49802994483845</v>
      </c>
      <c r="Z268" s="50">
        <f t="shared" si="63"/>
        <v>65.764023210831724</v>
      </c>
      <c r="AA268" s="50">
        <f t="shared" si="64"/>
        <v>-2.8010602478687616</v>
      </c>
      <c r="AB268" s="50">
        <f t="shared" si="65"/>
        <v>-2.8010602478687474</v>
      </c>
      <c r="AC268" s="50">
        <f t="shared" si="66"/>
        <v>-2.8010602478687616</v>
      </c>
      <c r="AF268">
        <v>2.29</v>
      </c>
      <c r="AG268">
        <v>1.67</v>
      </c>
      <c r="AH268" s="66"/>
      <c r="AJ268" t="s">
        <v>433</v>
      </c>
    </row>
    <row r="269" spans="1:36" ht="15" x14ac:dyDescent="0.25">
      <c r="A269">
        <v>2.2799999999999998</v>
      </c>
      <c r="B269">
        <v>3.21</v>
      </c>
      <c r="C269">
        <v>3.6</v>
      </c>
      <c r="D269" s="43">
        <f t="shared" si="67"/>
        <v>2.7900748756626736E-2</v>
      </c>
      <c r="E269" s="44">
        <f>IF(OR($A269="",$B269="",$C269=""),"",A269*'MPTO_working_3-way'!$I268)</f>
        <v>2.3436137071651086</v>
      </c>
      <c r="F269" s="45">
        <f>IF(OR($A269="",$B269="",$C269=""),"",B269*'MPTO_working_3-way'!$I268)</f>
        <v>3.2995614035087719</v>
      </c>
      <c r="G269" s="46">
        <f>IF(OR($A269="",$B269="",$C269=""),"",C269*'MPTO_working_3-way'!$I268)</f>
        <v>3.7004426955238565</v>
      </c>
      <c r="H269" s="44">
        <f>IF(OR($A269="",$B269="",$C269=""),"",'MPTO_working_3-way'!E268)</f>
        <v>2.3293937915084131</v>
      </c>
      <c r="I269" s="45">
        <f>IF(OR($A269="",$B269="",$C269=""),"",'MPTO_working_3-way'!F268)</f>
        <v>3.3087796497784741</v>
      </c>
      <c r="J269" s="46">
        <f>IF(OR($A269="",$B269="",$C269=""),"",'MPTO_working_3-way'!G268)</f>
        <v>3.7247065210015609</v>
      </c>
      <c r="K269" s="44">
        <f>IF(OR($A269="",$B269="",$C269=""),"",'OddsRatio_working_3-way'!H268)</f>
        <v>2.335527680246209</v>
      </c>
      <c r="L269" s="45">
        <f>IF(OR($A269="",$B269="",$C269=""),"",'OddsRatio_working_3-way'!I268)</f>
        <v>3.3058720104250963</v>
      </c>
      <c r="M269" s="46">
        <f>IF(OR($A269="",$B269="",$C269=""),"",'OddsRatio_working_3-way'!J268)</f>
        <v>3.7127906005001123</v>
      </c>
      <c r="N269" s="47">
        <f t="shared" si="55"/>
        <v>42.669147946298025</v>
      </c>
      <c r="O269" s="48">
        <f t="shared" si="56"/>
        <v>30.307058354379901</v>
      </c>
      <c r="P269" s="48">
        <f t="shared" si="57"/>
        <v>27.023793699322081</v>
      </c>
      <c r="Q269" t="s">
        <v>139</v>
      </c>
      <c r="R269" t="s">
        <v>208</v>
      </c>
      <c r="S269" t="s">
        <v>532</v>
      </c>
      <c r="T269" s="50">
        <v>100</v>
      </c>
      <c r="U269" s="50">
        <f t="shared" si="58"/>
        <v>56.140350877192972</v>
      </c>
      <c r="V269" s="50">
        <f t="shared" si="59"/>
        <v>68.847352024922117</v>
      </c>
      <c r="W269" s="50">
        <f t="shared" si="60"/>
        <v>72.222222222222229</v>
      </c>
      <c r="X269" s="50">
        <f t="shared" si="61"/>
        <v>58.930425752855655</v>
      </c>
      <c r="Y269" s="50">
        <f t="shared" si="62"/>
        <v>71.637426900584799</v>
      </c>
      <c r="Z269" s="50">
        <f t="shared" si="63"/>
        <v>75.012297097884911</v>
      </c>
      <c r="AA269" s="50">
        <f t="shared" si="64"/>
        <v>-2.7900748756626825</v>
      </c>
      <c r="AB269" s="50">
        <f t="shared" si="65"/>
        <v>-2.7900748756626825</v>
      </c>
      <c r="AC269" s="50">
        <f t="shared" si="66"/>
        <v>-2.7900748756626825</v>
      </c>
      <c r="AF269">
        <v>2.4500000000000002</v>
      </c>
      <c r="AG269">
        <v>1.6</v>
      </c>
      <c r="AH269" s="66"/>
      <c r="AJ269" t="s">
        <v>433</v>
      </c>
    </row>
    <row r="270" spans="1:36" ht="15" x14ac:dyDescent="0.25">
      <c r="A270">
        <v>2.82</v>
      </c>
      <c r="B270">
        <v>3.48</v>
      </c>
      <c r="C270">
        <v>2.59</v>
      </c>
      <c r="D270" s="43">
        <f t="shared" si="67"/>
        <v>2.8066637017480911E-2</v>
      </c>
      <c r="E270" s="44">
        <f>IF(OR($A270="",$B270="",$C270=""),"",A270*'MPTO_working_3-way'!$I269)</f>
        <v>2.8991479163892961</v>
      </c>
      <c r="F270" s="45">
        <f>IF(OR($A270="",$B270="",$C270=""),"",B270*'MPTO_working_3-way'!$I269)</f>
        <v>3.5776718968208336</v>
      </c>
      <c r="G270" s="46">
        <f>IF(OR($A270="",$B270="",$C270=""),"",C270*'MPTO_working_3-way'!$I269)</f>
        <v>2.6626925898752756</v>
      </c>
      <c r="H270" s="44">
        <f>IF(OR($A270="",$B270="",$C270=""),"",'MPTO_working_3-way'!E269)</f>
        <v>2.8964150726667071</v>
      </c>
      <c r="I270" s="45">
        <f>IF(OR($A270="",$B270="",$C270=""),"",'MPTO_working_3-way'!F269)</f>
        <v>3.5971122591426452</v>
      </c>
      <c r="J270" s="46">
        <f>IF(OR($A270="",$B270="",$C270=""),"",'MPTO_working_3-way'!G269)</f>
        <v>2.6543163772707228</v>
      </c>
      <c r="K270" s="44">
        <f>IF(OR($A270="",$B270="",$C270=""),"",'OddsRatio_working_3-way'!H269)</f>
        <v>2.8983100554475945</v>
      </c>
      <c r="L270" s="45">
        <f>IF(OR($A270="",$B270="",$C270=""),"",'OddsRatio_working_3-way'!I269)</f>
        <v>3.5867082074230963</v>
      </c>
      <c r="M270" s="46">
        <f>IF(OR($A270="",$B270="",$C270=""),"",'OddsRatio_working_3-way'!J269)</f>
        <v>2.6584137297591623</v>
      </c>
      <c r="N270" s="47">
        <f t="shared" si="55"/>
        <v>34.492893389359594</v>
      </c>
      <c r="O270" s="48">
        <f t="shared" si="56"/>
        <v>27.951137746550014</v>
      </c>
      <c r="P270" s="48">
        <f t="shared" si="57"/>
        <v>37.555968864090374</v>
      </c>
      <c r="Q270" t="s">
        <v>277</v>
      </c>
      <c r="R270" t="s">
        <v>82</v>
      </c>
      <c r="S270" t="s">
        <v>532</v>
      </c>
      <c r="T270" s="50">
        <v>100</v>
      </c>
      <c r="U270" s="50">
        <f t="shared" si="58"/>
        <v>64.539007092198588</v>
      </c>
      <c r="V270" s="50">
        <f t="shared" si="59"/>
        <v>71.264367816091948</v>
      </c>
      <c r="W270" s="50">
        <f t="shared" si="60"/>
        <v>61.389961389961393</v>
      </c>
      <c r="X270" s="50">
        <f t="shared" si="61"/>
        <v>67.345670793946653</v>
      </c>
      <c r="Y270" s="50">
        <f t="shared" si="62"/>
        <v>74.071031517840026</v>
      </c>
      <c r="Z270" s="50">
        <f t="shared" si="63"/>
        <v>64.196625091709464</v>
      </c>
      <c r="AA270" s="50">
        <f t="shared" si="64"/>
        <v>-2.8066637017480645</v>
      </c>
      <c r="AB270" s="50">
        <f t="shared" si="65"/>
        <v>-2.8066637017480787</v>
      </c>
      <c r="AC270" s="50">
        <f t="shared" si="66"/>
        <v>-2.8066637017480716</v>
      </c>
      <c r="AF270">
        <v>2.1</v>
      </c>
      <c r="AG270">
        <v>1.79</v>
      </c>
      <c r="AH270" s="66"/>
      <c r="AJ270" t="s">
        <v>433</v>
      </c>
    </row>
    <row r="271" spans="1:36" ht="15" x14ac:dyDescent="0.25">
      <c r="A271">
        <v>2.63</v>
      </c>
      <c r="B271">
        <v>3.08</v>
      </c>
      <c r="C271">
        <v>3.1</v>
      </c>
      <c r="D271" s="43">
        <f t="shared" si="67"/>
        <v>2.748410671874435E-2</v>
      </c>
      <c r="E271" s="44">
        <f>IF(OR($A271="",$B271="",$C271=""),"",A271*'MPTO_working_3-way'!$I270)</f>
        <v>2.7022832006702977</v>
      </c>
      <c r="F271" s="45">
        <f>IF(OR($A271="",$B271="",$C271=""),"",B271*'MPTO_working_3-way'!$I270)</f>
        <v>3.1646510486937327</v>
      </c>
      <c r="G271" s="46">
        <f>IF(OR($A271="",$B271="",$C271=""),"",C271*'MPTO_working_3-way'!$I270)</f>
        <v>3.1852007308281074</v>
      </c>
      <c r="H271" s="44">
        <f>IF(OR($A271="",$B271="",$C271=""),"",'MPTO_working_3-way'!E270)</f>
        <v>2.6949327891981927</v>
      </c>
      <c r="I271" s="45">
        <f>IF(OR($A271="",$B271="",$C271=""),"",'MPTO_working_3-way'!F270)</f>
        <v>3.169431911696154</v>
      </c>
      <c r="J271" s="46">
        <f>IF(OR($A271="",$B271="",$C271=""),"",'MPTO_working_3-way'!G270)</f>
        <v>3.1906142211440076</v>
      </c>
      <c r="K271" s="44">
        <f>IF(OR($A271="",$B271="",$C271=""),"",'OddsRatio_working_3-way'!H270)</f>
        <v>2.6983544410125249</v>
      </c>
      <c r="L271" s="45">
        <f>IF(OR($A271="",$B271="",$C271=""),"",'OddsRatio_working_3-way'!I270)</f>
        <v>3.1672252989607674</v>
      </c>
      <c r="M271" s="46">
        <f>IF(OR($A271="",$B271="",$C271=""),"",'OddsRatio_working_3-way'!J270)</f>
        <v>3.1880640037584671</v>
      </c>
      <c r="N271" s="47">
        <f t="shared" si="55"/>
        <v>37.005743874363404</v>
      </c>
      <c r="O271" s="48">
        <f t="shared" si="56"/>
        <v>31.599060516096024</v>
      </c>
      <c r="P271" s="48">
        <f t="shared" si="57"/>
        <v>31.395195609540565</v>
      </c>
      <c r="Q271" t="s">
        <v>80</v>
      </c>
      <c r="R271" t="s">
        <v>278</v>
      </c>
      <c r="S271" t="s">
        <v>532</v>
      </c>
      <c r="T271" s="50">
        <v>100</v>
      </c>
      <c r="U271" s="50">
        <f t="shared" si="58"/>
        <v>61.977186311787079</v>
      </c>
      <c r="V271" s="50">
        <f t="shared" si="59"/>
        <v>67.532467532467535</v>
      </c>
      <c r="W271" s="50">
        <f t="shared" si="60"/>
        <v>67.741935483870961</v>
      </c>
      <c r="X271" s="50">
        <f t="shared" si="61"/>
        <v>64.72559698366149</v>
      </c>
      <c r="Y271" s="50">
        <f t="shared" si="62"/>
        <v>70.280878204341974</v>
      </c>
      <c r="Z271" s="50">
        <f t="shared" si="63"/>
        <v>70.490346155745399</v>
      </c>
      <c r="AA271" s="50">
        <f t="shared" si="64"/>
        <v>-2.7484106718744101</v>
      </c>
      <c r="AB271" s="50">
        <f t="shared" si="65"/>
        <v>-2.7484106718744385</v>
      </c>
      <c r="AC271" s="50">
        <f t="shared" si="66"/>
        <v>-2.7484106718744385</v>
      </c>
      <c r="AF271">
        <v>2.68</v>
      </c>
      <c r="AG271">
        <v>1.51</v>
      </c>
      <c r="AH271" s="66"/>
      <c r="AJ271" t="s">
        <v>433</v>
      </c>
    </row>
    <row r="272" spans="1:36" ht="15" x14ac:dyDescent="0.25">
      <c r="A272">
        <v>3.58</v>
      </c>
      <c r="B272">
        <v>3.37</v>
      </c>
      <c r="C272">
        <v>2.21</v>
      </c>
      <c r="D272" s="43">
        <f t="shared" si="67"/>
        <v>2.8554201765863318E-2</v>
      </c>
      <c r="E272" s="44">
        <f>IF(OR($A272="",$B272="",$C272=""),"",A272*'MPTO_working_3-way'!$I271)</f>
        <v>3.6822240423217907</v>
      </c>
      <c r="F272" s="45">
        <f>IF(OR($A272="",$B272="",$C272=""),"",B272*'MPTO_working_3-way'!$I271)</f>
        <v>3.4662276599509596</v>
      </c>
      <c r="G272" s="46">
        <f>IF(OR($A272="",$B272="",$C272=""),"",C272*'MPTO_working_3-way'!$I271)</f>
        <v>2.2731047859025577</v>
      </c>
      <c r="H272" s="44">
        <f>IF(OR($A272="",$B272="",$C272=""),"",'MPTO_working_3-way'!E271)</f>
        <v>3.7062906714862907</v>
      </c>
      <c r="I272" s="45">
        <f>IF(OR($A272="",$B272="",$C272=""),"",'MPTO_working_3-way'!F271)</f>
        <v>3.4816779058613307</v>
      </c>
      <c r="J272" s="46">
        <f>IF(OR($A272="",$B272="",$C272=""),"",'MPTO_working_3-way'!G271)</f>
        <v>2.2574860581253362</v>
      </c>
      <c r="K272" s="44">
        <f>IF(OR($A272="",$B272="",$C272=""),"",'OddsRatio_working_3-way'!H271)</f>
        <v>3.6952566553506863</v>
      </c>
      <c r="L272" s="45">
        <f>IF(OR($A272="",$B272="",$C272=""),"",'OddsRatio_working_3-way'!I271)</f>
        <v>3.4758752996826074</v>
      </c>
      <c r="M272" s="46">
        <f>IF(OR($A272="",$B272="",$C272=""),"",'OddsRatio_working_3-way'!J271)</f>
        <v>2.2640544778970275</v>
      </c>
      <c r="N272" s="47">
        <f t="shared" si="55"/>
        <v>27.157500154973178</v>
      </c>
      <c r="O272" s="48">
        <f t="shared" si="56"/>
        <v>28.849807286291984</v>
      </c>
      <c r="P272" s="48">
        <f t="shared" si="57"/>
        <v>43.992692558734845</v>
      </c>
      <c r="Q272" t="s">
        <v>47</v>
      </c>
      <c r="R272" t="s">
        <v>45</v>
      </c>
      <c r="S272" t="s">
        <v>532</v>
      </c>
      <c r="T272" s="50">
        <v>100</v>
      </c>
      <c r="U272" s="50">
        <f t="shared" si="58"/>
        <v>72.067039106145245</v>
      </c>
      <c r="V272" s="50">
        <f t="shared" si="59"/>
        <v>70.326409495548958</v>
      </c>
      <c r="W272" s="50">
        <f t="shared" si="60"/>
        <v>54.751131221719454</v>
      </c>
      <c r="X272" s="50">
        <f t="shared" si="61"/>
        <v>74.92245928273158</v>
      </c>
      <c r="Y272" s="50">
        <f t="shared" si="62"/>
        <v>73.181829672135294</v>
      </c>
      <c r="Z272" s="50">
        <f t="shared" si="63"/>
        <v>57.606551398305783</v>
      </c>
      <c r="AA272" s="50">
        <f t="shared" si="64"/>
        <v>-2.8554201765863354</v>
      </c>
      <c r="AB272" s="50">
        <f t="shared" si="65"/>
        <v>-2.8554201765863354</v>
      </c>
      <c r="AC272" s="50">
        <f t="shared" si="66"/>
        <v>-2.8554201765863283</v>
      </c>
      <c r="AF272">
        <v>2.12</v>
      </c>
      <c r="AG272">
        <v>1.78</v>
      </c>
      <c r="AH272" s="66"/>
      <c r="AJ272" t="s">
        <v>433</v>
      </c>
    </row>
    <row r="273" spans="1:36" ht="15" x14ac:dyDescent="0.25">
      <c r="A273">
        <v>3.2</v>
      </c>
      <c r="B273">
        <v>3.33</v>
      </c>
      <c r="C273">
        <v>2.41</v>
      </c>
      <c r="D273" s="43">
        <f t="shared" si="67"/>
        <v>2.7738059636399859E-2</v>
      </c>
      <c r="E273" s="44">
        <f>IF(OR($A273="",$B273="",$C273=""),"",A273*'MPTO_working_3-way'!$I272)</f>
        <v>3.2887617908364799</v>
      </c>
      <c r="F273" s="45">
        <f>IF(OR($A273="",$B273="",$C273=""),"",B273*'MPTO_working_3-way'!$I272)</f>
        <v>3.4223677385892115</v>
      </c>
      <c r="G273" s="46">
        <f>IF(OR($A273="",$B273="",$C273=""),"",C273*'MPTO_working_3-way'!$I272)</f>
        <v>2.476848723723724</v>
      </c>
      <c r="H273" s="44">
        <f>IF(OR($A273="",$B273="",$C273=""),"",'MPTO_working_3-way'!E272)</f>
        <v>3.297565953133855</v>
      </c>
      <c r="I273" s="45">
        <f>IF(OR($A273="",$B273="",$C273=""),"",'MPTO_working_3-way'!F272)</f>
        <v>3.4357852375571158</v>
      </c>
      <c r="J273" s="46">
        <f>IF(OR($A273="",$B273="",$C273=""),"",'MPTO_working_3-way'!G272)</f>
        <v>2.464925712654924</v>
      </c>
      <c r="K273" s="44">
        <f>IF(OR($A273="",$B273="",$C273=""),"",'OddsRatio_working_3-way'!H272)</f>
        <v>3.2939422066619892</v>
      </c>
      <c r="L273" s="45">
        <f>IF(OR($A273="",$B273="",$C273=""),"",'OddsRatio_working_3-way'!I272)</f>
        <v>3.4294933370556517</v>
      </c>
      <c r="M273" s="46">
        <f>IF(OR($A273="",$B273="",$C273=""),"",'OddsRatio_working_3-way'!J272)</f>
        <v>2.4702084142697291</v>
      </c>
      <c r="N273" s="47">
        <f t="shared" si="55"/>
        <v>30.40658045791924</v>
      </c>
      <c r="O273" s="48">
        <f t="shared" si="56"/>
        <v>29.219536776378856</v>
      </c>
      <c r="P273" s="48">
        <f t="shared" si="57"/>
        <v>40.373882765701893</v>
      </c>
      <c r="Q273" t="s">
        <v>44</v>
      </c>
      <c r="R273" t="s">
        <v>46</v>
      </c>
      <c r="S273" t="s">
        <v>532</v>
      </c>
      <c r="T273" s="50">
        <v>100</v>
      </c>
      <c r="U273" s="50">
        <f t="shared" si="58"/>
        <v>68.75</v>
      </c>
      <c r="V273" s="50">
        <f t="shared" si="59"/>
        <v>69.969969969969966</v>
      </c>
      <c r="W273" s="50">
        <f t="shared" si="60"/>
        <v>58.50622406639004</v>
      </c>
      <c r="X273" s="50">
        <f t="shared" si="61"/>
        <v>71.523805963639987</v>
      </c>
      <c r="Y273" s="50">
        <f t="shared" si="62"/>
        <v>72.743775933609953</v>
      </c>
      <c r="Z273" s="50">
        <f t="shared" si="63"/>
        <v>61.280030030030034</v>
      </c>
      <c r="AA273" s="50">
        <f t="shared" si="64"/>
        <v>-2.7738059636399868</v>
      </c>
      <c r="AB273" s="50">
        <f t="shared" si="65"/>
        <v>-2.7738059636399868</v>
      </c>
      <c r="AC273" s="50">
        <f t="shared" si="66"/>
        <v>-2.7738059636399939</v>
      </c>
      <c r="AF273">
        <v>2.17</v>
      </c>
      <c r="AG273">
        <v>1.75</v>
      </c>
      <c r="AH273" s="66"/>
      <c r="AJ273" t="s">
        <v>433</v>
      </c>
    </row>
    <row r="274" spans="1:36" ht="15" x14ac:dyDescent="0.25">
      <c r="A274">
        <v>1.18</v>
      </c>
      <c r="B274">
        <v>6.72</v>
      </c>
      <c r="C274">
        <v>14.02</v>
      </c>
      <c r="D274" s="43">
        <f t="shared" si="67"/>
        <v>6.7593827105058235E-2</v>
      </c>
      <c r="E274" s="44">
        <f>IF(OR($A274="",$B274="",$C274=""),"",A274*'MPTO_working_3-way'!$I273)</f>
        <v>1.2597607159839685</v>
      </c>
      <c r="F274" s="45">
        <f>IF(OR($A274="",$B274="",$C274=""),"",B274*'MPTO_working_3-way'!$I273)</f>
        <v>7.1742305181459907</v>
      </c>
      <c r="G274" s="46">
        <f>IF(OR($A274="",$B274="",$C274=""),"",C274*'MPTO_working_3-way'!$I273)</f>
        <v>14.967665456012917</v>
      </c>
      <c r="H274" s="44">
        <f>IF(OR($A274="",$B274="",$C274=""),"",'MPTO_working_3-way'!E273)</f>
        <v>1.2122294290663911</v>
      </c>
      <c r="I274" s="45">
        <f>IF(OR($A274="",$B274="",$C274=""),"",'MPTO_working_3-way'!F273)</f>
        <v>7.9190202191119319</v>
      </c>
      <c r="J274" s="46">
        <f>IF(OR($A274="",$B274="",$C274=""),"",'MPTO_working_3-way'!G273)</f>
        <v>20.493734865608104</v>
      </c>
      <c r="K274" s="44">
        <f>IF(OR($A274="",$B274="",$C274=""),"",'OddsRatio_working_3-way'!H273)</f>
        <v>1.2227868515473386</v>
      </c>
      <c r="L274" s="45">
        <f>IF(OR($A274="",$B274="",$C274=""),"",'OddsRatio_working_3-way'!I273)</f>
        <v>8.0796710602820987</v>
      </c>
      <c r="M274" s="46">
        <f>IF(OR($A274="",$B274="",$C274=""),"",'OddsRatio_working_3-way'!J273)</f>
        <v>17.114915595257504</v>
      </c>
      <c r="N274" s="47">
        <f t="shared" si="55"/>
        <v>79.380154287389743</v>
      </c>
      <c r="O274" s="48">
        <f t="shared" si="56"/>
        <v>13.938777092130938</v>
      </c>
      <c r="P274" s="48">
        <f t="shared" si="57"/>
        <v>6.6810686204793077</v>
      </c>
      <c r="Q274" t="s">
        <v>89</v>
      </c>
      <c r="R274" t="s">
        <v>345</v>
      </c>
      <c r="S274" t="s">
        <v>532</v>
      </c>
      <c r="T274" s="50">
        <v>100</v>
      </c>
      <c r="U274" s="50">
        <f t="shared" si="58"/>
        <v>15.254237288135595</v>
      </c>
      <c r="V274" s="50">
        <f t="shared" si="59"/>
        <v>85.11904761904762</v>
      </c>
      <c r="W274" s="50">
        <f t="shared" si="60"/>
        <v>92.867332382310991</v>
      </c>
      <c r="X274" s="50">
        <f t="shared" si="61"/>
        <v>22.013619998641399</v>
      </c>
      <c r="Y274" s="50">
        <f t="shared" si="62"/>
        <v>91.878430329553424</v>
      </c>
      <c r="Z274" s="50">
        <f t="shared" si="63"/>
        <v>99.626715092816795</v>
      </c>
      <c r="AA274" s="50">
        <f t="shared" si="64"/>
        <v>-6.759382710505804</v>
      </c>
      <c r="AB274" s="50">
        <f t="shared" si="65"/>
        <v>-6.759382710505804</v>
      </c>
      <c r="AC274" s="50">
        <f t="shared" si="66"/>
        <v>-6.759382710505804</v>
      </c>
      <c r="AF274">
        <v>1.67</v>
      </c>
      <c r="AG274">
        <v>2.16</v>
      </c>
      <c r="AH274" s="66"/>
      <c r="AJ274" t="s">
        <v>447</v>
      </c>
    </row>
    <row r="275" spans="1:36" ht="15" x14ac:dyDescent="0.25">
      <c r="A275">
        <v>3.1</v>
      </c>
      <c r="B275">
        <v>3.35</v>
      </c>
      <c r="C275">
        <v>2.34</v>
      </c>
      <c r="D275" s="43">
        <f t="shared" si="67"/>
        <v>4.8438535198284782E-2</v>
      </c>
      <c r="E275" s="44">
        <f>IF(OR($A275="",$B275="",$C275=""),"",A275*'MPTO_working_3-way'!$I274)</f>
        <v>3.2501594591146827</v>
      </c>
      <c r="F275" s="45">
        <f>IF(OR($A275="",$B275="",$C275=""),"",B275*'MPTO_working_3-way'!$I274)</f>
        <v>3.5122690929142539</v>
      </c>
      <c r="G275" s="46">
        <f>IF(OR($A275="",$B275="",$C275=""),"",C275*'MPTO_working_3-way'!$I274)</f>
        <v>2.4533461723639864</v>
      </c>
      <c r="H275" s="44">
        <f>IF(OR($A275="",$B275="",$C275=""),"",'MPTO_working_3-way'!E274)</f>
        <v>3.2633404804855886</v>
      </c>
      <c r="I275" s="45">
        <f>IF(OR($A275="",$B275="",$C275=""),"",'MPTO_working_3-way'!F274)</f>
        <v>3.5415620187613248</v>
      </c>
      <c r="J275" s="46">
        <f>IF(OR($A275="",$B275="",$C275=""),"",'MPTO_working_3-way'!G274)</f>
        <v>2.4318814860280407</v>
      </c>
      <c r="K275" s="44">
        <f>IF(OR($A275="",$B275="",$C275=""),"",'OddsRatio_working_3-way'!H274)</f>
        <v>3.2586101694218321</v>
      </c>
      <c r="L275" s="45">
        <f>IF(OR($A275="",$B275="",$C275=""),"",'OddsRatio_working_3-way'!I274)</f>
        <v>3.5274923324482415</v>
      </c>
      <c r="M275" s="46">
        <f>IF(OR($A275="",$B275="",$C275=""),"",'OddsRatio_working_3-way'!J274)</f>
        <v>2.4412083938215501</v>
      </c>
      <c r="N275" s="47">
        <f t="shared" si="55"/>
        <v>30.767721171206535</v>
      </c>
      <c r="O275" s="48">
        <f t="shared" si="56"/>
        <v>28.471622576340373</v>
      </c>
      <c r="P275" s="48">
        <f t="shared" si="57"/>
        <v>40.760656252453096</v>
      </c>
      <c r="Q275" t="s">
        <v>88</v>
      </c>
      <c r="R275" t="s">
        <v>90</v>
      </c>
      <c r="S275" t="s">
        <v>532</v>
      </c>
      <c r="T275" s="50">
        <v>100</v>
      </c>
      <c r="U275" s="50">
        <f t="shared" si="58"/>
        <v>67.741935483870961</v>
      </c>
      <c r="V275" s="50">
        <f t="shared" si="59"/>
        <v>70.149253731343279</v>
      </c>
      <c r="W275" s="50">
        <f t="shared" si="60"/>
        <v>57.264957264957268</v>
      </c>
      <c r="X275" s="50">
        <f t="shared" si="61"/>
        <v>72.585789003699446</v>
      </c>
      <c r="Y275" s="50">
        <f t="shared" si="62"/>
        <v>74.993107251171764</v>
      </c>
      <c r="Z275" s="50">
        <f t="shared" si="63"/>
        <v>62.108810784785739</v>
      </c>
      <c r="AA275" s="50">
        <f t="shared" si="64"/>
        <v>-4.8438535198284853</v>
      </c>
      <c r="AB275" s="50">
        <f t="shared" si="65"/>
        <v>-4.8438535198284853</v>
      </c>
      <c r="AC275" s="50">
        <f t="shared" si="66"/>
        <v>-4.8438535198284711</v>
      </c>
      <c r="AF275">
        <v>2.3199999999999998</v>
      </c>
      <c r="AG275">
        <v>1.61</v>
      </c>
      <c r="AH275" s="66"/>
      <c r="AJ275" t="s">
        <v>447</v>
      </c>
    </row>
    <row r="276" spans="1:36" ht="15" x14ac:dyDescent="0.25">
      <c r="A276">
        <v>1.92</v>
      </c>
      <c r="B276">
        <v>3.52</v>
      </c>
      <c r="C276">
        <v>4.04</v>
      </c>
      <c r="D276" s="43">
        <f t="shared" si="67"/>
        <v>5.2448994899489954E-2</v>
      </c>
      <c r="E276" s="44">
        <f>IF(OR($A276="",$B276="",$C276=""),"",A276*'MPTO_working_3-way'!$I275)</f>
        <v>2.0207020702070206</v>
      </c>
      <c r="F276" s="45">
        <f>IF(OR($A276="",$B276="",$C276=""),"",B276*'MPTO_working_3-way'!$I275)</f>
        <v>3.7046204620462047</v>
      </c>
      <c r="G276" s="46">
        <f>IF(OR($A276="",$B276="",$C276=""),"",C276*'MPTO_working_3-way'!$I275)</f>
        <v>4.2518939393939394</v>
      </c>
      <c r="H276" s="44">
        <f>IF(OR($A276="",$B276="",$C276=""),"",'MPTO_working_3-way'!E275)</f>
        <v>1.986687860123187</v>
      </c>
      <c r="I276" s="45">
        <f>IF(OR($A276="",$B276="",$C276=""),"",'MPTO_working_3-way'!F275)</f>
        <v>3.7508264365929715</v>
      </c>
      <c r="J276" s="46">
        <f>IF(OR($A276="",$B276="",$C276=""),"",'MPTO_working_3-way'!G275)</f>
        <v>4.3470369263375268</v>
      </c>
      <c r="K276" s="44">
        <f>IF(OR($A276="",$B276="",$C276=""),"",'OddsRatio_working_3-way'!H275)</f>
        <v>1.999623798397427</v>
      </c>
      <c r="L276" s="45">
        <f>IF(OR($A276="",$B276="",$C276=""),"",'OddsRatio_working_3-way'!I275)</f>
        <v>3.7380999695233861</v>
      </c>
      <c r="M276" s="46">
        <f>IF(OR($A276="",$B276="",$C276=""),"",'OddsRatio_working_3-way'!J275)</f>
        <v>4.3031047251393222</v>
      </c>
      <c r="N276" s="47">
        <f t="shared" si="55"/>
        <v>49.487750556792875</v>
      </c>
      <c r="O276" s="48">
        <f t="shared" si="56"/>
        <v>26.993318485523389</v>
      </c>
      <c r="P276" s="48">
        <f t="shared" si="57"/>
        <v>23.518930957683743</v>
      </c>
      <c r="Q276" t="s">
        <v>92</v>
      </c>
      <c r="R276" t="s">
        <v>91</v>
      </c>
      <c r="S276" t="s">
        <v>532</v>
      </c>
      <c r="T276" s="50">
        <v>100</v>
      </c>
      <c r="U276" s="50">
        <f t="shared" si="58"/>
        <v>47.916666666666671</v>
      </c>
      <c r="V276" s="50">
        <f t="shared" si="59"/>
        <v>71.590909090909093</v>
      </c>
      <c r="W276" s="50">
        <f t="shared" si="60"/>
        <v>75.247524752475243</v>
      </c>
      <c r="X276" s="50">
        <f t="shared" si="61"/>
        <v>53.16156615661567</v>
      </c>
      <c r="Y276" s="50">
        <f t="shared" si="62"/>
        <v>76.835808580858085</v>
      </c>
      <c r="Z276" s="50">
        <f t="shared" si="63"/>
        <v>80.492424242424249</v>
      </c>
      <c r="AA276" s="50">
        <f t="shared" si="64"/>
        <v>-5.2448994899489989</v>
      </c>
      <c r="AB276" s="50">
        <f t="shared" si="65"/>
        <v>-5.2448994899489918</v>
      </c>
      <c r="AC276" s="50">
        <f t="shared" si="66"/>
        <v>-5.244899489949006</v>
      </c>
      <c r="AF276">
        <v>2.3199999999999998</v>
      </c>
      <c r="AG276">
        <v>1.61</v>
      </c>
      <c r="AH276" s="66"/>
      <c r="AJ276" t="s">
        <v>447</v>
      </c>
    </row>
    <row r="277" spans="1:36" ht="15" x14ac:dyDescent="0.25">
      <c r="A277">
        <v>1.59</v>
      </c>
      <c r="B277">
        <v>4.38</v>
      </c>
      <c r="C277">
        <v>5.92</v>
      </c>
      <c r="D277" s="43">
        <f t="shared" si="67"/>
        <v>2.6160238812086734E-2</v>
      </c>
      <c r="E277" s="44">
        <f>IF(OR($A277="",$B277="",$C277=""),"",A277*'MPTO_working_3-way'!$I276)</f>
        <v>1.631594779711218</v>
      </c>
      <c r="F277" s="45">
        <f>IF(OR($A277="",$B277="",$C277=""),"",B277*'MPTO_working_3-way'!$I276)</f>
        <v>4.4945818459969402</v>
      </c>
      <c r="G277" s="46">
        <f>IF(OR($A277="",$B277="",$C277=""),"",C277*'MPTO_working_3-way'!$I276)</f>
        <v>6.0748686137675536</v>
      </c>
      <c r="H277" s="44">
        <f>IF(OR($A277="",$B277="",$C277=""),"",'MPTO_working_3-way'!E276)</f>
        <v>1.612355186262949</v>
      </c>
      <c r="I277" s="45">
        <f>IF(OR($A277="",$B277="",$C277=""),"",'MPTO_working_3-way'!F276)</f>
        <v>4.5539326706496022</v>
      </c>
      <c r="J277" s="46">
        <f>IF(OR($A277="",$B277="",$C277=""),"",'MPTO_working_3-way'!G276)</f>
        <v>6.242242479887012</v>
      </c>
      <c r="K277" s="44">
        <f>IF(OR($A277="",$B277="",$C277=""),"",'OddsRatio_working_3-way'!H276)</f>
        <v>1.6189108663798546</v>
      </c>
      <c r="L277" s="45">
        <f>IF(OR($A277="",$B277="",$C277=""),"",'OddsRatio_working_3-way'!I276)</f>
        <v>4.5456249633286596</v>
      </c>
      <c r="M277" s="46">
        <f>IF(OR($A277="",$B277="",$C277=""),"",'OddsRatio_working_3-way'!J276)</f>
        <v>6.1610872247269244</v>
      </c>
      <c r="N277" s="47">
        <f t="shared" si="55"/>
        <v>61.289727843882517</v>
      </c>
      <c r="O277" s="48">
        <f t="shared" si="56"/>
        <v>22.249010792642281</v>
      </c>
      <c r="P277" s="48">
        <f t="shared" si="57"/>
        <v>16.461261363475206</v>
      </c>
      <c r="Q277" t="s">
        <v>52</v>
      </c>
      <c r="R277" t="s">
        <v>101</v>
      </c>
      <c r="S277" t="s">
        <v>532</v>
      </c>
      <c r="T277" s="50">
        <v>100</v>
      </c>
      <c r="U277" s="50">
        <f t="shared" si="58"/>
        <v>37.106918238993707</v>
      </c>
      <c r="V277" s="50">
        <f t="shared" si="59"/>
        <v>77.168949771689498</v>
      </c>
      <c r="W277" s="50">
        <f t="shared" si="60"/>
        <v>83.108108108108112</v>
      </c>
      <c r="X277" s="50">
        <f t="shared" si="61"/>
        <v>39.722942120202397</v>
      </c>
      <c r="Y277" s="50">
        <f t="shared" si="62"/>
        <v>79.784973652898188</v>
      </c>
      <c r="Z277" s="50">
        <f t="shared" si="63"/>
        <v>85.724131989316788</v>
      </c>
      <c r="AA277" s="50">
        <f t="shared" si="64"/>
        <v>-2.6160238812086902</v>
      </c>
      <c r="AB277" s="50">
        <f t="shared" si="65"/>
        <v>-2.6160238812086902</v>
      </c>
      <c r="AC277" s="50">
        <f t="shared" si="66"/>
        <v>-2.616023881208676</v>
      </c>
      <c r="AF277">
        <v>1.52</v>
      </c>
      <c r="AG277">
        <v>2.66</v>
      </c>
      <c r="AH277" s="66"/>
      <c r="AJ277" t="s">
        <v>441</v>
      </c>
    </row>
    <row r="278" spans="1:36" ht="15" x14ac:dyDescent="0.25">
      <c r="A278">
        <v>2.65</v>
      </c>
      <c r="B278">
        <v>3.34</v>
      </c>
      <c r="C278">
        <v>2.9</v>
      </c>
      <c r="D278" s="43">
        <f t="shared" si="67"/>
        <v>2.1587274377724786E-2</v>
      </c>
      <c r="E278" s="44">
        <f>IF(OR($A278="",$B278="",$C278=""),"",A278*'MPTO_working_3-way'!$I277)</f>
        <v>2.7072062771009704</v>
      </c>
      <c r="F278" s="45">
        <f>IF(OR($A278="",$B278="",$C278=""),"",B278*'MPTO_working_3-way'!$I277)</f>
        <v>3.4121014964216005</v>
      </c>
      <c r="G278" s="46">
        <f>IF(OR($A278="",$B278="",$C278=""),"",C278*'MPTO_working_3-way'!$I277)</f>
        <v>2.9626030956954019</v>
      </c>
      <c r="H278" s="44">
        <f>IF(OR($A278="",$B278="",$C278=""),"",'MPTO_working_3-way'!E277)</f>
        <v>2.7015145295906873</v>
      </c>
      <c r="I278" s="45">
        <f>IF(OR($A278="",$B278="",$C278=""),"",'MPTO_working_3-way'!F277)</f>
        <v>3.4222497766755997</v>
      </c>
      <c r="J278" s="46">
        <f>IF(OR($A278="",$B278="",$C278=""),"",'MPTO_working_3-way'!G277)</f>
        <v>2.9618060764109253</v>
      </c>
      <c r="K278" s="44">
        <f>IF(OR($A278="",$B278="",$C278=""),"",'OddsRatio_working_3-way'!H277)</f>
        <v>2.7042610862021688</v>
      </c>
      <c r="L278" s="45">
        <f>IF(OR($A278="",$B278="",$C278=""),"",'OddsRatio_working_3-way'!I277)</f>
        <v>3.4169520858867126</v>
      </c>
      <c r="M278" s="46">
        <f>IF(OR($A278="",$B278="",$C278=""),"",'OddsRatio_working_3-way'!J277)</f>
        <v>2.9624824628994673</v>
      </c>
      <c r="N278" s="47">
        <f t="shared" si="55"/>
        <v>36.938448630920604</v>
      </c>
      <c r="O278" s="48">
        <f t="shared" si="56"/>
        <v>29.307451758065746</v>
      </c>
      <c r="P278" s="48">
        <f t="shared" si="57"/>
        <v>33.75409961101365</v>
      </c>
      <c r="Q278" t="s">
        <v>100</v>
      </c>
      <c r="R278" t="s">
        <v>104</v>
      </c>
      <c r="S278" t="s">
        <v>532</v>
      </c>
      <c r="T278" s="50">
        <v>100</v>
      </c>
      <c r="U278" s="50">
        <f t="shared" si="58"/>
        <v>62.264150943396231</v>
      </c>
      <c r="V278" s="50">
        <f t="shared" si="59"/>
        <v>70.059880239520965</v>
      </c>
      <c r="W278" s="50">
        <f t="shared" si="60"/>
        <v>65.517241379310349</v>
      </c>
      <c r="X278" s="50">
        <f t="shared" si="61"/>
        <v>64.422878381168701</v>
      </c>
      <c r="Y278" s="50">
        <f t="shared" si="62"/>
        <v>72.218607677293434</v>
      </c>
      <c r="Z278" s="50">
        <f t="shared" si="63"/>
        <v>67.675968817082818</v>
      </c>
      <c r="AA278" s="50">
        <f t="shared" si="64"/>
        <v>-2.1587274377724697</v>
      </c>
      <c r="AB278" s="50">
        <f t="shared" si="65"/>
        <v>-2.1587274377724697</v>
      </c>
      <c r="AC278" s="50">
        <f t="shared" si="66"/>
        <v>-2.1587274377724697</v>
      </c>
      <c r="AF278">
        <v>1.81</v>
      </c>
      <c r="AG278">
        <v>2.1</v>
      </c>
      <c r="AH278" s="66"/>
      <c r="AJ278" t="s">
        <v>441</v>
      </c>
    </row>
    <row r="279" spans="1:36" ht="15" x14ac:dyDescent="0.25">
      <c r="A279">
        <v>3.8</v>
      </c>
      <c r="B279">
        <v>3.79</v>
      </c>
      <c r="C279">
        <v>2.02</v>
      </c>
      <c r="D279" s="43">
        <f t="shared" si="67"/>
        <v>2.2059642431400572E-2</v>
      </c>
      <c r="E279" s="44">
        <f>IF(OR($A279="",$B279="",$C279=""),"",A279*'MPTO_working_3-way'!$I278)</f>
        <v>3.8838266412393221</v>
      </c>
      <c r="F279" s="45">
        <f>IF(OR($A279="",$B279="",$C279=""),"",B279*'MPTO_working_3-way'!$I278)</f>
        <v>3.8736060448150083</v>
      </c>
      <c r="G279" s="46">
        <f>IF(OR($A279="",$B279="",$C279=""),"",C279*'MPTO_working_3-way'!$I278)</f>
        <v>2.0645604777114293</v>
      </c>
      <c r="H279" s="44">
        <f>IF(OR($A279="",$B279="",$C279=""),"",'MPTO_working_3-way'!E278)</f>
        <v>3.9092326132643902</v>
      </c>
      <c r="I279" s="45">
        <f>IF(OR($A279="",$B279="",$C279=""),"",'MPTO_working_3-way'!F278)</f>
        <v>3.8986502422916942</v>
      </c>
      <c r="J279" s="46">
        <f>IF(OR($A279="",$B279="",$C279=""),"",'MPTO_working_3-way'!G278)</f>
        <v>2.0504564394900511</v>
      </c>
      <c r="K279" s="44">
        <f>IF(OR($A279="",$B279="",$C279=""),"",'OddsRatio_working_3-way'!H278)</f>
        <v>3.8990047063918909</v>
      </c>
      <c r="L279" s="45">
        <f>IF(OR($A279="",$B279="",$C279=""),"",'OddsRatio_working_3-way'!I278)</f>
        <v>3.8886511181547765</v>
      </c>
      <c r="M279" s="46">
        <f>IF(OR($A279="",$B279="",$C279=""),"",'OddsRatio_working_3-way'!J278)</f>
        <v>2.0560660001856172</v>
      </c>
      <c r="N279" s="47">
        <f t="shared" si="55"/>
        <v>25.747802164540019</v>
      </c>
      <c r="O279" s="48">
        <f t="shared" si="56"/>
        <v>25.815738318008457</v>
      </c>
      <c r="P279" s="48">
        <f t="shared" si="57"/>
        <v>48.43645951745151</v>
      </c>
      <c r="Q279" t="s">
        <v>414</v>
      </c>
      <c r="R279" t="s">
        <v>99</v>
      </c>
      <c r="S279" t="s">
        <v>532</v>
      </c>
      <c r="T279" s="50">
        <v>100</v>
      </c>
      <c r="U279" s="50">
        <f t="shared" si="58"/>
        <v>73.68421052631578</v>
      </c>
      <c r="V279" s="50">
        <f t="shared" si="59"/>
        <v>73.614775725593674</v>
      </c>
      <c r="W279" s="50">
        <f t="shared" si="60"/>
        <v>50.495049504950494</v>
      </c>
      <c r="X279" s="50">
        <f t="shared" si="61"/>
        <v>75.890174769455825</v>
      </c>
      <c r="Y279" s="50">
        <f t="shared" si="62"/>
        <v>75.820739968733704</v>
      </c>
      <c r="Z279" s="50">
        <f t="shared" si="63"/>
        <v>52.701013748090539</v>
      </c>
      <c r="AA279" s="50">
        <f t="shared" si="64"/>
        <v>-2.2059642431400448</v>
      </c>
      <c r="AB279" s="50">
        <f t="shared" si="65"/>
        <v>-2.2059642431400306</v>
      </c>
      <c r="AC279" s="50">
        <f t="shared" si="66"/>
        <v>-2.2059642431400448</v>
      </c>
      <c r="AF279">
        <v>1.66</v>
      </c>
      <c r="AG279">
        <v>2.35</v>
      </c>
      <c r="AH279" s="66"/>
      <c r="AJ279" t="s">
        <v>441</v>
      </c>
    </row>
    <row r="280" spans="1:36" ht="15" x14ac:dyDescent="0.25">
      <c r="A280">
        <v>2.2200000000000002</v>
      </c>
      <c r="B280">
        <v>3.28</v>
      </c>
      <c r="C280">
        <v>3.75</v>
      </c>
      <c r="D280" s="43">
        <f t="shared" si="67"/>
        <v>2.1995165897604751E-2</v>
      </c>
      <c r="E280" s="44">
        <f>IF(OR($A280="",$B280="",$C280=""),"",A280*'MPTO_working_3-way'!$I279)</f>
        <v>2.2688292682926829</v>
      </c>
      <c r="F280" s="45">
        <f>IF(OR($A280="",$B280="",$C280=""),"",B280*'MPTO_working_3-way'!$I279)</f>
        <v>3.3521441441441433</v>
      </c>
      <c r="G280" s="46">
        <f>IF(OR($A280="",$B280="",$C280=""),"",C280*'MPTO_working_3-way'!$I279)</f>
        <v>3.8324818721160177</v>
      </c>
      <c r="H280" s="44">
        <f>IF(OR($A280="",$B280="",$C280=""),"",'MPTO_working_3-way'!E279)</f>
        <v>2.2567315162234087</v>
      </c>
      <c r="I280" s="45">
        <f>IF(OR($A280="",$B280="",$C280=""),"",'MPTO_working_3-way'!F279)</f>
        <v>3.3608211894446627</v>
      </c>
      <c r="J280" s="46">
        <f>IF(OR($A280="",$B280="",$C280=""),"",'MPTO_working_3-way'!G279)</f>
        <v>3.856017171745699</v>
      </c>
      <c r="K280" s="44">
        <f>IF(OR($A280="",$B280="",$C280=""),"",'OddsRatio_working_3-way'!H279)</f>
        <v>2.2618823151196539</v>
      </c>
      <c r="L280" s="45">
        <f>IF(OR($A280="",$B280="",$C280=""),"",'OddsRatio_working_3-way'!I279)</f>
        <v>3.358271867600664</v>
      </c>
      <c r="M280" s="46">
        <f>IF(OR($A280="",$B280="",$C280=""),"",'OddsRatio_working_3-way'!J279)</f>
        <v>3.8444068578516775</v>
      </c>
      <c r="N280" s="47">
        <f t="shared" si="55"/>
        <v>44.075595020532774</v>
      </c>
      <c r="O280" s="48">
        <f t="shared" si="56"/>
        <v>29.831652727311823</v>
      </c>
      <c r="P280" s="48">
        <f t="shared" si="57"/>
        <v>26.09275225215541</v>
      </c>
      <c r="Q280" t="s">
        <v>96</v>
      </c>
      <c r="R280" t="s">
        <v>347</v>
      </c>
      <c r="S280" t="s">
        <v>532</v>
      </c>
      <c r="T280" s="50">
        <v>100</v>
      </c>
      <c r="U280" s="50">
        <f t="shared" si="58"/>
        <v>54.954954954954964</v>
      </c>
      <c r="V280" s="50">
        <f t="shared" si="59"/>
        <v>69.512195121951223</v>
      </c>
      <c r="W280" s="50">
        <f t="shared" si="60"/>
        <v>73.333333333333329</v>
      </c>
      <c r="X280" s="50">
        <f t="shared" si="61"/>
        <v>57.154471544715449</v>
      </c>
      <c r="Y280" s="50">
        <f t="shared" si="62"/>
        <v>71.711711711711715</v>
      </c>
      <c r="Z280" s="50">
        <f t="shared" si="63"/>
        <v>75.532849923093821</v>
      </c>
      <c r="AA280" s="50">
        <f t="shared" si="64"/>
        <v>-2.1995165897604849</v>
      </c>
      <c r="AB280" s="50">
        <f t="shared" si="65"/>
        <v>-2.199516589760492</v>
      </c>
      <c r="AC280" s="50">
        <f t="shared" si="66"/>
        <v>-2.199516589760492</v>
      </c>
      <c r="AF280">
        <v>1.97</v>
      </c>
      <c r="AG280">
        <v>1.93</v>
      </c>
      <c r="AH280" s="66"/>
      <c r="AJ280" t="s">
        <v>441</v>
      </c>
    </row>
    <row r="281" spans="1:36" ht="15" x14ac:dyDescent="0.25">
      <c r="A281">
        <v>1.24</v>
      </c>
      <c r="B281">
        <v>6.09</v>
      </c>
      <c r="C281">
        <v>11.43</v>
      </c>
      <c r="D281" s="43">
        <f t="shared" si="67"/>
        <v>5.814428924971704E-2</v>
      </c>
      <c r="E281" s="44">
        <f>IF(OR($A281="",$B281="",$C281=""),"",A281*'MPTO_working_3-way'!$I280)</f>
        <v>1.3120989186696492</v>
      </c>
      <c r="F281" s="45">
        <f>IF(OR($A281="",$B281="",$C281=""),"",B281*'MPTO_working_3-way'!$I280)</f>
        <v>6.4440987215307768</v>
      </c>
      <c r="G281" s="46">
        <f>IF(OR($A281="",$B281="",$C281=""),"",C281*'MPTO_working_3-way'!$I280)</f>
        <v>12.094589226124265</v>
      </c>
      <c r="H281" s="44">
        <f>IF(OR($A281="",$B281="",$C281=""),"",'MPTO_working_3-way'!E280)</f>
        <v>1.2705347266410185</v>
      </c>
      <c r="I281" s="45">
        <f>IF(OR($A281="",$B281="",$C281=""),"",'MPTO_working_3-way'!F280)</f>
        <v>6.9050195291375509</v>
      </c>
      <c r="J281" s="46">
        <f>IF(OR($A281="",$B281="",$C281=""),"",'MPTO_working_3-way'!G280)</f>
        <v>14.68264186479451</v>
      </c>
      <c r="K281" s="44">
        <f>IF(OR($A281="",$B281="",$C281=""),"",'OddsRatio_working_3-way'!H280)</f>
        <v>1.2810136624360968</v>
      </c>
      <c r="L281" s="45">
        <f>IF(OR($A281="",$B281="",$C281=""),"",'OddsRatio_working_3-way'!I280)</f>
        <v>6.9598314241655492</v>
      </c>
      <c r="M281" s="46">
        <f>IF(OR($A281="",$B281="",$C281=""),"",'OddsRatio_working_3-way'!J280)</f>
        <v>13.212385413368699</v>
      </c>
      <c r="N281" s="47">
        <f t="shared" si="55"/>
        <v>76.213766033273657</v>
      </c>
      <c r="O281" s="48">
        <f t="shared" si="56"/>
        <v>15.518073872127969</v>
      </c>
      <c r="P281" s="48">
        <f t="shared" si="57"/>
        <v>8.2681600945983682</v>
      </c>
      <c r="Q281" t="s">
        <v>53</v>
      </c>
      <c r="R281" t="s">
        <v>103</v>
      </c>
      <c r="S281" t="s">
        <v>532</v>
      </c>
      <c r="T281" s="50">
        <v>100</v>
      </c>
      <c r="U281" s="50">
        <f t="shared" si="58"/>
        <v>19.35483870967742</v>
      </c>
      <c r="V281" s="50">
        <f t="shared" si="59"/>
        <v>83.579638752052546</v>
      </c>
      <c r="W281" s="50">
        <f t="shared" si="60"/>
        <v>91.251093613298352</v>
      </c>
      <c r="X281" s="50">
        <f t="shared" si="61"/>
        <v>25.169267634649117</v>
      </c>
      <c r="Y281" s="50">
        <f t="shared" si="62"/>
        <v>89.394067677024253</v>
      </c>
      <c r="Z281" s="50">
        <f t="shared" si="63"/>
        <v>97.065522538270045</v>
      </c>
      <c r="AA281" s="50">
        <f t="shared" si="64"/>
        <v>-5.8144289249716969</v>
      </c>
      <c r="AB281" s="50">
        <f t="shared" si="65"/>
        <v>-5.8144289249717076</v>
      </c>
      <c r="AC281" s="50">
        <f t="shared" si="66"/>
        <v>-5.8144289249716934</v>
      </c>
      <c r="AF281">
        <v>1.47</v>
      </c>
      <c r="AG281">
        <v>2.64</v>
      </c>
      <c r="AH281" s="66"/>
      <c r="AJ281" t="s">
        <v>441</v>
      </c>
    </row>
    <row r="282" spans="1:36" ht="15" x14ac:dyDescent="0.25">
      <c r="A282">
        <v>8.17</v>
      </c>
      <c r="B282">
        <v>5</v>
      </c>
      <c r="C282">
        <v>1.42</v>
      </c>
      <c r="D282" s="43">
        <f t="shared" si="67"/>
        <v>2.6624372920509565E-2</v>
      </c>
      <c r="E282" s="44">
        <f>IF(OR($A282="",$B282="",$C282=""),"",A282*'MPTO_working_3-way'!$I281)</f>
        <v>8.3875211267605625</v>
      </c>
      <c r="F282" s="45">
        <f>IF(OR($A282="",$B282="",$C282=""),"",B282*'MPTO_working_3-way'!$I281)</f>
        <v>5.1331218646025478</v>
      </c>
      <c r="G282" s="46">
        <f>IF(OR($A282="",$B282="",$C282=""),"",C282*'MPTO_working_3-way'!$I281)</f>
        <v>1.4578066095471236</v>
      </c>
      <c r="H282" s="44">
        <f>IF(OR($A282="",$B282="",$C282=""),"",'MPTO_working_3-way'!E281)</f>
        <v>8.8086922189151409</v>
      </c>
      <c r="I282" s="45">
        <f>IF(OR($A282="",$B282="",$C282=""),"",'MPTO_working_3-way'!F281)</f>
        <v>5.2321721718110146</v>
      </c>
      <c r="J282" s="46">
        <f>IF(OR($A282="",$B282="",$C282=""),"",'MPTO_working_3-way'!G281)</f>
        <v>1.4381235248616593</v>
      </c>
      <c r="K282" s="44">
        <f>IF(OR($A282="",$B282="",$C282=""),"",'OddsRatio_working_3-way'!H281)</f>
        <v>8.5850577130458419</v>
      </c>
      <c r="L282" s="45">
        <f>IF(OR($A282="",$B282="",$C282=""),"",'OddsRatio_working_3-way'!I281)</f>
        <v>5.2315524201092556</v>
      </c>
      <c r="M282" s="46">
        <f>IF(OR($A282="",$B282="",$C282=""),"",'OddsRatio_working_3-way'!J281)</f>
        <v>1.4443130041114716</v>
      </c>
      <c r="N282" s="47">
        <f t="shared" si="55"/>
        <v>11.922473694992899</v>
      </c>
      <c r="O282" s="48">
        <f t="shared" si="56"/>
        <v>19.481322017618393</v>
      </c>
      <c r="P282" s="48">
        <f t="shared" si="57"/>
        <v>68.596204287388701</v>
      </c>
      <c r="Q282" t="s">
        <v>413</v>
      </c>
      <c r="R282" t="s">
        <v>143</v>
      </c>
      <c r="S282" t="s">
        <v>532</v>
      </c>
      <c r="T282" s="50">
        <v>100</v>
      </c>
      <c r="U282" s="50">
        <f t="shared" si="58"/>
        <v>87.760097919216648</v>
      </c>
      <c r="V282" s="50">
        <f t="shared" si="59"/>
        <v>80</v>
      </c>
      <c r="W282" s="50">
        <f t="shared" si="60"/>
        <v>29.577464788732396</v>
      </c>
      <c r="X282" s="50">
        <f t="shared" si="61"/>
        <v>90.422535211267615</v>
      </c>
      <c r="Y282" s="50">
        <f t="shared" si="62"/>
        <v>82.662437292050967</v>
      </c>
      <c r="Z282" s="50">
        <f t="shared" si="63"/>
        <v>32.239902080783352</v>
      </c>
      <c r="AA282" s="50">
        <f t="shared" si="64"/>
        <v>-2.6624372920509671</v>
      </c>
      <c r="AB282" s="50">
        <f t="shared" si="65"/>
        <v>-2.6624372920509671</v>
      </c>
      <c r="AC282" s="50">
        <f t="shared" si="66"/>
        <v>-2.6624372920509565</v>
      </c>
      <c r="AF282">
        <v>1.59</v>
      </c>
      <c r="AG282">
        <v>2.5</v>
      </c>
      <c r="AH282" s="66"/>
      <c r="AJ282" t="s">
        <v>441</v>
      </c>
    </row>
    <row r="283" spans="1:36" ht="15" x14ac:dyDescent="0.25">
      <c r="A283">
        <v>2.54</v>
      </c>
      <c r="B283">
        <v>3.35</v>
      </c>
      <c r="C283">
        <v>3.03</v>
      </c>
      <c r="D283" s="43">
        <f t="shared" si="67"/>
        <v>2.2241253388471938E-2</v>
      </c>
      <c r="E283" s="44">
        <f>IF(OR($A283="",$B283="",$C283=""),"",A283*'MPTO_working_3-way'!$I282)</f>
        <v>2.5964927836067186</v>
      </c>
      <c r="F283" s="45">
        <f>IF(OR($A283="",$B283="",$C283=""),"",B283*'MPTO_working_3-way'!$I282)</f>
        <v>3.424508198851381</v>
      </c>
      <c r="G283" s="46">
        <f>IF(OR($A283="",$B283="",$C283=""),"",C283*'MPTO_working_3-way'!$I282)</f>
        <v>3.0973909977670697</v>
      </c>
      <c r="H283" s="44">
        <f>IF(OR($A283="",$B283="",$C283=""),"",'MPTO_working_3-way'!E282)</f>
        <v>2.5887485369704266</v>
      </c>
      <c r="I283" s="45">
        <f>IF(OR($A283="",$B283="",$C283=""),"",'MPTO_working_3-way'!F282)</f>
        <v>3.4353198310294792</v>
      </c>
      <c r="J283" s="46">
        <f>IF(OR($A283="",$B283="",$C283=""),"",'MPTO_working_3-way'!G282)</f>
        <v>3.0996290310364407</v>
      </c>
      <c r="K283" s="44">
        <f>IF(OR($A283="",$B283="",$C283=""),"",'OddsRatio_working_3-way'!H282)</f>
        <v>2.5923244929765601</v>
      </c>
      <c r="L283" s="45">
        <f>IF(OR($A283="",$B283="",$C283=""),"",'OddsRatio_working_3-way'!I282)</f>
        <v>3.4298458172044914</v>
      </c>
      <c r="M283" s="46">
        <f>IF(OR($A283="",$B283="",$C283=""),"",'OddsRatio_working_3-way'!J282)</f>
        <v>3.0989731952872845</v>
      </c>
      <c r="N283" s="47">
        <f t="shared" si="55"/>
        <v>38.513490440398094</v>
      </c>
      <c r="O283" s="48">
        <f t="shared" si="56"/>
        <v>29.201273348839152</v>
      </c>
      <c r="P283" s="48">
        <f t="shared" si="57"/>
        <v>32.285236210762761</v>
      </c>
      <c r="Q283" t="s">
        <v>141</v>
      </c>
      <c r="R283" t="s">
        <v>95</v>
      </c>
      <c r="S283" t="s">
        <v>532</v>
      </c>
      <c r="T283" s="50">
        <v>100</v>
      </c>
      <c r="U283" s="50">
        <f t="shared" si="58"/>
        <v>60.629921259842511</v>
      </c>
      <c r="V283" s="50">
        <f t="shared" si="59"/>
        <v>70.149253731343279</v>
      </c>
      <c r="W283" s="50">
        <f t="shared" si="60"/>
        <v>66.996699669967001</v>
      </c>
      <c r="X283" s="50">
        <f t="shared" si="61"/>
        <v>62.85404659868972</v>
      </c>
      <c r="Y283" s="50">
        <f t="shared" si="62"/>
        <v>72.373379070190481</v>
      </c>
      <c r="Z283" s="50">
        <f t="shared" si="63"/>
        <v>69.220825008814188</v>
      </c>
      <c r="AA283" s="50">
        <f t="shared" si="64"/>
        <v>-2.2241253388472089</v>
      </c>
      <c r="AB283" s="50">
        <f t="shared" si="65"/>
        <v>-2.2241253388472018</v>
      </c>
      <c r="AC283" s="50">
        <f t="shared" si="66"/>
        <v>-2.2241253388471875</v>
      </c>
      <c r="AF283">
        <v>2.08</v>
      </c>
      <c r="AG283">
        <v>1.84</v>
      </c>
      <c r="AH283" s="66"/>
      <c r="AJ283" t="s">
        <v>441</v>
      </c>
    </row>
    <row r="284" spans="1:36" ht="15" x14ac:dyDescent="0.25">
      <c r="A284">
        <v>1.93</v>
      </c>
      <c r="B284">
        <v>3.38</v>
      </c>
      <c r="C284">
        <v>4.6500000000000004</v>
      </c>
      <c r="D284" s="43">
        <f t="shared" si="67"/>
        <v>2.9046466632447476E-2</v>
      </c>
      <c r="E284" s="44">
        <f>IF(OR($A284="",$B284="",$C284=""),"",A284*'MPTO_working_3-way'!$I283)</f>
        <v>1.9860596806006237</v>
      </c>
      <c r="F284" s="45">
        <f>IF(OR($A284="",$B284="",$C284=""),"",B284*'MPTO_working_3-way'!$I283)</f>
        <v>3.4781770572176725</v>
      </c>
      <c r="G284" s="46">
        <f>IF(OR($A284="",$B284="",$C284=""),"",C284*'MPTO_working_3-way'!$I283)</f>
        <v>4.7850660698408811</v>
      </c>
      <c r="H284" s="44">
        <f>IF(OR($A284="",$B284="",$C284=""),"",'MPTO_working_3-way'!E283)</f>
        <v>1.9667518264029475</v>
      </c>
      <c r="I284" s="45">
        <f>IF(OR($A284="",$B284="",$C284=""),"",'MPTO_working_3-way'!F283)</f>
        <v>3.4943551691260528</v>
      </c>
      <c r="J284" s="46">
        <f>IF(OR($A284="",$B284="",$C284=""),"",'MPTO_working_3-way'!G283)</f>
        <v>4.869222236906948</v>
      </c>
      <c r="K284" s="44">
        <f>IF(OR($A284="",$B284="",$C284=""),"",'OddsRatio_working_3-way'!H283)</f>
        <v>1.9744068045448016</v>
      </c>
      <c r="L284" s="45">
        <f>IF(OR($A284="",$B284="",$C284=""),"",'OddsRatio_working_3-way'!I283)</f>
        <v>3.4936432202329342</v>
      </c>
      <c r="M284" s="46">
        <f>IF(OR($A284="",$B284="",$C284=""),"",'OddsRatio_working_3-way'!J283)</f>
        <v>4.8242847705252991</v>
      </c>
      <c r="N284" s="47">
        <f t="shared" si="55"/>
        <v>50.350954191748166</v>
      </c>
      <c r="O284" s="48">
        <f t="shared" si="56"/>
        <v>28.750692778128396</v>
      </c>
      <c r="P284" s="48">
        <f t="shared" si="57"/>
        <v>20.898353030123431</v>
      </c>
      <c r="Q284" t="s">
        <v>173</v>
      </c>
      <c r="R284" t="s">
        <v>182</v>
      </c>
      <c r="S284" t="s">
        <v>532</v>
      </c>
      <c r="T284" s="50">
        <v>100</v>
      </c>
      <c r="U284" s="50">
        <f t="shared" si="58"/>
        <v>48.186528497409334</v>
      </c>
      <c r="V284" s="50">
        <f t="shared" si="59"/>
        <v>70.414201183431956</v>
      </c>
      <c r="W284" s="50">
        <f t="shared" si="60"/>
        <v>78.494623655913983</v>
      </c>
      <c r="X284" s="50">
        <f t="shared" si="61"/>
        <v>51.091175160654068</v>
      </c>
      <c r="Y284" s="50">
        <f t="shared" si="62"/>
        <v>73.318847846676704</v>
      </c>
      <c r="Z284" s="50">
        <f t="shared" si="63"/>
        <v>81.399270319158717</v>
      </c>
      <c r="AA284" s="50">
        <f t="shared" si="64"/>
        <v>-2.9046466632447334</v>
      </c>
      <c r="AB284" s="50">
        <f t="shared" si="65"/>
        <v>-2.9046466632447476</v>
      </c>
      <c r="AC284" s="50">
        <f t="shared" si="66"/>
        <v>-2.9046466632447334</v>
      </c>
      <c r="AF284">
        <v>2.37</v>
      </c>
      <c r="AG284">
        <v>1.63</v>
      </c>
      <c r="AH284" s="66"/>
      <c r="AJ284" t="s">
        <v>435</v>
      </c>
    </row>
    <row r="285" spans="1:36" ht="15" x14ac:dyDescent="0.25">
      <c r="A285">
        <v>2.94</v>
      </c>
      <c r="B285">
        <v>3.17</v>
      </c>
      <c r="C285">
        <v>2.68</v>
      </c>
      <c r="D285" s="43">
        <f t="shared" si="67"/>
        <v>2.8727796029188957E-2</v>
      </c>
      <c r="E285" s="44">
        <f>IF(OR($A285="",$B285="",$C285=""),"",A285*'MPTO_working_3-way'!$I284)</f>
        <v>3.0244597203258157</v>
      </c>
      <c r="F285" s="45">
        <f>IF(OR($A285="",$B285="",$C285=""),"",B285*'MPTO_working_3-way'!$I284)</f>
        <v>3.2610671134125289</v>
      </c>
      <c r="G285" s="46">
        <f>IF(OR($A285="",$B285="",$C285=""),"",C285*'MPTO_working_3-way'!$I284)</f>
        <v>2.7569904933582268</v>
      </c>
      <c r="H285" s="44">
        <f>IF(OR($A285="",$B285="",$C285=""),"",'MPTO_working_3-way'!E284)</f>
        <v>3.0251682892152147</v>
      </c>
      <c r="I285" s="45">
        <f>IF(OR($A285="",$B285="",$C285=""),"",'MPTO_working_3-way'!F284)</f>
        <v>3.2692400858915573</v>
      </c>
      <c r="J285" s="46">
        <f>IF(OR($A285="",$B285="",$C285=""),"",'MPTO_working_3-way'!G284)</f>
        <v>2.7505897540638191</v>
      </c>
      <c r="K285" s="44">
        <f>IF(OR($A285="",$B285="",$C285=""),"",'OddsRatio_working_3-way'!H284)</f>
        <v>3.0250299572858617</v>
      </c>
      <c r="L285" s="45">
        <f>IF(OR($A285="",$B285="",$C285=""),"",'OddsRatio_working_3-way'!I284)</f>
        <v>3.2651108285104744</v>
      </c>
      <c r="M285" s="46">
        <f>IF(OR($A285="",$B285="",$C285=""),"",'OddsRatio_working_3-way'!J284)</f>
        <v>2.7536341898145604</v>
      </c>
      <c r="N285" s="47">
        <f t="shared" si="55"/>
        <v>33.063756586987147</v>
      </c>
      <c r="O285" s="48">
        <f t="shared" si="56"/>
        <v>30.664808948183669</v>
      </c>
      <c r="P285" s="48">
        <f t="shared" si="57"/>
        <v>36.271434464829184</v>
      </c>
      <c r="Q285" t="s">
        <v>107</v>
      </c>
      <c r="R285" t="s">
        <v>144</v>
      </c>
      <c r="S285" t="s">
        <v>532</v>
      </c>
      <c r="T285" s="50">
        <v>100</v>
      </c>
      <c r="U285" s="50">
        <f t="shared" si="58"/>
        <v>65.986394557823132</v>
      </c>
      <c r="V285" s="50">
        <f t="shared" si="59"/>
        <v>68.454258675078862</v>
      </c>
      <c r="W285" s="50">
        <f t="shared" si="60"/>
        <v>62.686567164179095</v>
      </c>
      <c r="X285" s="50">
        <f t="shared" si="61"/>
        <v>68.859174160742029</v>
      </c>
      <c r="Y285" s="50">
        <f t="shared" si="62"/>
        <v>71.327038277997758</v>
      </c>
      <c r="Z285" s="50">
        <f t="shared" si="63"/>
        <v>65.559346767098006</v>
      </c>
      <c r="AA285" s="50">
        <f t="shared" si="64"/>
        <v>-2.8727796029188966</v>
      </c>
      <c r="AB285" s="50">
        <f t="shared" si="65"/>
        <v>-2.8727796029188966</v>
      </c>
      <c r="AC285" s="50">
        <f t="shared" si="66"/>
        <v>-2.8727796029189108</v>
      </c>
      <c r="AF285">
        <v>2.5299999999999998</v>
      </c>
      <c r="AG285">
        <v>1.56</v>
      </c>
      <c r="AH285" s="66"/>
      <c r="AJ285" t="s">
        <v>435</v>
      </c>
    </row>
    <row r="286" spans="1:36" ht="15" x14ac:dyDescent="0.25">
      <c r="A286">
        <v>1.48</v>
      </c>
      <c r="B286">
        <v>4.55</v>
      </c>
      <c r="C286">
        <v>7.37</v>
      </c>
      <c r="D286" s="43">
        <f t="shared" si="67"/>
        <v>3.1141105767971355E-2</v>
      </c>
      <c r="E286" s="44">
        <f>IF(OR($A286="",$B286="",$C286=""),"",A286*'MPTO_working_3-way'!$I285)</f>
        <v>1.5260888365365977</v>
      </c>
      <c r="F286" s="45">
        <f>IF(OR($A286="",$B286="",$C286=""),"",B286*'MPTO_working_3-way'!$I285)</f>
        <v>4.6916920312442691</v>
      </c>
      <c r="G286" s="46">
        <f>IF(OR($A286="",$B286="",$C286=""),"",C286*'MPTO_working_3-way'!$I285)</f>
        <v>7.5995099495099492</v>
      </c>
      <c r="H286" s="44">
        <f>IF(OR($A286="",$B286="",$C286=""),"",'MPTO_working_3-way'!E285)</f>
        <v>1.5030919192553465</v>
      </c>
      <c r="I286" s="45">
        <f>IF(OR($A286="",$B286="",$C286=""),"",'MPTO_working_3-way'!F285)</f>
        <v>4.7755525818801372</v>
      </c>
      <c r="J286" s="46">
        <f>IF(OR($A286="",$B286="",$C286=""),"",'MPTO_working_3-way'!G285)</f>
        <v>7.9805375933723814</v>
      </c>
      <c r="K286" s="44">
        <f>IF(OR($A286="",$B286="",$C286=""),"",'OddsRatio_working_3-way'!H285)</f>
        <v>1.5105536889918507</v>
      </c>
      <c r="L286" s="45">
        <f>IF(OR($A286="",$B286="",$C286=""),"",'OddsRatio_working_3-way'!I285)</f>
        <v>4.7759699915022296</v>
      </c>
      <c r="M286" s="46">
        <f>IF(OR($A286="",$B286="",$C286=""),"",'OddsRatio_working_3-way'!J285)</f>
        <v>7.7754729143293533</v>
      </c>
      <c r="N286" s="47">
        <f t="shared" si="55"/>
        <v>65.526984803156225</v>
      </c>
      <c r="O286" s="48">
        <f t="shared" si="56"/>
        <v>21.314271979927742</v>
      </c>
      <c r="P286" s="48">
        <f t="shared" si="57"/>
        <v>13.158743216916038</v>
      </c>
      <c r="Q286" t="s">
        <v>175</v>
      </c>
      <c r="R286" t="s">
        <v>106</v>
      </c>
      <c r="S286" t="s">
        <v>532</v>
      </c>
      <c r="T286" s="50">
        <v>100</v>
      </c>
      <c r="U286" s="50">
        <f t="shared" si="58"/>
        <v>32.432432432432435</v>
      </c>
      <c r="V286" s="50">
        <f t="shared" si="59"/>
        <v>78.021978021978015</v>
      </c>
      <c r="W286" s="50">
        <f t="shared" si="60"/>
        <v>86.431478968792391</v>
      </c>
      <c r="X286" s="50">
        <f t="shared" si="61"/>
        <v>35.546543009229573</v>
      </c>
      <c r="Y286" s="50">
        <f t="shared" si="62"/>
        <v>81.136088598775174</v>
      </c>
      <c r="Z286" s="50">
        <f t="shared" si="63"/>
        <v>89.54558954558955</v>
      </c>
      <c r="AA286" s="50">
        <f t="shared" si="64"/>
        <v>-3.1141105767971382</v>
      </c>
      <c r="AB286" s="50">
        <f t="shared" si="65"/>
        <v>-3.1141105767971595</v>
      </c>
      <c r="AC286" s="50">
        <f t="shared" si="66"/>
        <v>-3.1141105767971595</v>
      </c>
      <c r="AF286">
        <v>1.87</v>
      </c>
      <c r="AG286">
        <v>2.0299999999999998</v>
      </c>
      <c r="AH286" s="66"/>
      <c r="AJ286" t="s">
        <v>435</v>
      </c>
    </row>
    <row r="287" spans="1:36" ht="15" x14ac:dyDescent="0.25">
      <c r="A287">
        <v>1.45</v>
      </c>
      <c r="B287">
        <v>4.4400000000000004</v>
      </c>
      <c r="C287">
        <v>8.4</v>
      </c>
      <c r="D287" s="43">
        <f t="shared" si="67"/>
        <v>3.3928016686637363E-2</v>
      </c>
      <c r="E287" s="44">
        <f>IF(OR($A287="",$B287="",$C287=""),"",A287*'MPTO_working_3-way'!$I286)</f>
        <v>1.4991956241956241</v>
      </c>
      <c r="F287" s="45">
        <f>IF(OR($A287="",$B287="",$C287=""),"",B287*'MPTO_working_3-way'!$I286)</f>
        <v>4.5906403940886706</v>
      </c>
      <c r="G287" s="46">
        <f>IF(OR($A287="",$B287="",$C287=""),"",C287*'MPTO_working_3-way'!$I286)</f>
        <v>8.6849953401677542</v>
      </c>
      <c r="H287" s="44">
        <f>IF(OR($A287="",$B287="",$C287=""),"",'MPTO_working_3-way'!E286)</f>
        <v>1.4741743084253796</v>
      </c>
      <c r="I287" s="45">
        <f>IF(OR($A287="",$B287="",$C287=""),"",'MPTO_working_3-way'!F286)</f>
        <v>4.6747346219010408</v>
      </c>
      <c r="J287" s="46">
        <f>IF(OR($A287="",$B287="",$C287=""),"",'MPTO_working_3-way'!G286)</f>
        <v>9.2817520252643142</v>
      </c>
      <c r="K287" s="44">
        <f>IF(OR($A287="",$B287="",$C287=""),"",'OddsRatio_working_3-way'!H286)</f>
        <v>1.4822552158082558</v>
      </c>
      <c r="L287" s="45">
        <f>IF(OR($A287="",$B287="",$C287=""),"",'OddsRatio_working_3-way'!I286)</f>
        <v>4.6865732052897773</v>
      </c>
      <c r="M287" s="46">
        <f>IF(OR($A287="",$B287="",$C287=""),"",'OddsRatio_working_3-way'!J286)</f>
        <v>8.9304191044024286</v>
      </c>
      <c r="N287" s="47">
        <f t="shared" si="55"/>
        <v>66.702435883678518</v>
      </c>
      <c r="O287" s="48">
        <f t="shared" si="56"/>
        <v>21.783453160210321</v>
      </c>
      <c r="P287" s="48">
        <f t="shared" si="57"/>
        <v>11.514110956111171</v>
      </c>
      <c r="Q287" t="s">
        <v>172</v>
      </c>
      <c r="R287" t="s">
        <v>185</v>
      </c>
      <c r="S287" t="s">
        <v>532</v>
      </c>
      <c r="T287" s="50">
        <v>100</v>
      </c>
      <c r="U287" s="50">
        <f t="shared" si="58"/>
        <v>31.03448275862069</v>
      </c>
      <c r="V287" s="50">
        <f t="shared" si="59"/>
        <v>77.477477477477478</v>
      </c>
      <c r="W287" s="50">
        <f t="shared" si="60"/>
        <v>88.095238095238088</v>
      </c>
      <c r="X287" s="50">
        <f t="shared" si="61"/>
        <v>34.42728442728442</v>
      </c>
      <c r="Y287" s="50">
        <f t="shared" si="62"/>
        <v>80.870279146141229</v>
      </c>
      <c r="Z287" s="50">
        <f t="shared" si="63"/>
        <v>91.488039763901824</v>
      </c>
      <c r="AA287" s="50">
        <f t="shared" si="64"/>
        <v>-3.3928016686637292</v>
      </c>
      <c r="AB287" s="50">
        <f t="shared" si="65"/>
        <v>-3.3928016686637505</v>
      </c>
      <c r="AC287" s="50">
        <f t="shared" si="66"/>
        <v>-3.3928016686637363</v>
      </c>
      <c r="AF287">
        <v>2.23</v>
      </c>
      <c r="AG287">
        <v>1.71</v>
      </c>
      <c r="AH287" s="66"/>
      <c r="AJ287" t="s">
        <v>435</v>
      </c>
    </row>
    <row r="288" spans="1:36" ht="15" x14ac:dyDescent="0.25">
      <c r="A288">
        <v>2.99</v>
      </c>
      <c r="B288">
        <v>3.44</v>
      </c>
      <c r="C288">
        <v>2.48</v>
      </c>
      <c r="D288" s="43">
        <f t="shared" si="67"/>
        <v>2.8371641405334769E-2</v>
      </c>
      <c r="E288" s="44">
        <f>IF(OR($A288="",$B288="",$C288=""),"",A288*'MPTO_working_3-way'!$I287)</f>
        <v>3.0748312078019513</v>
      </c>
      <c r="F288" s="45">
        <f>IF(OR($A288="",$B288="",$C288=""),"",B288*'MPTO_working_3-way'!$I287)</f>
        <v>3.5375984464343517</v>
      </c>
      <c r="G288" s="46">
        <f>IF(OR($A288="",$B288="",$C288=""),"",C288*'MPTO_working_3-way'!$I287)</f>
        <v>2.5503616706852301</v>
      </c>
      <c r="H288" s="44">
        <f>IF(OR($A288="",$B288="",$C288=""),"",'MPTO_working_3-way'!E287)</f>
        <v>3.0770087907110808</v>
      </c>
      <c r="I288" s="45">
        <f>IF(OR($A288="",$B288="",$C288=""),"",'MPTO_working_3-way'!F287)</f>
        <v>3.5556761562926087</v>
      </c>
      <c r="J288" s="46">
        <f>IF(OR($A288="",$B288="",$C288=""),"",'MPTO_working_3-way'!G287)</f>
        <v>2.5395626229877273</v>
      </c>
      <c r="K288" s="44">
        <f>IF(OR($A288="",$B288="",$C288=""),"",'OddsRatio_working_3-way'!H287)</f>
        <v>3.0767462604411433</v>
      </c>
      <c r="L288" s="45">
        <f>IF(OR($A288="",$B288="",$C288=""),"",'OddsRatio_working_3-way'!I287)</f>
        <v>3.5463622489831104</v>
      </c>
      <c r="M288" s="46">
        <f>IF(OR($A288="",$B288="",$C288=""),"",'OddsRatio_working_3-way'!J287)</f>
        <v>2.5445148067602474</v>
      </c>
      <c r="N288" s="47">
        <f t="shared" si="55"/>
        <v>32.522110399512037</v>
      </c>
      <c r="O288" s="48">
        <f t="shared" si="56"/>
        <v>28.267764562366573</v>
      </c>
      <c r="P288" s="48">
        <f t="shared" si="57"/>
        <v>39.210125038121376</v>
      </c>
      <c r="Q288" t="s">
        <v>527</v>
      </c>
      <c r="R288" t="s">
        <v>454</v>
      </c>
      <c r="S288" t="s">
        <v>532</v>
      </c>
      <c r="T288" s="50">
        <v>100</v>
      </c>
      <c r="U288" s="50">
        <f t="shared" si="58"/>
        <v>66.555183946488299</v>
      </c>
      <c r="V288" s="50">
        <f t="shared" si="59"/>
        <v>70.930232558139537</v>
      </c>
      <c r="W288" s="50">
        <f t="shared" si="60"/>
        <v>59.677419354838712</v>
      </c>
      <c r="X288" s="50">
        <f t="shared" si="61"/>
        <v>69.392348087021759</v>
      </c>
      <c r="Y288" s="50">
        <f t="shared" si="62"/>
        <v>73.767396698673011</v>
      </c>
      <c r="Z288" s="50">
        <f t="shared" si="63"/>
        <v>62.514583495372179</v>
      </c>
      <c r="AA288" s="50">
        <f t="shared" si="64"/>
        <v>-2.83716414053346</v>
      </c>
      <c r="AB288" s="50">
        <f t="shared" si="65"/>
        <v>-2.8371641405334742</v>
      </c>
      <c r="AC288" s="50">
        <f t="shared" si="66"/>
        <v>-2.8371641405334671</v>
      </c>
      <c r="AF288">
        <v>2.13</v>
      </c>
      <c r="AG288">
        <v>1.77</v>
      </c>
      <c r="AH288" s="66"/>
      <c r="AJ288" t="s">
        <v>449</v>
      </c>
    </row>
    <row r="289" spans="1:36" ht="15" x14ac:dyDescent="0.25">
      <c r="A289">
        <v>2.0099999999999998</v>
      </c>
      <c r="B289">
        <v>3.61</v>
      </c>
      <c r="C289">
        <v>3.94</v>
      </c>
      <c r="D289" s="43">
        <f t="shared" si="67"/>
        <v>2.8327854659237595E-2</v>
      </c>
      <c r="E289" s="44">
        <f>IF(OR($A289="",$B289="",$C289=""),"",A289*'MPTO_working_3-way'!$I288)</f>
        <v>2.0669389878650675</v>
      </c>
      <c r="F289" s="45">
        <f>IF(OR($A289="",$B289="",$C289=""),"",B289*'MPTO_working_3-way'!$I288)</f>
        <v>3.7122635553198475</v>
      </c>
      <c r="G289" s="46">
        <f>IF(OR($A289="",$B289="",$C289=""),"",C289*'MPTO_working_3-way'!$I288)</f>
        <v>4.0516117473573958</v>
      </c>
      <c r="H289" s="44">
        <f>IF(OR($A289="",$B289="",$C289=""),"",'MPTO_working_3-way'!E288)</f>
        <v>2.0488871875699797</v>
      </c>
      <c r="I289" s="45">
        <f>IF(OR($A289="",$B289="",$C289=""),"",'MPTO_working_3-way'!F288)</f>
        <v>3.7373999350018177</v>
      </c>
      <c r="J289" s="46">
        <f>IF(OR($A289="",$B289="",$C289=""),"",'MPTO_working_3-way'!G288)</f>
        <v>4.0922476364407769</v>
      </c>
      <c r="K289" s="44">
        <f>IF(OR($A289="",$B289="",$C289=""),"",'OddsRatio_working_3-way'!H288)</f>
        <v>2.0560400860996602</v>
      </c>
      <c r="L289" s="45">
        <f>IF(OR($A289="",$B289="",$C289=""),"",'OddsRatio_working_3-way'!I288)</f>
        <v>3.728974875960509</v>
      </c>
      <c r="M289" s="46">
        <f>IF(OR($A289="",$B289="",$C289=""),"",'OddsRatio_working_3-way'!J288)</f>
        <v>4.0740176763693094</v>
      </c>
      <c r="N289" s="47">
        <f t="shared" si="55"/>
        <v>48.380721727683692</v>
      </c>
      <c r="O289" s="48">
        <f t="shared" si="56"/>
        <v>26.937742568599504</v>
      </c>
      <c r="P289" s="48">
        <f t="shared" si="57"/>
        <v>24.681535703716804</v>
      </c>
      <c r="Q289" t="s">
        <v>369</v>
      </c>
      <c r="R289" t="s">
        <v>528</v>
      </c>
      <c r="S289" t="s">
        <v>532</v>
      </c>
      <c r="T289" s="50">
        <v>100</v>
      </c>
      <c r="U289" s="50">
        <f t="shared" si="58"/>
        <v>50.248756218905463</v>
      </c>
      <c r="V289" s="50">
        <f t="shared" si="59"/>
        <v>72.29916897506925</v>
      </c>
      <c r="W289" s="50">
        <f t="shared" si="60"/>
        <v>74.619289340101517</v>
      </c>
      <c r="X289" s="50">
        <f t="shared" si="61"/>
        <v>53.081541684829226</v>
      </c>
      <c r="Y289" s="50">
        <f t="shared" si="62"/>
        <v>75.131954440993013</v>
      </c>
      <c r="Z289" s="50">
        <f t="shared" si="63"/>
        <v>77.45207480602528</v>
      </c>
      <c r="AA289" s="50">
        <f t="shared" si="64"/>
        <v>-2.832785465923763</v>
      </c>
      <c r="AB289" s="50">
        <f t="shared" si="65"/>
        <v>-2.832785465923763</v>
      </c>
      <c r="AC289" s="50">
        <f t="shared" si="66"/>
        <v>-2.832785465923763</v>
      </c>
      <c r="AF289">
        <v>2.13</v>
      </c>
      <c r="AG289">
        <v>1.77</v>
      </c>
      <c r="AH289" s="66"/>
      <c r="AJ289" t="s">
        <v>449</v>
      </c>
    </row>
    <row r="290" spans="1:36" ht="15" x14ac:dyDescent="0.25">
      <c r="A290">
        <v>6.34</v>
      </c>
      <c r="B290">
        <v>3.87</v>
      </c>
      <c r="C290">
        <v>1.63</v>
      </c>
      <c r="D290" s="43">
        <f t="shared" si="67"/>
        <v>2.9623571956480577E-2</v>
      </c>
      <c r="E290" s="44">
        <f>IF(OR($A290="",$B290="",$C290=""),"",A290*'MPTO_working_3-way'!$I289)</f>
        <v>6.5278134462040871</v>
      </c>
      <c r="F290" s="45">
        <f>IF(OR($A290="",$B290="",$C290=""),"",B290*'MPTO_working_3-way'!$I289)</f>
        <v>3.9846432234715801</v>
      </c>
      <c r="G290" s="46">
        <f>IF(OR($A290="",$B290="",$C290=""),"",C290*'MPTO_working_3-way'!$I289)</f>
        <v>1.6782864222890632</v>
      </c>
      <c r="H290" s="44">
        <f>IF(OR($A290="",$B290="",$C290=""),"",'MPTO_working_3-way'!E289)</f>
        <v>6.7634204332307339</v>
      </c>
      <c r="I290" s="45">
        <f>IF(OR($A290="",$B290="",$C290=""),"",'MPTO_working_3-way'!F289)</f>
        <v>4.023765828352369</v>
      </c>
      <c r="J290" s="46">
        <f>IF(OR($A290="",$B290="",$C290=""),"",'MPTO_working_3-way'!G289)</f>
        <v>1.6566648054626663</v>
      </c>
      <c r="K290" s="44">
        <f>IF(OR($A290="",$B290="",$C290=""),"",'OddsRatio_working_3-way'!H289)</f>
        <v>6.6310970514106149</v>
      </c>
      <c r="L290" s="45">
        <f>IF(OR($A290="",$B290="",$C290=""),"",'OddsRatio_working_3-way'!I289)</f>
        <v>4.0264510369940938</v>
      </c>
      <c r="M290" s="46">
        <f>IF(OR($A290="",$B290="",$C290=""),"",'OddsRatio_working_3-way'!J289)</f>
        <v>1.6643429105596788</v>
      </c>
      <c r="N290" s="47">
        <f t="shared" si="55"/>
        <v>15.319065231275847</v>
      </c>
      <c r="O290" s="48">
        <f t="shared" si="56"/>
        <v>25.096349758730973</v>
      </c>
      <c r="P290" s="48">
        <f t="shared" si="57"/>
        <v>59.584585009993184</v>
      </c>
      <c r="Q290" t="s">
        <v>529</v>
      </c>
      <c r="R290" t="s">
        <v>530</v>
      </c>
      <c r="S290" t="s">
        <v>532</v>
      </c>
      <c r="T290" s="50">
        <v>100</v>
      </c>
      <c r="U290" s="50">
        <f t="shared" si="58"/>
        <v>84.227129337539424</v>
      </c>
      <c r="V290" s="50">
        <f t="shared" si="59"/>
        <v>74.160206718346245</v>
      </c>
      <c r="W290" s="50">
        <f t="shared" si="60"/>
        <v>38.650306748466257</v>
      </c>
      <c r="X290" s="50">
        <f t="shared" si="61"/>
        <v>87.189486533187491</v>
      </c>
      <c r="Y290" s="50">
        <f t="shared" si="62"/>
        <v>77.122563913994313</v>
      </c>
      <c r="Z290" s="50">
        <f t="shared" si="63"/>
        <v>41.612663944114317</v>
      </c>
      <c r="AA290" s="50">
        <f t="shared" si="64"/>
        <v>-2.9623571956480674</v>
      </c>
      <c r="AB290" s="50">
        <f t="shared" si="65"/>
        <v>-2.9623571956480674</v>
      </c>
      <c r="AC290" s="50">
        <f t="shared" si="66"/>
        <v>-2.9623571956480603</v>
      </c>
      <c r="AF290">
        <v>2.12</v>
      </c>
      <c r="AG290">
        <v>1.78</v>
      </c>
      <c r="AH290" s="66"/>
      <c r="AJ290" t="s">
        <v>449</v>
      </c>
    </row>
    <row r="291" spans="1:36" ht="15" x14ac:dyDescent="0.25">
      <c r="A291">
        <v>5.13</v>
      </c>
      <c r="B291">
        <v>3.66</v>
      </c>
      <c r="C291">
        <v>1.78</v>
      </c>
      <c r="D291" s="43">
        <f t="shared" si="67"/>
        <v>2.9953570403978169E-2</v>
      </c>
      <c r="E291" s="44">
        <f>IF(OR($A291="",$B291="",$C291=""),"",A291*'MPTO_working_3-way'!$I290)</f>
        <v>5.2836618161724083</v>
      </c>
      <c r="F291" s="45">
        <f>IF(OR($A291="",$B291="",$C291=""),"",B291*'MPTO_working_3-way'!$I290)</f>
        <v>3.7696300676785603</v>
      </c>
      <c r="G291" s="46">
        <f>IF(OR($A291="",$B291="",$C291=""),"",C291*'MPTO_working_3-way'!$I290)</f>
        <v>1.8333173553190811</v>
      </c>
      <c r="H291" s="44">
        <f>IF(OR($A291="",$B291="",$C291=""),"",'MPTO_working_3-way'!E290)</f>
        <v>5.4069471039820058</v>
      </c>
      <c r="I291" s="45">
        <f>IF(OR($A291="",$B291="",$C291=""),"",'MPTO_working_3-way'!F290)</f>
        <v>3.7988216931046139</v>
      </c>
      <c r="J291" s="46">
        <f>IF(OR($A291="",$B291="",$C291=""),"",'MPTO_working_3-way'!G290)</f>
        <v>1.8122073680514181</v>
      </c>
      <c r="K291" s="44">
        <f>IF(OR($A291="",$B291="",$C291=""),"",'OddsRatio_working_3-way'!H290)</f>
        <v>5.3422356470705257</v>
      </c>
      <c r="L291" s="45">
        <f>IF(OR($A291="",$B291="",$C291=""),"",'OddsRatio_working_3-way'!I290)</f>
        <v>3.7966941455708483</v>
      </c>
      <c r="M291" s="46">
        <f>IF(OR($A291="",$B291="",$C291=""),"",'OddsRatio_working_3-way'!J290)</f>
        <v>1.8200832456937071</v>
      </c>
      <c r="N291" s="47">
        <f t="shared" si="55"/>
        <v>18.926268084364647</v>
      </c>
      <c r="O291" s="48">
        <f t="shared" si="56"/>
        <v>26.527801987101267</v>
      </c>
      <c r="P291" s="48">
        <f t="shared" si="57"/>
        <v>54.545929928534079</v>
      </c>
      <c r="Q291" t="s">
        <v>371</v>
      </c>
      <c r="R291" t="s">
        <v>366</v>
      </c>
      <c r="S291" t="s">
        <v>532</v>
      </c>
      <c r="T291" s="50">
        <v>100</v>
      </c>
      <c r="U291" s="50">
        <f t="shared" si="58"/>
        <v>80.50682261208577</v>
      </c>
      <c r="V291" s="50">
        <f t="shared" si="59"/>
        <v>72.67759562841529</v>
      </c>
      <c r="W291" s="50">
        <f t="shared" si="60"/>
        <v>43.820224719101127</v>
      </c>
      <c r="X291" s="50">
        <f t="shared" si="61"/>
        <v>83.502179652483576</v>
      </c>
      <c r="Y291" s="50">
        <f t="shared" si="62"/>
        <v>75.67295266881311</v>
      </c>
      <c r="Z291" s="50">
        <f t="shared" si="63"/>
        <v>46.815581759498926</v>
      </c>
      <c r="AA291" s="50">
        <f t="shared" si="64"/>
        <v>-2.9953570403978063</v>
      </c>
      <c r="AB291" s="50">
        <f t="shared" si="65"/>
        <v>-2.9953570403978205</v>
      </c>
      <c r="AC291" s="50">
        <f t="shared" si="66"/>
        <v>-2.9953570403977992</v>
      </c>
      <c r="AF291">
        <v>2.13</v>
      </c>
      <c r="AG291">
        <v>1.77</v>
      </c>
      <c r="AH291" s="66"/>
      <c r="AJ291" t="s">
        <v>449</v>
      </c>
    </row>
    <row r="292" spans="1:36" ht="15" x14ac:dyDescent="0.25">
      <c r="A292">
        <v>2.14</v>
      </c>
      <c r="B292">
        <v>3.57</v>
      </c>
      <c r="C292">
        <v>3.55</v>
      </c>
      <c r="D292" s="43">
        <f t="shared" si="67"/>
        <v>2.9091905289165831E-2</v>
      </c>
      <c r="E292" s="44">
        <f>IF(OR($A292="",$B292="",$C292=""),"",A292*'MPTO_working_3-way'!$I291)</f>
        <v>2.202256677318815</v>
      </c>
      <c r="F292" s="45">
        <f>IF(OR($A292="",$B292="",$C292=""),"",B292*'MPTO_working_3-way'!$I291)</f>
        <v>3.6738581018823218</v>
      </c>
      <c r="G292" s="46">
        <f>IF(OR($A292="",$B292="",$C292=""),"",C292*'MPTO_working_3-way'!$I291)</f>
        <v>3.6532762637765384</v>
      </c>
      <c r="H292" s="44">
        <f>IF(OR($A292="",$B292="",$C292=""),"",'MPTO_working_3-way'!E291)</f>
        <v>2.1853508951696536</v>
      </c>
      <c r="I292" s="45">
        <f>IF(OR($A292="",$B292="",$C292=""),"",'MPTO_working_3-way'!F291)</f>
        <v>3.6980232242628959</v>
      </c>
      <c r="J292" s="46">
        <f>IF(OR($A292="",$B292="",$C292=""),"",'MPTO_working_3-way'!G291)</f>
        <v>3.6765673808730885</v>
      </c>
      <c r="K292" s="44">
        <f>IF(OR($A292="",$B292="",$C292=""),"",'OddsRatio_working_3-way'!H291)</f>
        <v>2.1923039173593608</v>
      </c>
      <c r="L292" s="45">
        <f>IF(OR($A292="",$B292="",$C292=""),"",'OddsRatio_working_3-way'!I291)</f>
        <v>3.6879132172048736</v>
      </c>
      <c r="M292" s="46">
        <f>IF(OR($A292="",$B292="",$C292=""),"",'OddsRatio_working_3-way'!J291)</f>
        <v>3.6669956046196228</v>
      </c>
      <c r="N292" s="47">
        <f t="shared" si="55"/>
        <v>45.407967667850215</v>
      </c>
      <c r="O292" s="48">
        <f t="shared" si="56"/>
        <v>27.219341963361199</v>
      </c>
      <c r="P292" s="48">
        <f t="shared" si="57"/>
        <v>27.372690368788589</v>
      </c>
      <c r="Q292" t="s">
        <v>370</v>
      </c>
      <c r="R292" t="s">
        <v>368</v>
      </c>
      <c r="S292" t="s">
        <v>532</v>
      </c>
      <c r="T292" s="50">
        <v>100</v>
      </c>
      <c r="U292" s="50">
        <f t="shared" si="58"/>
        <v>53.271028037383175</v>
      </c>
      <c r="V292" s="50">
        <f t="shared" si="59"/>
        <v>71.988795518207283</v>
      </c>
      <c r="W292" s="50">
        <f t="shared" si="60"/>
        <v>71.83098591549296</v>
      </c>
      <c r="X292" s="50">
        <f t="shared" si="61"/>
        <v>56.180218566299757</v>
      </c>
      <c r="Y292" s="50">
        <f t="shared" si="62"/>
        <v>74.897986047123865</v>
      </c>
      <c r="Z292" s="50">
        <f t="shared" si="63"/>
        <v>74.740176444409528</v>
      </c>
      <c r="AA292" s="50">
        <f t="shared" si="64"/>
        <v>-2.9091905289165823</v>
      </c>
      <c r="AB292" s="50">
        <f t="shared" si="65"/>
        <v>-2.9091905289165823</v>
      </c>
      <c r="AC292" s="50">
        <f t="shared" si="66"/>
        <v>-2.909190528916568</v>
      </c>
      <c r="AF292">
        <v>2.12</v>
      </c>
      <c r="AG292">
        <v>1.78</v>
      </c>
      <c r="AH292" s="66"/>
      <c r="AJ292" t="s">
        <v>449</v>
      </c>
    </row>
    <row r="293" spans="1:36" s="50" customFormat="1" ht="15" x14ac:dyDescent="0.25">
      <c r="A293">
        <v>3.14</v>
      </c>
      <c r="B293">
        <v>3.29</v>
      </c>
      <c r="C293">
        <v>2.4700000000000002</v>
      </c>
      <c r="D293" s="43">
        <f t="shared" si="67"/>
        <v>2.7281004955914456E-2</v>
      </c>
      <c r="E293" s="44">
        <f>IF(OR($A293="",$B293="",$C293=""),"",A293*'MPTO_working_3-way'!$I292)</f>
        <v>3.2256623555615715</v>
      </c>
      <c r="F293" s="45">
        <f>IF(OR($A293="",$B293="",$C293=""),"",B293*'MPTO_working_3-way'!$I292)</f>
        <v>3.3797545063049586</v>
      </c>
      <c r="G293" s="46">
        <f>IF(OR($A293="",$B293="",$C293=""),"",C293*'MPTO_working_3-way'!$I292)</f>
        <v>2.5373840822411089</v>
      </c>
      <c r="H293" s="44">
        <f>IF(OR($A293="",$B293="",$C293=""),"",'MPTO_working_3-way'!E292)</f>
        <v>3.2322953443560807</v>
      </c>
      <c r="I293" s="45">
        <f>IF(OR($A293="",$B293="",$C293=""),"",'MPTO_working_3-way'!F292)</f>
        <v>3.3914664661050264</v>
      </c>
      <c r="J293" s="46">
        <f>IF(OR($A293="",$B293="",$C293=""),"",'MPTO_working_3-way'!G292)</f>
        <v>2.52675434076711</v>
      </c>
      <c r="K293" s="44">
        <f>IF(OR($A293="",$B293="",$C293=""),"",'OddsRatio_working_3-way'!H292)</f>
        <v>3.229584163824065</v>
      </c>
      <c r="L293" s="45">
        <f>IF(OR($A293="",$B293="",$C293=""),"",'OddsRatio_working_3-way'!I292)</f>
        <v>3.3858634276435082</v>
      </c>
      <c r="M293" s="46">
        <f>IF(OR($A293="",$B293="",$C293=""),"",'OddsRatio_working_3-way'!J292)</f>
        <v>2.5315367854305491</v>
      </c>
      <c r="N293" s="47">
        <f t="shared" si="55"/>
        <v>31.001384824913114</v>
      </c>
      <c r="O293" s="48">
        <f t="shared" si="56"/>
        <v>29.587947826816773</v>
      </c>
      <c r="P293" s="48">
        <f t="shared" si="57"/>
        <v>39.41066734827011</v>
      </c>
      <c r="Q293" t="s">
        <v>453</v>
      </c>
      <c r="R293" t="s">
        <v>367</v>
      </c>
      <c r="S293" t="s">
        <v>532</v>
      </c>
      <c r="T293" s="50">
        <v>100</v>
      </c>
      <c r="U293" s="50">
        <f t="shared" si="58"/>
        <v>68.152866242038215</v>
      </c>
      <c r="V293" s="50">
        <f t="shared" si="59"/>
        <v>69.6048632218845</v>
      </c>
      <c r="W293" s="50">
        <f t="shared" si="60"/>
        <v>59.514170040485837</v>
      </c>
      <c r="X293" s="50">
        <f t="shared" si="61"/>
        <v>70.880966737629663</v>
      </c>
      <c r="Y293" s="50">
        <f t="shared" si="62"/>
        <v>72.332963717475948</v>
      </c>
      <c r="Z293" s="50">
        <f t="shared" si="63"/>
        <v>62.242270536077285</v>
      </c>
      <c r="AA293" s="50">
        <f t="shared" si="64"/>
        <v>-2.7281004955914483</v>
      </c>
      <c r="AB293" s="50">
        <f t="shared" si="65"/>
        <v>-2.7281004955914483</v>
      </c>
      <c r="AC293" s="50">
        <f t="shared" si="66"/>
        <v>-2.7281004955914483</v>
      </c>
      <c r="AD293" s="51"/>
      <c r="AF293">
        <v>2.38</v>
      </c>
      <c r="AG293">
        <v>1.63</v>
      </c>
      <c r="AH293" s="66"/>
      <c r="AI293" s="51"/>
      <c r="AJ293" t="s">
        <v>449</v>
      </c>
    </row>
    <row r="294" spans="1:36" ht="15" x14ac:dyDescent="0.25">
      <c r="A294">
        <v>5.14</v>
      </c>
      <c r="B294">
        <v>4.34</v>
      </c>
      <c r="C294">
        <v>1.67</v>
      </c>
      <c r="D294" s="43">
        <f t="shared" si="67"/>
        <v>2.3769670936239162E-2</v>
      </c>
      <c r="E294" s="44">
        <f>IF(OR($A294="",$B294="",$C294=""),"",A294*'MPTO_working_3-way'!$I293)</f>
        <v>5.2621761086122687</v>
      </c>
      <c r="F294" s="45">
        <f>IF(OR($A294="",$B294="",$C294=""),"",B294*'MPTO_working_3-way'!$I293)</f>
        <v>4.4431603718632777</v>
      </c>
      <c r="G294" s="46">
        <f>IF(OR($A294="",$B294="",$C294=""),"",C294*'MPTO_working_3-way'!$I293)</f>
        <v>1.7096953504635193</v>
      </c>
      <c r="H294" s="44">
        <f>IF(OR($A294="",$B294="",$C294=""),"",'MPTO_working_3-way'!E293)</f>
        <v>5.3582152980751854</v>
      </c>
      <c r="I294" s="45">
        <f>IF(OR($A294="",$B294="",$C294=""),"",'MPTO_working_3-way'!F293)</f>
        <v>4.4945532619541666</v>
      </c>
      <c r="J294" s="46">
        <f>IF(OR($A294="",$B294="",$C294=""),"",'MPTO_working_3-way'!G293)</f>
        <v>1.6923933828176965</v>
      </c>
      <c r="K294" s="44">
        <f>IF(OR($A294="",$B294="",$C294=""),"",'OddsRatio_working_3-way'!H293)</f>
        <v>5.3159025309774153</v>
      </c>
      <c r="L294" s="45">
        <f>IF(OR($A294="",$B294="",$C294=""),"",'OddsRatio_working_3-way'!I293)</f>
        <v>4.4819117037354026</v>
      </c>
      <c r="M294" s="46">
        <f>IF(OR($A294="",$B294="",$C294=""),"",'OddsRatio_working_3-way'!J293)</f>
        <v>1.6984673178151857</v>
      </c>
      <c r="N294" s="47">
        <f t="shared" si="55"/>
        <v>19.00354490917481</v>
      </c>
      <c r="O294" s="48">
        <f t="shared" si="56"/>
        <v>22.506502496119477</v>
      </c>
      <c r="P294" s="48">
        <f t="shared" si="57"/>
        <v>58.489952594705706</v>
      </c>
      <c r="Q294" t="s">
        <v>153</v>
      </c>
      <c r="R294" t="s">
        <v>155</v>
      </c>
      <c r="S294" t="s">
        <v>532</v>
      </c>
      <c r="T294" s="50">
        <v>100</v>
      </c>
      <c r="U294" s="50">
        <f t="shared" si="58"/>
        <v>80.54474708171206</v>
      </c>
      <c r="V294" s="50">
        <f t="shared" si="59"/>
        <v>76.958525345622121</v>
      </c>
      <c r="W294" s="50">
        <f t="shared" si="60"/>
        <v>40.119760479041922</v>
      </c>
      <c r="X294" s="50">
        <f t="shared" si="61"/>
        <v>82.921714175335964</v>
      </c>
      <c r="Y294" s="50">
        <f t="shared" si="62"/>
        <v>79.335492439246025</v>
      </c>
      <c r="Z294" s="50">
        <f t="shared" si="63"/>
        <v>42.496727572665819</v>
      </c>
      <c r="AA294" s="50">
        <f t="shared" si="64"/>
        <v>-2.3769670936239038</v>
      </c>
      <c r="AB294" s="50">
        <f t="shared" si="65"/>
        <v>-2.3769670936239038</v>
      </c>
      <c r="AC294" s="50">
        <f t="shared" si="66"/>
        <v>-2.3769670936238967</v>
      </c>
      <c r="AF294">
        <v>1.71</v>
      </c>
      <c r="AG294">
        <v>2.2400000000000002</v>
      </c>
      <c r="AH294" s="66"/>
      <c r="AJ294" t="s">
        <v>436</v>
      </c>
    </row>
    <row r="295" spans="1:36" ht="15" x14ac:dyDescent="0.25">
      <c r="A295">
        <v>2.52</v>
      </c>
      <c r="B295">
        <v>3.13</v>
      </c>
      <c r="C295">
        <v>3.27</v>
      </c>
      <c r="D295" s="43">
        <f t="shared" si="67"/>
        <v>2.2124612270287392E-2</v>
      </c>
      <c r="E295" s="44">
        <f>IF(OR($A295="",$B295="",$C295=""),"",A295*'MPTO_working_3-way'!$I294)</f>
        <v>2.5757540229211244</v>
      </c>
      <c r="F295" s="45">
        <f>IF(OR($A295="",$B295="",$C295=""),"",B295*'MPTO_working_3-way'!$I294)</f>
        <v>3.1992500364059993</v>
      </c>
      <c r="G295" s="46">
        <f>IF(OR($A295="",$B295="",$C295=""),"",C295*'MPTO_working_3-way'!$I294)</f>
        <v>3.3423474821238397</v>
      </c>
      <c r="H295" s="44">
        <f>IF(OR($A295="",$B295="",$C295=""),"",'MPTO_working_3-way'!E294)</f>
        <v>2.5677202444547893</v>
      </c>
      <c r="I295" s="45">
        <f>IF(OR($A295="",$B295="",$C295=""),"",'MPTO_working_3-way'!F294)</f>
        <v>3.2039580710204882</v>
      </c>
      <c r="J295" s="46">
        <f>IF(OR($A295="",$B295="",$C295=""),"",'MPTO_working_3-way'!G294)</f>
        <v>3.3508074951178215</v>
      </c>
      <c r="K295" s="44">
        <f>IF(OR($A295="",$B295="",$C295=""),"",'OddsRatio_working_3-way'!H294)</f>
        <v>2.5713800778639473</v>
      </c>
      <c r="L295" s="45">
        <f>IF(OR($A295="",$B295="",$C295=""),"",'OddsRatio_working_3-way'!I294)</f>
        <v>3.2019997143751375</v>
      </c>
      <c r="M295" s="46">
        <f>IF(OR($A295="",$B295="",$C295=""),"",'OddsRatio_working_3-way'!J294)</f>
        <v>3.3467320899678685</v>
      </c>
      <c r="N295" s="47">
        <f t="shared" si="55"/>
        <v>38.823582962549921</v>
      </c>
      <c r="O295" s="48">
        <f t="shared" si="56"/>
        <v>31.257325580072148</v>
      </c>
      <c r="P295" s="48">
        <f t="shared" si="57"/>
        <v>29.919091457377927</v>
      </c>
      <c r="Q295" t="s">
        <v>111</v>
      </c>
      <c r="R295" t="s">
        <v>54</v>
      </c>
      <c r="S295" t="s">
        <v>532</v>
      </c>
      <c r="T295" s="50">
        <v>100</v>
      </c>
      <c r="U295" s="50">
        <f t="shared" si="58"/>
        <v>60.317460317460316</v>
      </c>
      <c r="V295" s="50">
        <f t="shared" si="59"/>
        <v>68.051118210862612</v>
      </c>
      <c r="W295" s="50">
        <f t="shared" si="60"/>
        <v>69.418960244648318</v>
      </c>
      <c r="X295" s="50">
        <f t="shared" si="61"/>
        <v>62.529921544489063</v>
      </c>
      <c r="Y295" s="50">
        <f t="shared" si="62"/>
        <v>70.263579437891366</v>
      </c>
      <c r="Z295" s="50">
        <f t="shared" si="63"/>
        <v>71.631421471677058</v>
      </c>
      <c r="AA295" s="50">
        <f t="shared" si="64"/>
        <v>-2.2124612270287471</v>
      </c>
      <c r="AB295" s="50">
        <f t="shared" si="65"/>
        <v>-2.2124612270287543</v>
      </c>
      <c r="AC295" s="50">
        <f t="shared" si="66"/>
        <v>-2.21246122702874</v>
      </c>
      <c r="AF295">
        <v>2.35</v>
      </c>
      <c r="AG295">
        <v>1.66</v>
      </c>
      <c r="AH295" s="66"/>
      <c r="AJ295" t="s">
        <v>436</v>
      </c>
    </row>
    <row r="296" spans="1:36" ht="15" x14ac:dyDescent="0.25">
      <c r="A296">
        <v>2.44</v>
      </c>
      <c r="B296">
        <v>3.41</v>
      </c>
      <c r="C296">
        <v>3.13</v>
      </c>
      <c r="D296" s="43">
        <f t="shared" si="67"/>
        <v>2.2580015429953582E-2</v>
      </c>
      <c r="E296" s="44">
        <f>IF(OR($A296="",$B296="",$C296=""),"",A296*'MPTO_working_3-way'!$I295)</f>
        <v>2.4950952376490867</v>
      </c>
      <c r="F296" s="45">
        <f>IF(OR($A296="",$B296="",$C296=""),"",B296*'MPTO_working_3-way'!$I295)</f>
        <v>3.4869978526161418</v>
      </c>
      <c r="G296" s="46">
        <f>IF(OR($A296="",$B296="",$C296=""),"",C296*'MPTO_working_3-way'!$I295)</f>
        <v>3.2006754482957547</v>
      </c>
      <c r="H296" s="44">
        <f>IF(OR($A296="",$B296="",$C296=""),"",'MPTO_working_3-way'!E295)</f>
        <v>2.4856491434230472</v>
      </c>
      <c r="I296" s="45">
        <f>IF(OR($A296="",$B296="",$C296=""),"",'MPTO_working_3-way'!F295)</f>
        <v>3.4998263717171887</v>
      </c>
      <c r="J296" s="46">
        <f>IF(OR($A296="",$B296="",$C296=""),"",'MPTO_working_3-way'!G295)</f>
        <v>3.2055171198210228</v>
      </c>
      <c r="K296" s="44">
        <f>IF(OR($A296="",$B296="",$C296=""),"",'OddsRatio_working_3-way'!H295)</f>
        <v>2.4898902625277031</v>
      </c>
      <c r="L296" s="45">
        <f>IF(OR($A296="",$B296="",$C296=""),"",'OddsRatio_working_3-way'!I295)</f>
        <v>3.493496897702614</v>
      </c>
      <c r="M296" s="46">
        <f>IF(OR($A296="",$B296="",$C296=""),"",'OddsRatio_working_3-way'!J295)</f>
        <v>3.2037960133222279</v>
      </c>
      <c r="N296" s="47">
        <f t="shared" si="55"/>
        <v>40.078630463108652</v>
      </c>
      <c r="O296" s="48">
        <f t="shared" si="56"/>
        <v>28.677964319643724</v>
      </c>
      <c r="P296" s="48">
        <f t="shared" si="57"/>
        <v>31.243405217247638</v>
      </c>
      <c r="Q296" t="s">
        <v>110</v>
      </c>
      <c r="R296" t="s">
        <v>154</v>
      </c>
      <c r="S296" t="s">
        <v>532</v>
      </c>
      <c r="T296" s="50">
        <v>100</v>
      </c>
      <c r="U296" s="50">
        <f t="shared" si="58"/>
        <v>59.016393442622956</v>
      </c>
      <c r="V296" s="50">
        <f t="shared" si="59"/>
        <v>70.674486803519059</v>
      </c>
      <c r="W296" s="50">
        <f t="shared" si="60"/>
        <v>68.051118210862612</v>
      </c>
      <c r="X296" s="50">
        <f t="shared" si="61"/>
        <v>61.274394985618308</v>
      </c>
      <c r="Y296" s="50">
        <f t="shared" si="62"/>
        <v>72.932488346514418</v>
      </c>
      <c r="Z296" s="50">
        <f t="shared" si="63"/>
        <v>70.309119753857985</v>
      </c>
      <c r="AA296" s="50">
        <f t="shared" si="64"/>
        <v>-2.2580015429953519</v>
      </c>
      <c r="AB296" s="50">
        <f t="shared" si="65"/>
        <v>-2.258001542995359</v>
      </c>
      <c r="AC296" s="50">
        <f t="shared" si="66"/>
        <v>-2.2580015429953733</v>
      </c>
      <c r="AF296">
        <v>2.2200000000000002</v>
      </c>
      <c r="AG296">
        <v>1.73</v>
      </c>
      <c r="AH296" s="66"/>
      <c r="AJ296" t="s">
        <v>436</v>
      </c>
    </row>
    <row r="297" spans="1:36" ht="15" x14ac:dyDescent="0.25">
      <c r="A297">
        <v>4.5</v>
      </c>
      <c r="B297">
        <v>3.65</v>
      </c>
      <c r="C297">
        <v>1.89</v>
      </c>
      <c r="D297" s="43">
        <f t="shared" si="67"/>
        <v>2.5295354062477404E-2</v>
      </c>
      <c r="E297" s="44">
        <f>IF(OR($A297="",$B297="",$C297=""),"",A297*'MPTO_working_3-way'!$I296)</f>
        <v>4.6138290932811481</v>
      </c>
      <c r="F297" s="45">
        <f>IF(OR($A297="",$B297="",$C297=""),"",B297*'MPTO_working_3-way'!$I296)</f>
        <v>3.7423280423280425</v>
      </c>
      <c r="G297" s="46">
        <f>IF(OR($A297="",$B297="",$C297=""),"",C297*'MPTO_working_3-way'!$I296)</f>
        <v>1.9378082191780821</v>
      </c>
      <c r="H297" s="44">
        <f>IF(OR($A297="",$B297="",$C297=""),"",'MPTO_working_3-way'!E296)</f>
        <v>4.6774776810939089</v>
      </c>
      <c r="I297" s="45">
        <f>IF(OR($A297="",$B297="",$C297=""),"",'MPTO_working_3-way'!F296)</f>
        <v>3.7658993722136294</v>
      </c>
      <c r="J297" s="46">
        <f>IF(OR($A297="",$B297="",$C297=""),"",'MPTO_working_3-way'!G296)</f>
        <v>1.9206069323929285</v>
      </c>
      <c r="K297" s="44">
        <f>IF(OR($A297="",$B297="",$C297=""),"",'OddsRatio_working_3-way'!H296)</f>
        <v>4.6463889850644877</v>
      </c>
      <c r="L297" s="45">
        <f>IF(OR($A297="",$B297="",$C297=""),"",'OddsRatio_working_3-way'!I296)</f>
        <v>3.7608373744059693</v>
      </c>
      <c r="M297" s="46">
        <f>IF(OR($A297="",$B297="",$C297=""),"",'OddsRatio_working_3-way'!J296)</f>
        <v>1.9272246276306835</v>
      </c>
      <c r="N297" s="47">
        <f t="shared" si="55"/>
        <v>21.67397144068995</v>
      </c>
      <c r="O297" s="48">
        <f t="shared" si="56"/>
        <v>26.721334652905416</v>
      </c>
      <c r="P297" s="48">
        <f t="shared" si="57"/>
        <v>51.604693906404641</v>
      </c>
      <c r="Q297" t="s">
        <v>179</v>
      </c>
      <c r="R297" t="s">
        <v>113</v>
      </c>
      <c r="S297" t="s">
        <v>532</v>
      </c>
      <c r="T297" s="50">
        <v>100</v>
      </c>
      <c r="U297" s="50">
        <f t="shared" si="58"/>
        <v>77.777777777777771</v>
      </c>
      <c r="V297" s="50">
        <f t="shared" si="59"/>
        <v>72.602739726027394</v>
      </c>
      <c r="W297" s="50">
        <f t="shared" si="60"/>
        <v>47.089947089947096</v>
      </c>
      <c r="X297" s="50">
        <f t="shared" si="61"/>
        <v>80.307313184025517</v>
      </c>
      <c r="Y297" s="50">
        <f t="shared" si="62"/>
        <v>75.13227513227514</v>
      </c>
      <c r="Z297" s="50">
        <f t="shared" si="63"/>
        <v>49.61948249619482</v>
      </c>
      <c r="AA297" s="50">
        <f t="shared" si="64"/>
        <v>-2.5295354062477458</v>
      </c>
      <c r="AB297" s="50">
        <f t="shared" si="65"/>
        <v>-2.5295354062477458</v>
      </c>
      <c r="AC297" s="50">
        <f t="shared" si="66"/>
        <v>-2.5295354062477244</v>
      </c>
      <c r="AF297">
        <v>2.17</v>
      </c>
      <c r="AG297">
        <v>1.76</v>
      </c>
      <c r="AH297" s="66"/>
      <c r="AJ297" t="s">
        <v>436</v>
      </c>
    </row>
    <row r="298" spans="1:36" ht="15" x14ac:dyDescent="0.25">
      <c r="A298">
        <v>2.96</v>
      </c>
      <c r="B298">
        <v>3.06</v>
      </c>
      <c r="C298">
        <v>2.8</v>
      </c>
      <c r="D298" s="43">
        <f t="shared" si="67"/>
        <v>2.1778080601610128E-2</v>
      </c>
      <c r="E298" s="44">
        <f>IF(OR($A298="",$B298="",$C298=""),"",A298*'MPTO_working_3-way'!$I297)</f>
        <v>3.024463118580766</v>
      </c>
      <c r="F298" s="45">
        <f>IF(OR($A298="",$B298="",$C298=""),"",B298*'MPTO_working_3-way'!$I297)</f>
        <v>3.1266409266409272</v>
      </c>
      <c r="G298" s="46">
        <f>IF(OR($A298="",$B298="",$C298=""),"",C298*'MPTO_working_3-way'!$I297)</f>
        <v>2.860978625684508</v>
      </c>
      <c r="H298" s="44">
        <f>IF(OR($A298="",$B298="",$C298=""),"",'MPTO_working_3-way'!E297)</f>
        <v>3.0250003180702043</v>
      </c>
      <c r="I298" s="45">
        <f>IF(OR($A298="",$B298="",$C298=""),"",'MPTO_working_3-way'!F297)</f>
        <v>3.1295179929976049</v>
      </c>
      <c r="J298" s="46">
        <f>IF(OR($A298="",$B298="",$C298=""),"",'MPTO_working_3-way'!G297)</f>
        <v>2.8580942191876328</v>
      </c>
      <c r="K298" s="44">
        <f>IF(OR($A298="",$B298="",$C298=""),"",'OddsRatio_working_3-way'!H297)</f>
        <v>3.0247782971569173</v>
      </c>
      <c r="L298" s="45">
        <f>IF(OR($A298="",$B298="",$C298=""),"",'OddsRatio_working_3-way'!I297)</f>
        <v>3.1280833123179845</v>
      </c>
      <c r="M298" s="46">
        <f>IF(OR($A298="",$B298="",$C298=""),"",'OddsRatio_working_3-way'!J297)</f>
        <v>2.85949027289921</v>
      </c>
      <c r="N298" s="47">
        <f t="shared" si="55"/>
        <v>33.063719436897998</v>
      </c>
      <c r="O298" s="48">
        <f t="shared" si="56"/>
        <v>31.983205729809821</v>
      </c>
      <c r="P298" s="48">
        <f t="shared" si="57"/>
        <v>34.95307483329217</v>
      </c>
      <c r="Q298" t="s">
        <v>59</v>
      </c>
      <c r="R298" t="s">
        <v>55</v>
      </c>
      <c r="S298" t="s">
        <v>532</v>
      </c>
      <c r="T298" s="50">
        <v>100</v>
      </c>
      <c r="U298" s="50">
        <f t="shared" si="58"/>
        <v>66.21621621621621</v>
      </c>
      <c r="V298" s="50">
        <f t="shared" si="59"/>
        <v>67.320261437908499</v>
      </c>
      <c r="W298" s="50">
        <f t="shared" si="60"/>
        <v>64.285714285714292</v>
      </c>
      <c r="X298" s="50">
        <f t="shared" si="61"/>
        <v>68.394024276377223</v>
      </c>
      <c r="Y298" s="50">
        <f t="shared" si="62"/>
        <v>69.498069498069498</v>
      </c>
      <c r="Z298" s="50">
        <f t="shared" si="63"/>
        <v>66.46352234587529</v>
      </c>
      <c r="AA298" s="50">
        <f t="shared" si="64"/>
        <v>-2.1778080601610128</v>
      </c>
      <c r="AB298" s="50">
        <f t="shared" si="65"/>
        <v>-2.1778080601609986</v>
      </c>
      <c r="AC298" s="50">
        <f t="shared" si="66"/>
        <v>-2.1778080601609986</v>
      </c>
      <c r="AF298">
        <v>2.58</v>
      </c>
      <c r="AG298">
        <v>1.56</v>
      </c>
      <c r="AH298" s="66"/>
      <c r="AJ298" t="s">
        <v>436</v>
      </c>
    </row>
    <row r="299" spans="1:36" ht="15" x14ac:dyDescent="0.25">
      <c r="A299">
        <v>8.6999999999999993</v>
      </c>
      <c r="B299">
        <v>4.58</v>
      </c>
      <c r="C299">
        <v>1.39</v>
      </c>
      <c r="D299" s="43">
        <f t="shared" si="67"/>
        <v>5.2707600520998765E-2</v>
      </c>
      <c r="E299" s="44">
        <f>IF(OR($A299="",$B299="",$C299=""),"",A299*'MPTO_working_3-way'!$I298)</f>
        <v>9.158556124532689</v>
      </c>
      <c r="F299" s="45">
        <f>IF(OR($A299="",$B299="",$C299=""),"",B299*'MPTO_working_3-way'!$I298)</f>
        <v>4.8214008103861747</v>
      </c>
      <c r="G299" s="46">
        <f>IF(OR($A299="",$B299="",$C299=""),"",C299*'MPTO_working_3-way'!$I298)</f>
        <v>1.4632635647241883</v>
      </c>
      <c r="H299" s="44">
        <f>IF(OR($A299="",$B299="",$C299=""),"",'MPTO_working_3-way'!E298)</f>
        <v>10.269752659873644</v>
      </c>
      <c r="I299" s="45">
        <f>IF(OR($A299="",$B299="",$C299=""),"",'MPTO_working_3-way'!F298)</f>
        <v>4.980788819097512</v>
      </c>
      <c r="J299" s="46">
        <f>IF(OR($A299="",$B299="",$C299=""),"",'MPTO_working_3-way'!G298)</f>
        <v>1.4247951915789863</v>
      </c>
      <c r="K299" s="44">
        <f>IF(OR($A299="",$B299="",$C299=""),"",'OddsRatio_working_3-way'!H298)</f>
        <v>9.6149952731229682</v>
      </c>
      <c r="L299" s="45">
        <f>IF(OR($A299="",$B299="",$C299=""),"",'OddsRatio_working_3-way'!I298)</f>
        <v>5.0054133867247055</v>
      </c>
      <c r="M299" s="46">
        <f>IF(OR($A299="",$B299="",$C299=""),"",'OddsRatio_working_3-way'!J298)</f>
        <v>1.4363439164309035</v>
      </c>
      <c r="N299" s="47">
        <f t="shared" si="55"/>
        <v>10.918751672235064</v>
      </c>
      <c r="O299" s="48">
        <f t="shared" si="56"/>
        <v>20.740860163415952</v>
      </c>
      <c r="P299" s="48">
        <f t="shared" si="57"/>
        <v>68.34038816434898</v>
      </c>
      <c r="Q299" t="s">
        <v>63</v>
      </c>
      <c r="R299" t="s">
        <v>178</v>
      </c>
      <c r="S299" t="s">
        <v>532</v>
      </c>
      <c r="T299" s="50">
        <v>100</v>
      </c>
      <c r="U299" s="50">
        <f t="shared" si="58"/>
        <v>88.505747126436773</v>
      </c>
      <c r="V299" s="50">
        <f t="shared" si="59"/>
        <v>78.165938864628828</v>
      </c>
      <c r="W299" s="50">
        <f t="shared" si="60"/>
        <v>28.057553956834536</v>
      </c>
      <c r="X299" s="50">
        <f t="shared" si="61"/>
        <v>93.776507178536647</v>
      </c>
      <c r="Y299" s="50">
        <f t="shared" si="62"/>
        <v>83.436698916728687</v>
      </c>
      <c r="Z299" s="50">
        <f t="shared" si="63"/>
        <v>33.328314008934399</v>
      </c>
      <c r="AA299" s="50">
        <f t="shared" si="64"/>
        <v>-5.2707600520998739</v>
      </c>
      <c r="AB299" s="50">
        <f t="shared" si="65"/>
        <v>-5.2707600520998596</v>
      </c>
      <c r="AC299" s="50">
        <f t="shared" si="66"/>
        <v>-5.2707600520998632</v>
      </c>
      <c r="AF299">
        <v>1.92</v>
      </c>
      <c r="AG299">
        <v>1.92</v>
      </c>
      <c r="AH299" s="66"/>
      <c r="AJ299" t="s">
        <v>436</v>
      </c>
    </row>
    <row r="300" spans="1:36" ht="15" x14ac:dyDescent="0.25">
      <c r="A300">
        <v>2.7</v>
      </c>
      <c r="B300">
        <v>2.85</v>
      </c>
      <c r="C300">
        <v>2.85</v>
      </c>
      <c r="D300" s="43">
        <f t="shared" si="67"/>
        <v>7.2124756335282481E-2</v>
      </c>
      <c r="E300" s="44">
        <f>IF(OR($A300="",$B300="",$C300=""),"",A300*'MPTO_working_3-way'!$I299)</f>
        <v>2.8947368421052628</v>
      </c>
      <c r="F300" s="45">
        <f>IF(OR($A300="",$B300="",$C300=""),"",B300*'MPTO_working_3-way'!$I299)</f>
        <v>3.0555555555555554</v>
      </c>
      <c r="G300" s="46">
        <f>IF(OR($A300="",$B300="",$C300=""),"",C300*'MPTO_working_3-way'!$I299)</f>
        <v>3.0555555555555554</v>
      </c>
      <c r="H300" s="44">
        <f>IF(OR($A300="",$B300="",$C300=""),"",'MPTO_working_3-way'!E299)</f>
        <v>2.8874296435272044</v>
      </c>
      <c r="I300" s="45">
        <f>IF(OR($A300="",$B300="",$C300=""),"",'MPTO_working_3-way'!F299)</f>
        <v>3.0596421471172963</v>
      </c>
      <c r="J300" s="46">
        <f>IF(OR($A300="",$B300="",$C300=""),"",'MPTO_working_3-way'!G299)</f>
        <v>3.0596421471172963</v>
      </c>
      <c r="K300" s="44">
        <f>IF(OR($A300="",$B300="",$C300=""),"",'OddsRatio_working_3-way'!H299)</f>
        <v>2.8908716407422004</v>
      </c>
      <c r="L300" s="45">
        <f>IF(OR($A300="",$B300="",$C300=""),"",'OddsRatio_working_3-way'!I299)</f>
        <v>3.057713256101807</v>
      </c>
      <c r="M300" s="46">
        <f>IF(OR($A300="",$B300="",$C300=""),"",'OddsRatio_working_3-way'!J299)</f>
        <v>3.057713256101807</v>
      </c>
      <c r="N300" s="47">
        <f t="shared" si="55"/>
        <v>34.545454545454554</v>
      </c>
      <c r="O300" s="48">
        <f t="shared" si="56"/>
        <v>32.727272727272727</v>
      </c>
      <c r="P300" s="48">
        <f t="shared" si="57"/>
        <v>32.727272727272727</v>
      </c>
      <c r="Q300" t="s">
        <v>58</v>
      </c>
      <c r="R300" t="s">
        <v>162</v>
      </c>
      <c r="S300" t="s">
        <v>532</v>
      </c>
      <c r="T300" s="50">
        <v>100</v>
      </c>
      <c r="U300" s="50">
        <f t="shared" si="58"/>
        <v>62.962962962962962</v>
      </c>
      <c r="V300" s="50">
        <f t="shared" si="59"/>
        <v>64.912280701754383</v>
      </c>
      <c r="W300" s="50">
        <f t="shared" si="60"/>
        <v>64.912280701754383</v>
      </c>
      <c r="X300" s="50">
        <f t="shared" si="61"/>
        <v>70.175438596491219</v>
      </c>
      <c r="Y300" s="50">
        <f t="shared" si="62"/>
        <v>72.12475633528264</v>
      </c>
      <c r="Z300" s="50">
        <f t="shared" si="63"/>
        <v>72.12475633528264</v>
      </c>
      <c r="AA300" s="50">
        <f t="shared" si="64"/>
        <v>-7.2124756335282569</v>
      </c>
      <c r="AB300" s="50">
        <f t="shared" si="65"/>
        <v>-7.2124756335282569</v>
      </c>
      <c r="AC300" s="50">
        <f t="shared" si="66"/>
        <v>-7.2124756335282569</v>
      </c>
      <c r="AF300">
        <v>2.87</v>
      </c>
      <c r="AG300">
        <v>1.4</v>
      </c>
      <c r="AH300" s="66"/>
      <c r="AJ300" t="s">
        <v>437</v>
      </c>
    </row>
    <row r="301" spans="1:36" s="50" customFormat="1" ht="15" x14ac:dyDescent="0.25">
      <c r="A301">
        <v>1.81</v>
      </c>
      <c r="B301">
        <v>3.78</v>
      </c>
      <c r="C301">
        <v>4.7</v>
      </c>
      <c r="D301" s="43">
        <f t="shared" si="67"/>
        <v>2.9802409842377031E-2</v>
      </c>
      <c r="E301" s="44">
        <f>IF(OR($A301="",$B301="",$C301=""),"",A301*'MPTO_working_3-way'!$I300)</f>
        <v>1.8639423618147024</v>
      </c>
      <c r="F301" s="45">
        <f>IF(OR($A301="",$B301="",$C301=""),"",B301*'MPTO_working_3-way'!$I300)</f>
        <v>3.8926531092041849</v>
      </c>
      <c r="G301" s="46">
        <f>IF(OR($A301="",$B301="",$C301=""),"",C301*'MPTO_working_3-way'!$I300)</f>
        <v>4.8400713262591726</v>
      </c>
      <c r="H301" s="44">
        <f>IF(OR($A301="",$B301="",$C301=""),"",'MPTO_working_3-way'!E300)</f>
        <v>1.8431411285438231</v>
      </c>
      <c r="I301" s="45">
        <f>IF(OR($A301="",$B301="",$C301=""),"",'MPTO_working_3-way'!F300)</f>
        <v>3.9274809812943716</v>
      </c>
      <c r="J301" s="46">
        <f>IF(OR($A301="",$B301="",$C301=""),"",'MPTO_working_3-way'!G300)</f>
        <v>4.9301928853900394</v>
      </c>
      <c r="K301" s="44">
        <f>IF(OR($A301="",$B301="",$C301=""),"",'OddsRatio_working_3-way'!H300)</f>
        <v>1.8508819302842006</v>
      </c>
      <c r="L301" s="45">
        <f>IF(OR($A301="",$B301="",$C301=""),"",'OddsRatio_working_3-way'!I300)</f>
        <v>3.920310822456885</v>
      </c>
      <c r="M301" s="46">
        <f>IF(OR($A301="",$B301="",$C301=""),"",'OddsRatio_working_3-way'!J300)</f>
        <v>4.8867446198167173</v>
      </c>
      <c r="N301" s="47">
        <f t="shared" si="55"/>
        <v>53.649727614238948</v>
      </c>
      <c r="O301" s="48">
        <f t="shared" si="56"/>
        <v>25.689419836447751</v>
      </c>
      <c r="P301" s="48">
        <f t="shared" si="57"/>
        <v>20.660852549313294</v>
      </c>
      <c r="Q301" t="s">
        <v>131</v>
      </c>
      <c r="R301" t="s">
        <v>67</v>
      </c>
      <c r="S301" t="s">
        <v>532</v>
      </c>
      <c r="T301" s="50">
        <v>100</v>
      </c>
      <c r="U301" s="50">
        <f t="shared" si="58"/>
        <v>44.751381215469614</v>
      </c>
      <c r="V301" s="50">
        <f t="shared" si="59"/>
        <v>73.544973544973558</v>
      </c>
      <c r="W301" s="50">
        <f t="shared" si="60"/>
        <v>78.723404255319153</v>
      </c>
      <c r="X301" s="50">
        <f t="shared" si="61"/>
        <v>47.73162219970731</v>
      </c>
      <c r="Y301" s="50">
        <f t="shared" si="62"/>
        <v>76.52521452921124</v>
      </c>
      <c r="Z301" s="50">
        <f t="shared" si="63"/>
        <v>81.703645239556849</v>
      </c>
      <c r="AA301" s="50">
        <f t="shared" si="64"/>
        <v>-2.980240984237696</v>
      </c>
      <c r="AB301" s="50">
        <f t="shared" si="65"/>
        <v>-2.9802409842376818</v>
      </c>
      <c r="AC301" s="50">
        <f t="shared" si="66"/>
        <v>-2.980240984237696</v>
      </c>
      <c r="AD301" s="51"/>
      <c r="AF301">
        <v>1.88</v>
      </c>
      <c r="AG301">
        <v>2.0099999999999998</v>
      </c>
      <c r="AH301" s="66"/>
      <c r="AI301" s="51"/>
      <c r="AJ301" t="s">
        <v>442</v>
      </c>
    </row>
    <row r="302" spans="1:36" ht="15" x14ac:dyDescent="0.25">
      <c r="A302">
        <v>2.41</v>
      </c>
      <c r="B302">
        <v>3.53</v>
      </c>
      <c r="C302">
        <v>3.03</v>
      </c>
      <c r="D302" s="43">
        <f t="shared" si="67"/>
        <v>2.8256881616599561E-2</v>
      </c>
      <c r="E302" s="44">
        <f>IF(OR($A302="",$B302="",$C302=""),"",A302*'MPTO_working_3-way'!$I301)</f>
        <v>2.4780990846960051</v>
      </c>
      <c r="F302" s="45">
        <f>IF(OR($A302="",$B302="",$C302=""),"",B302*'MPTO_working_3-way'!$I301)</f>
        <v>3.6297467921065962</v>
      </c>
      <c r="G302" s="46">
        <f>IF(OR($A302="",$B302="",$C302=""),"",C302*'MPTO_working_3-way'!$I301)</f>
        <v>3.1156183512982967</v>
      </c>
      <c r="H302" s="44">
        <f>IF(OR($A302="",$B302="",$C302=""),"",'MPTO_working_3-way'!E301)</f>
        <v>2.4659769237973568</v>
      </c>
      <c r="I302" s="45">
        <f>IF(OR($A302="",$B302="",$C302=""),"",'MPTO_working_3-way'!F301)</f>
        <v>3.6514053225345924</v>
      </c>
      <c r="J302" s="46">
        <f>IF(OR($A302="",$B302="",$C302=""),"",'MPTO_working_3-way'!G301)</f>
        <v>3.1190149732274794</v>
      </c>
      <c r="K302" s="44">
        <f>IF(OR($A302="",$B302="",$C302=""),"",'OddsRatio_working_3-way'!H301)</f>
        <v>2.4714418022890619</v>
      </c>
      <c r="L302" s="45">
        <f>IF(OR($A302="",$B302="",$C302=""),"",'OddsRatio_working_3-way'!I301)</f>
        <v>3.6402466381498768</v>
      </c>
      <c r="M302" s="46">
        <f>IF(OR($A302="",$B302="",$C302=""),"",'OddsRatio_working_3-way'!J301)</f>
        <v>3.1184587649977265</v>
      </c>
      <c r="N302" s="47">
        <f t="shared" si="55"/>
        <v>40.353511535341717</v>
      </c>
      <c r="O302" s="48">
        <f t="shared" si="56"/>
        <v>27.550131104865027</v>
      </c>
      <c r="P302" s="48">
        <f t="shared" si="57"/>
        <v>32.096357359793252</v>
      </c>
      <c r="Q302" t="s">
        <v>432</v>
      </c>
      <c r="R302" t="s">
        <v>125</v>
      </c>
      <c r="S302" t="s">
        <v>532</v>
      </c>
      <c r="T302" s="50">
        <v>100</v>
      </c>
      <c r="U302" s="50">
        <f t="shared" si="58"/>
        <v>58.50622406639004</v>
      </c>
      <c r="V302" s="50">
        <f t="shared" si="59"/>
        <v>71.671388101982998</v>
      </c>
      <c r="W302" s="50">
        <f t="shared" si="60"/>
        <v>66.996699669967001</v>
      </c>
      <c r="X302" s="50">
        <f t="shared" si="61"/>
        <v>61.331912228050001</v>
      </c>
      <c r="Y302" s="50">
        <f t="shared" si="62"/>
        <v>74.497076263642953</v>
      </c>
      <c r="Z302" s="50">
        <f t="shared" si="63"/>
        <v>69.822387831626955</v>
      </c>
      <c r="AA302" s="50">
        <f t="shared" si="64"/>
        <v>-2.8256881616599614</v>
      </c>
      <c r="AB302" s="50">
        <f t="shared" si="65"/>
        <v>-2.8256881616599543</v>
      </c>
      <c r="AC302" s="50">
        <f t="shared" si="66"/>
        <v>-2.8256881616599543</v>
      </c>
      <c r="AF302">
        <v>1.81</v>
      </c>
      <c r="AG302">
        <v>1.93</v>
      </c>
      <c r="AH302" s="66"/>
      <c r="AJ302" t="s">
        <v>442</v>
      </c>
    </row>
    <row r="303" spans="1:36" ht="15" x14ac:dyDescent="0.25">
      <c r="A303">
        <v>1.88</v>
      </c>
      <c r="B303">
        <v>3.75</v>
      </c>
      <c r="C303">
        <v>4.29</v>
      </c>
      <c r="D303" s="43">
        <f t="shared" si="67"/>
        <v>3.1681793383921075E-2</v>
      </c>
      <c r="E303" s="44">
        <f>IF(OR($A303="",$B303="",$C303=""),"",A303*'MPTO_working_3-way'!$I302)</f>
        <v>1.9395617715617715</v>
      </c>
      <c r="F303" s="45">
        <f>IF(OR($A303="",$B303="",$C303=""),"",B303*'MPTO_working_3-way'!$I302)</f>
        <v>3.868806725189704</v>
      </c>
      <c r="G303" s="46">
        <f>IF(OR($A303="",$B303="",$C303=""),"",C303*'MPTO_working_3-way'!$I302)</f>
        <v>4.4259148936170218</v>
      </c>
      <c r="H303" s="44">
        <f>IF(OR($A303="",$B303="",$C303=""),"",'MPTO_working_3-way'!E302)</f>
        <v>1.9180814429132236</v>
      </c>
      <c r="I303" s="45">
        <f>IF(OR($A303="",$B303="",$C303=""),"",'MPTO_working_3-way'!F302)</f>
        <v>3.9046321877662735</v>
      </c>
      <c r="J303" s="46">
        <f>IF(OR($A303="",$B303="",$C303=""),"",'MPTO_working_3-way'!G302)</f>
        <v>4.4935815529076164</v>
      </c>
      <c r="K303" s="44">
        <f>IF(OR($A303="",$B303="",$C303=""),"",'OddsRatio_working_3-way'!H302)</f>
        <v>1.9262238812397954</v>
      </c>
      <c r="L303" s="45">
        <f>IF(OR($A303="",$B303="",$C303=""),"",'OddsRatio_working_3-way'!I302)</f>
        <v>3.8944496288743604</v>
      </c>
      <c r="M303" s="46">
        <f>IF(OR($A303="",$B303="",$C303=""),"",'OddsRatio_working_3-way'!J302)</f>
        <v>4.4628142832715083</v>
      </c>
      <c r="N303" s="47">
        <f t="shared" si="55"/>
        <v>51.558038246690195</v>
      </c>
      <c r="O303" s="48">
        <f t="shared" si="56"/>
        <v>25.847763174340681</v>
      </c>
      <c r="P303" s="48">
        <f t="shared" si="57"/>
        <v>22.594198578969124</v>
      </c>
      <c r="Q303" t="s">
        <v>129</v>
      </c>
      <c r="R303" t="s">
        <v>126</v>
      </c>
      <c r="S303" t="s">
        <v>532</v>
      </c>
      <c r="T303" s="50">
        <v>100</v>
      </c>
      <c r="U303" s="50">
        <f t="shared" si="58"/>
        <v>46.808510638297875</v>
      </c>
      <c r="V303" s="50">
        <f t="shared" si="59"/>
        <v>73.333333333333329</v>
      </c>
      <c r="W303" s="50">
        <f t="shared" si="60"/>
        <v>76.689976689976689</v>
      </c>
      <c r="X303" s="50">
        <f t="shared" si="61"/>
        <v>49.976689976689975</v>
      </c>
      <c r="Y303" s="50">
        <f t="shared" si="62"/>
        <v>76.501512671725436</v>
      </c>
      <c r="Z303" s="50">
        <f t="shared" si="63"/>
        <v>79.858156028368782</v>
      </c>
      <c r="AA303" s="50">
        <f t="shared" si="64"/>
        <v>-3.1681793383921004</v>
      </c>
      <c r="AB303" s="50">
        <f t="shared" si="65"/>
        <v>-3.1681793383921075</v>
      </c>
      <c r="AC303" s="50">
        <f t="shared" si="66"/>
        <v>-3.1681793383920933</v>
      </c>
      <c r="AF303">
        <v>2.0099999999999998</v>
      </c>
      <c r="AG303">
        <v>1.88</v>
      </c>
      <c r="AH303" s="66"/>
      <c r="AJ303" t="s">
        <v>442</v>
      </c>
    </row>
    <row r="304" spans="1:36" s="50" customFormat="1" ht="15" x14ac:dyDescent="0.25">
      <c r="A304">
        <v>5.16</v>
      </c>
      <c r="B304">
        <v>4.09</v>
      </c>
      <c r="C304">
        <v>1.67</v>
      </c>
      <c r="D304" s="43">
        <f t="shared" si="67"/>
        <v>3.7099622328096604E-2</v>
      </c>
      <c r="E304" s="44">
        <f>IF(OR($A304="",$B304="",$C304=""),"",A304*'MPTO_working_3-way'!$I303)</f>
        <v>5.351434051212979</v>
      </c>
      <c r="F304" s="45">
        <f>IF(OR($A304="",$B304="",$C304=""),"",B304*'MPTO_working_3-way'!$I303)</f>
        <v>4.2417374553219149</v>
      </c>
      <c r="G304" s="46">
        <f>IF(OR($A304="",$B304="",$C304=""),"",C304*'MPTO_working_3-way'!$I303)</f>
        <v>1.7319563692879212</v>
      </c>
      <c r="H304" s="44">
        <f>IF(OR($A304="",$B304="",$C304=""),"",'MPTO_working_3-way'!E303)</f>
        <v>5.5117096348353813</v>
      </c>
      <c r="I304" s="45">
        <f>IF(OR($A304="",$B304="",$C304=""),"",'MPTO_working_3-way'!F303)</f>
        <v>4.3078893913506047</v>
      </c>
      <c r="J304" s="46">
        <f>IF(OR($A304="",$B304="",$C304=""),"",'MPTO_working_3-way'!G303)</f>
        <v>1.7052163377116873</v>
      </c>
      <c r="K304" s="44">
        <f>IF(OR($A304="",$B304="",$C304=""),"",'OddsRatio_working_3-way'!H303)</f>
        <v>5.4364959560158859</v>
      </c>
      <c r="L304" s="45">
        <f>IF(OR($A304="",$B304="",$C304=""),"",'OddsRatio_working_3-way'!I303)</f>
        <v>4.2953780057906457</v>
      </c>
      <c r="M304" s="46">
        <f>IF(OR($A304="",$B304="",$C304=""),"",'OddsRatio_working_3-way'!J303)</f>
        <v>1.7145318006083277</v>
      </c>
      <c r="N304" s="47">
        <f t="shared" si="55"/>
        <v>18.686579904191021</v>
      </c>
      <c r="O304" s="48">
        <f t="shared" si="56"/>
        <v>23.575245062500166</v>
      </c>
      <c r="P304" s="48">
        <f t="shared" si="57"/>
        <v>57.738175033308792</v>
      </c>
      <c r="Q304" t="s">
        <v>228</v>
      </c>
      <c r="R304" t="s">
        <v>271</v>
      </c>
      <c r="S304" t="s">
        <v>533</v>
      </c>
      <c r="T304" s="50">
        <v>100</v>
      </c>
      <c r="U304" s="50">
        <f t="shared" si="58"/>
        <v>80.620155038759677</v>
      </c>
      <c r="V304" s="50">
        <f t="shared" si="59"/>
        <v>75.550122249388764</v>
      </c>
      <c r="W304" s="50">
        <f t="shared" si="60"/>
        <v>40.119760479041922</v>
      </c>
      <c r="X304" s="50">
        <f t="shared" si="61"/>
        <v>84.330117271569335</v>
      </c>
      <c r="Y304" s="50">
        <f t="shared" si="62"/>
        <v>79.260084482198394</v>
      </c>
      <c r="Z304" s="50">
        <f t="shared" si="63"/>
        <v>43.829722711851559</v>
      </c>
      <c r="AA304" s="50">
        <f t="shared" si="64"/>
        <v>-3.7099622328096586</v>
      </c>
      <c r="AB304" s="50">
        <f t="shared" si="65"/>
        <v>-3.7099622328096302</v>
      </c>
      <c r="AC304" s="50">
        <f t="shared" si="66"/>
        <v>-3.7099622328096373</v>
      </c>
      <c r="AD304" s="51"/>
      <c r="AF304">
        <v>1.67</v>
      </c>
      <c r="AG304">
        <v>2.2799999999999998</v>
      </c>
      <c r="AH304" s="66"/>
      <c r="AI304" s="51"/>
      <c r="AJ304" t="s">
        <v>231</v>
      </c>
    </row>
    <row r="305" spans="1:36" ht="15" x14ac:dyDescent="0.25">
      <c r="A305">
        <v>1.6</v>
      </c>
      <c r="B305">
        <v>4.17</v>
      </c>
      <c r="C305">
        <v>6.22</v>
      </c>
      <c r="D305" s="43">
        <f t="shared" si="67"/>
        <v>2.5579857657282545E-2</v>
      </c>
      <c r="E305" s="44">
        <f>IF(OR($A305="",$B305="",$C305=""),"",A305*'MPTO_working_3-way'!$I304)</f>
        <v>1.6409277722516522</v>
      </c>
      <c r="F305" s="45">
        <f>IF(OR($A305="",$B305="",$C305=""),"",B305*'MPTO_working_3-way'!$I304)</f>
        <v>4.2766680064308682</v>
      </c>
      <c r="G305" s="46">
        <f>IF(OR($A305="",$B305="",$C305=""),"",C305*'MPTO_working_3-way'!$I304)</f>
        <v>6.3791067146282971</v>
      </c>
      <c r="H305" s="44">
        <f>IF(OR($A305="",$B305="",$C305=""),"",'MPTO_working_3-way'!E304)</f>
        <v>1.6221300565050665</v>
      </c>
      <c r="I305" s="45">
        <f>IF(OR($A305="",$B305="",$C305=""),"",'MPTO_working_3-way'!F304)</f>
        <v>4.3237347210086394</v>
      </c>
      <c r="J305" s="46">
        <f>IF(OR($A305="",$B305="",$C305=""),"",'MPTO_working_3-way'!G304)</f>
        <v>6.5683565433745343</v>
      </c>
      <c r="K305" s="44">
        <f>IF(OR($A305="",$B305="",$C305=""),"",'OddsRatio_working_3-way'!H304)</f>
        <v>1.6286396269428933</v>
      </c>
      <c r="L305" s="45">
        <f>IF(OR($A305="",$B305="",$C305=""),"",'OddsRatio_working_3-way'!I304)</f>
        <v>4.3213126956816206</v>
      </c>
      <c r="M305" s="46">
        <f>IF(OR($A305="",$B305="",$C305=""),"",'OddsRatio_working_3-way'!J304)</f>
        <v>6.469164754403173</v>
      </c>
      <c r="N305" s="47">
        <f t="shared" si="55"/>
        <v>60.941134455163592</v>
      </c>
      <c r="O305" s="48">
        <f t="shared" si="56"/>
        <v>23.382689479199463</v>
      </c>
      <c r="P305" s="48">
        <f t="shared" si="57"/>
        <v>15.676176065636941</v>
      </c>
      <c r="Q305" t="s">
        <v>39</v>
      </c>
      <c r="R305" t="s">
        <v>78</v>
      </c>
      <c r="S305" t="s">
        <v>533</v>
      </c>
      <c r="T305" s="50">
        <v>100</v>
      </c>
      <c r="U305" s="50">
        <f t="shared" si="58"/>
        <v>37.5</v>
      </c>
      <c r="V305" s="50">
        <f t="shared" si="59"/>
        <v>76.019184652278184</v>
      </c>
      <c r="W305" s="50">
        <f t="shared" si="60"/>
        <v>83.922829581993568</v>
      </c>
      <c r="X305" s="50">
        <f t="shared" si="61"/>
        <v>40.057985765728255</v>
      </c>
      <c r="Y305" s="50">
        <f t="shared" si="62"/>
        <v>78.577170418006432</v>
      </c>
      <c r="Z305" s="50">
        <f t="shared" si="63"/>
        <v>86.48081534772183</v>
      </c>
      <c r="AA305" s="50">
        <f t="shared" si="64"/>
        <v>-2.5579857657282545</v>
      </c>
      <c r="AB305" s="50">
        <f t="shared" si="65"/>
        <v>-2.5579857657282474</v>
      </c>
      <c r="AC305" s="50">
        <f t="shared" si="66"/>
        <v>-2.5579857657282616</v>
      </c>
      <c r="AF305">
        <v>1.96</v>
      </c>
      <c r="AG305">
        <v>1.94</v>
      </c>
      <c r="AH305" s="66"/>
      <c r="AJ305" t="s">
        <v>443</v>
      </c>
    </row>
    <row r="306" spans="1:36" ht="15" x14ac:dyDescent="0.25">
      <c r="A306">
        <v>3.73</v>
      </c>
      <c r="B306">
        <v>4.0199999999999996</v>
      </c>
      <c r="C306">
        <v>1.97</v>
      </c>
      <c r="D306" s="43">
        <f t="shared" si="67"/>
        <v>2.4466946848750393E-2</v>
      </c>
      <c r="E306" s="44">
        <f>IF(OR($A306="",$B306="",$C306=""),"",A306*'MPTO_working_3-way'!$I305)</f>
        <v>3.821261711745839</v>
      </c>
      <c r="F306" s="45">
        <f>IF(OR($A306="",$B306="",$C306=""),"",B306*'MPTO_working_3-way'!$I305)</f>
        <v>4.1183571263319765</v>
      </c>
      <c r="G306" s="46">
        <f>IF(OR($A306="",$B306="",$C306=""),"",C306*'MPTO_working_3-way'!$I305)</f>
        <v>2.0181998852920384</v>
      </c>
      <c r="H306" s="44">
        <f>IF(OR($A306="",$B306="",$C306=""),"",'MPTO_working_3-way'!E305)</f>
        <v>3.8470288114907349</v>
      </c>
      <c r="I306" s="45">
        <f>IF(OR($A306="",$B306="",$C306=""),"",'MPTO_working_3-way'!F305)</f>
        <v>4.1562661309710789</v>
      </c>
      <c r="J306" s="46">
        <f>IF(OR($A306="",$B306="",$C306=""),"",'MPTO_working_3-way'!G305)</f>
        <v>2.0021680907701671</v>
      </c>
      <c r="K306" s="44">
        <f>IF(OR($A306="",$B306="",$C306=""),"",'OddsRatio_working_3-way'!H305)</f>
        <v>3.8382011807153433</v>
      </c>
      <c r="L306" s="45">
        <f>IF(OR($A306="",$B306="",$C306=""),"",'OddsRatio_working_3-way'!I305)</f>
        <v>4.1396950790330891</v>
      </c>
      <c r="M306" s="46">
        <f>IF(OR($A306="",$B306="",$C306=""),"",'OddsRatio_working_3-way'!J305)</f>
        <v>2.0084451081662578</v>
      </c>
      <c r="N306" s="47">
        <f t="shared" si="55"/>
        <v>26.169366963958218</v>
      </c>
      <c r="O306" s="48">
        <f t="shared" si="56"/>
        <v>24.281527058598051</v>
      </c>
      <c r="P306" s="48">
        <f t="shared" si="57"/>
        <v>49.549105977443737</v>
      </c>
      <c r="Q306" t="s">
        <v>102</v>
      </c>
      <c r="R306" t="s">
        <v>98</v>
      </c>
      <c r="S306" t="s">
        <v>533</v>
      </c>
      <c r="T306" s="50">
        <v>100</v>
      </c>
      <c r="U306" s="50">
        <f t="shared" si="58"/>
        <v>73.190348525469176</v>
      </c>
      <c r="V306" s="50">
        <f t="shared" si="59"/>
        <v>75.124378109452735</v>
      </c>
      <c r="W306" s="50">
        <f t="shared" si="60"/>
        <v>49.238578680203041</v>
      </c>
      <c r="X306" s="50">
        <f t="shared" si="61"/>
        <v>75.637043210344217</v>
      </c>
      <c r="Y306" s="50">
        <f t="shared" si="62"/>
        <v>77.571072794327776</v>
      </c>
      <c r="Z306" s="50">
        <f t="shared" si="63"/>
        <v>51.685273365078096</v>
      </c>
      <c r="AA306" s="50">
        <f t="shared" si="64"/>
        <v>-2.446694684875041</v>
      </c>
      <c r="AB306" s="50">
        <f t="shared" si="65"/>
        <v>-2.446694684875041</v>
      </c>
      <c r="AC306" s="50">
        <f t="shared" si="66"/>
        <v>-2.4466946848750553</v>
      </c>
      <c r="AF306">
        <v>1.57</v>
      </c>
      <c r="AG306">
        <v>2.5499999999999998</v>
      </c>
      <c r="AH306" s="66"/>
      <c r="AJ306" t="s">
        <v>441</v>
      </c>
    </row>
    <row r="307" spans="1:36" ht="15" x14ac:dyDescent="0.25">
      <c r="A307">
        <v>2.06</v>
      </c>
      <c r="B307">
        <v>3.76</v>
      </c>
      <c r="C307">
        <v>3.68</v>
      </c>
      <c r="D307" s="43">
        <f t="shared" si="67"/>
        <v>2.313347044717684E-2</v>
      </c>
      <c r="E307" s="44">
        <f>IF(OR($A307="",$B307="",$C307=""),"",A307*'MPTO_working_3-way'!$I306)</f>
        <v>2.1076549491211845</v>
      </c>
      <c r="F307" s="45">
        <f>IF(OR($A307="",$B307="",$C307=""),"",B307*'MPTO_working_3-way'!$I306)</f>
        <v>3.8469818488813847</v>
      </c>
      <c r="G307" s="46">
        <f>IF(OR($A307="",$B307="",$C307=""),"",C307*'MPTO_working_3-way'!$I306)</f>
        <v>3.7651311712456108</v>
      </c>
      <c r="H307" s="44">
        <f>IF(OR($A307="",$B307="",$C307=""),"",'MPTO_working_3-way'!E306)</f>
        <v>2.0932512607767233</v>
      </c>
      <c r="I307" s="45">
        <f>IF(OR($A307="",$B307="",$C307=""),"",'MPTO_working_3-way'!F306)</f>
        <v>3.8722724730254141</v>
      </c>
      <c r="J307" s="46">
        <f>IF(OR($A307="",$B307="",$C307=""),"",'MPTO_working_3-way'!G306)</f>
        <v>3.7874774641978393</v>
      </c>
      <c r="K307" s="44">
        <f>IF(OR($A307="",$B307="",$C307=""),"",'OddsRatio_working_3-way'!H306)</f>
        <v>2.0990499769821644</v>
      </c>
      <c r="L307" s="45">
        <f>IF(OR($A307="",$B307="",$C307=""),"",'OddsRatio_working_3-way'!I306)</f>
        <v>3.8616772985573347</v>
      </c>
      <c r="M307" s="46">
        <f>IF(OR($A307="",$B307="",$C307=""),"",'OddsRatio_working_3-way'!J306)</f>
        <v>3.7787301304832099</v>
      </c>
      <c r="N307" s="47">
        <f t="shared" si="55"/>
        <v>47.446096450320944</v>
      </c>
      <c r="O307" s="48">
        <f t="shared" si="56"/>
        <v>25.994403906292863</v>
      </c>
      <c r="P307" s="48">
        <f t="shared" si="57"/>
        <v>26.559499643386182</v>
      </c>
      <c r="Q307" t="s">
        <v>97</v>
      </c>
      <c r="R307" t="s">
        <v>51</v>
      </c>
      <c r="S307" t="s">
        <v>533</v>
      </c>
      <c r="T307" s="50">
        <v>100</v>
      </c>
      <c r="U307" s="50">
        <f t="shared" si="58"/>
        <v>51.456310679611654</v>
      </c>
      <c r="V307" s="50">
        <f t="shared" si="59"/>
        <v>73.40425531914893</v>
      </c>
      <c r="W307" s="50">
        <f t="shared" si="60"/>
        <v>72.826086956521735</v>
      </c>
      <c r="X307" s="50">
        <f t="shared" si="61"/>
        <v>53.769657724329321</v>
      </c>
      <c r="Y307" s="50">
        <f t="shared" si="62"/>
        <v>75.717602363866604</v>
      </c>
      <c r="Z307" s="50">
        <f t="shared" si="63"/>
        <v>75.139434001239408</v>
      </c>
      <c r="AA307" s="50">
        <f t="shared" si="64"/>
        <v>-2.3133470447176663</v>
      </c>
      <c r="AB307" s="50">
        <f t="shared" si="65"/>
        <v>-2.3133470447176734</v>
      </c>
      <c r="AC307" s="50">
        <f t="shared" si="66"/>
        <v>-2.3133470447176734</v>
      </c>
      <c r="AF307">
        <v>1.72</v>
      </c>
      <c r="AG307">
        <v>2.2200000000000002</v>
      </c>
      <c r="AH307" s="66"/>
      <c r="AJ307" t="s">
        <v>441</v>
      </c>
    </row>
    <row r="308" spans="1:36" ht="15" x14ac:dyDescent="0.25">
      <c r="A308">
        <v>1.44</v>
      </c>
      <c r="B308">
        <v>5.03</v>
      </c>
      <c r="C308">
        <v>7.14</v>
      </c>
      <c r="D308" s="43">
        <f t="shared" si="67"/>
        <v>3.3307623911062123E-2</v>
      </c>
      <c r="E308" s="44">
        <f>IF(OR($A308="",$B308="",$C308=""),"",A308*'MPTO_working_3-way'!$I307)</f>
        <v>1.4879629784319295</v>
      </c>
      <c r="F308" s="45">
        <f>IF(OR($A308="",$B308="",$C308=""),"",B308*'MPTO_working_3-way'!$I307)</f>
        <v>5.1975373482726424</v>
      </c>
      <c r="G308" s="46">
        <f>IF(OR($A308="",$B308="",$C308=""),"",C308*'MPTO_working_3-way'!$I307)</f>
        <v>7.3778164347249833</v>
      </c>
      <c r="H308" s="44">
        <f>IF(OR($A308="",$B308="",$C308=""),"",'MPTO_working_3-way'!E307)</f>
        <v>1.4633962814278296</v>
      </c>
      <c r="I308" s="45">
        <f>IF(OR($A308="",$B308="",$C308=""),"",'MPTO_working_3-way'!F307)</f>
        <v>5.327519496434479</v>
      </c>
      <c r="J308" s="46">
        <f>IF(OR($A308="",$B308="",$C308=""),"",'MPTO_working_3-way'!G307)</f>
        <v>7.7547344315863089</v>
      </c>
      <c r="K308" s="44">
        <f>IF(OR($A308="",$B308="",$C308=""),"",'OddsRatio_working_3-way'!H307)</f>
        <v>1.4710479978473427</v>
      </c>
      <c r="L308" s="45">
        <f>IF(OR($A308="",$B308="",$C308=""),"",'OddsRatio_working_3-way'!I307)</f>
        <v>5.3143714348290727</v>
      </c>
      <c r="M308" s="46">
        <f>IF(OR($A308="",$B308="",$C308=""),"",'OddsRatio_working_3-way'!J307)</f>
        <v>7.5732606972333745</v>
      </c>
      <c r="N308" s="47">
        <f t="shared" si="55"/>
        <v>67.205973165665526</v>
      </c>
      <c r="O308" s="48">
        <f t="shared" si="56"/>
        <v>19.239880985796891</v>
      </c>
      <c r="P308" s="48">
        <f t="shared" si="57"/>
        <v>13.554145848537585</v>
      </c>
      <c r="Q308" t="s">
        <v>427</v>
      </c>
      <c r="R308" t="s">
        <v>358</v>
      </c>
      <c r="S308" t="s">
        <v>533</v>
      </c>
      <c r="T308" s="50">
        <v>100</v>
      </c>
      <c r="U308" s="50">
        <f t="shared" si="58"/>
        <v>30.555555555555554</v>
      </c>
      <c r="V308" s="50">
        <f t="shared" si="59"/>
        <v>80.119284294234589</v>
      </c>
      <c r="W308" s="50">
        <f t="shared" si="60"/>
        <v>85.994397759103649</v>
      </c>
      <c r="X308" s="50">
        <f t="shared" si="61"/>
        <v>33.886317946661762</v>
      </c>
      <c r="Y308" s="50">
        <f t="shared" si="62"/>
        <v>83.450046685340794</v>
      </c>
      <c r="Z308" s="50">
        <f t="shared" si="63"/>
        <v>89.325160150209854</v>
      </c>
      <c r="AA308" s="50">
        <f t="shared" si="64"/>
        <v>-3.3307623911062088</v>
      </c>
      <c r="AB308" s="50">
        <f t="shared" si="65"/>
        <v>-3.3307623911062052</v>
      </c>
      <c r="AC308" s="50">
        <f t="shared" si="66"/>
        <v>-3.3307623911062052</v>
      </c>
      <c r="AF308">
        <v>1.41</v>
      </c>
      <c r="AG308">
        <v>3.05</v>
      </c>
      <c r="AH308" s="66"/>
      <c r="AJ308" t="s">
        <v>448</v>
      </c>
    </row>
    <row r="309" spans="1:36" ht="15" x14ac:dyDescent="0.25">
      <c r="A309">
        <v>2.06</v>
      </c>
      <c r="B309">
        <v>3.63</v>
      </c>
      <c r="C309">
        <v>3.67</v>
      </c>
      <c r="D309" s="43">
        <f t="shared" si="67"/>
        <v>3.3398550900492818E-2</v>
      </c>
      <c r="E309" s="44">
        <f>IF(OR($A309="",$B309="",$C309=""),"",A309*'MPTO_working_3-way'!$I308)</f>
        <v>2.1288010148550152</v>
      </c>
      <c r="F309" s="45">
        <f>IF(OR($A309="",$B309="",$C309=""),"",B309*'MPTO_working_3-way'!$I308)</f>
        <v>3.7512367397687889</v>
      </c>
      <c r="G309" s="46">
        <f>IF(OR($A309="",$B309="",$C309=""),"",C309*'MPTO_working_3-way'!$I308)</f>
        <v>3.7925726818048084</v>
      </c>
      <c r="H309" s="44">
        <f>IF(OR($A309="",$B309="",$C309=""),"",'MPTO_working_3-way'!E308)</f>
        <v>2.1083522583487522</v>
      </c>
      <c r="I309" s="45">
        <f>IF(OR($A309="",$B309="",$C309=""),"",'MPTO_working_3-way'!F308)</f>
        <v>3.782874455305282</v>
      </c>
      <c r="J309" s="46">
        <f>IF(OR($A309="",$B309="",$C309=""),"",'MPTO_working_3-way'!G308)</f>
        <v>3.8263347019676597</v>
      </c>
      <c r="K309" s="44">
        <f>IF(OR($A309="",$B309="",$C309=""),"",'OddsRatio_working_3-way'!H308)</f>
        <v>2.1165436599458927</v>
      </c>
      <c r="L309" s="45">
        <f>IF(OR($A309="",$B309="",$C309=""),"",'OddsRatio_working_3-way'!I308)</f>
        <v>3.7702922883563188</v>
      </c>
      <c r="M309" s="46">
        <f>IF(OR($A309="",$B309="",$C309=""),"",'OddsRatio_working_3-way'!J308)</f>
        <v>3.8124260113731445</v>
      </c>
      <c r="N309" s="47">
        <f t="shared" si="55"/>
        <v>46.974799101554652</v>
      </c>
      <c r="O309" s="48">
        <f t="shared" si="56"/>
        <v>26.657874972232115</v>
      </c>
      <c r="P309" s="48">
        <f t="shared" si="57"/>
        <v>26.36732592621324</v>
      </c>
      <c r="Q309" t="s">
        <v>146</v>
      </c>
      <c r="R309" t="s">
        <v>364</v>
      </c>
      <c r="S309" t="s">
        <v>533</v>
      </c>
      <c r="T309" s="50">
        <v>100</v>
      </c>
      <c r="U309" s="50">
        <f t="shared" si="58"/>
        <v>51.456310679611654</v>
      </c>
      <c r="V309" s="50">
        <f t="shared" si="59"/>
        <v>72.451790633608823</v>
      </c>
      <c r="W309" s="50">
        <f t="shared" si="60"/>
        <v>72.752043596730246</v>
      </c>
      <c r="X309" s="50">
        <f t="shared" si="61"/>
        <v>54.796165769660945</v>
      </c>
      <c r="Y309" s="50">
        <f t="shared" si="62"/>
        <v>75.791645723658107</v>
      </c>
      <c r="Z309" s="50">
        <f t="shared" si="63"/>
        <v>76.09189868677953</v>
      </c>
      <c r="AA309" s="50">
        <f t="shared" si="64"/>
        <v>-3.3398550900492907</v>
      </c>
      <c r="AB309" s="50">
        <f t="shared" si="65"/>
        <v>-3.3398550900492836</v>
      </c>
      <c r="AC309" s="50">
        <f t="shared" si="66"/>
        <v>-3.3398550900492836</v>
      </c>
      <c r="AF309">
        <v>2.11</v>
      </c>
      <c r="AG309">
        <v>1.77</v>
      </c>
      <c r="AH309" s="66"/>
      <c r="AJ309" t="s">
        <v>435</v>
      </c>
    </row>
    <row r="310" spans="1:36" s="50" customFormat="1" ht="15" x14ac:dyDescent="0.25">
      <c r="A310">
        <v>2.63</v>
      </c>
      <c r="B310">
        <v>3.27</v>
      </c>
      <c r="C310">
        <v>2.93</v>
      </c>
      <c r="D310" s="43">
        <f t="shared" si="67"/>
        <v>2.733546276329113E-2</v>
      </c>
      <c r="E310" s="44">
        <f>IF(OR($A310="",$B310="",$C310=""),"",A310*'MPTO_working_3-way'!$I309)</f>
        <v>2.7018922670674557</v>
      </c>
      <c r="F310" s="45">
        <f>IF(OR($A310="",$B310="",$C310=""),"",B310*'MPTO_working_3-way'!$I309)</f>
        <v>3.3593869632359619</v>
      </c>
      <c r="G310" s="46">
        <f>IF(OR($A310="",$B310="",$C310=""),"",C310*'MPTO_working_3-way'!$I309)</f>
        <v>3.010092905896443</v>
      </c>
      <c r="H310" s="44">
        <f>IF(OR($A310="",$B310="",$C310=""),"",'MPTO_working_3-way'!E309)</f>
        <v>2.6945729869365311</v>
      </c>
      <c r="I310" s="45">
        <f>IF(OR($A310="",$B310="",$C310=""),"",'MPTO_working_3-way'!F309)</f>
        <v>3.3704239883796316</v>
      </c>
      <c r="J310" s="46">
        <f>IF(OR($A310="",$B310="",$C310=""),"",'MPTO_working_3-way'!G309)</f>
        <v>3.0103697538015761</v>
      </c>
      <c r="K310" s="44">
        <f>IF(OR($A310="",$B310="",$C310=""),"",'OddsRatio_working_3-way'!H309)</f>
        <v>2.6980443362391466</v>
      </c>
      <c r="L310" s="45">
        <f>IF(OR($A310="",$B310="",$C310=""),"",'OddsRatio_working_3-way'!I309)</f>
        <v>3.3647611308361136</v>
      </c>
      <c r="M310" s="46">
        <f>IF(OR($A310="",$B310="",$C310=""),"",'OddsRatio_working_3-way'!J309)</f>
        <v>3.0105678337064754</v>
      </c>
      <c r="N310" s="47">
        <f t="shared" si="55"/>
        <v>37.011098191763466</v>
      </c>
      <c r="O310" s="48">
        <f t="shared" si="56"/>
        <v>29.767335854537592</v>
      </c>
      <c r="P310" s="48">
        <f t="shared" si="57"/>
        <v>33.221565953698949</v>
      </c>
      <c r="Q310" t="s">
        <v>171</v>
      </c>
      <c r="R310" t="s">
        <v>148</v>
      </c>
      <c r="S310" t="s">
        <v>533</v>
      </c>
      <c r="T310" s="50">
        <v>100</v>
      </c>
      <c r="U310" s="50">
        <f t="shared" si="58"/>
        <v>61.977186311787079</v>
      </c>
      <c r="V310" s="50">
        <f t="shared" si="59"/>
        <v>69.418960244648318</v>
      </c>
      <c r="W310" s="50">
        <f t="shared" si="60"/>
        <v>65.870307167235495</v>
      </c>
      <c r="X310" s="50">
        <f t="shared" si="61"/>
        <v>64.710732588116187</v>
      </c>
      <c r="Y310" s="50">
        <f t="shared" si="62"/>
        <v>72.15250652097744</v>
      </c>
      <c r="Z310" s="50">
        <f t="shared" si="63"/>
        <v>68.603853443564617</v>
      </c>
      <c r="AA310" s="50">
        <f t="shared" si="64"/>
        <v>-2.7335462763291076</v>
      </c>
      <c r="AB310" s="50">
        <f t="shared" si="65"/>
        <v>-2.7335462763291218</v>
      </c>
      <c r="AC310" s="50">
        <f t="shared" si="66"/>
        <v>-2.7335462763291218</v>
      </c>
      <c r="AD310" s="51"/>
      <c r="AF310">
        <v>2.5099999999999998</v>
      </c>
      <c r="AG310">
        <v>1.57</v>
      </c>
      <c r="AH310" s="66"/>
      <c r="AI310" s="51"/>
      <c r="AJ310" t="s">
        <v>435</v>
      </c>
    </row>
    <row r="311" spans="1:36" s="50" customFormat="1" ht="15" x14ac:dyDescent="0.25">
      <c r="A311">
        <v>6.65</v>
      </c>
      <c r="B311">
        <v>4.3</v>
      </c>
      <c r="C311">
        <v>1.54</v>
      </c>
      <c r="D311" s="43">
        <f t="shared" si="67"/>
        <v>3.2284728735157087E-2</v>
      </c>
      <c r="E311" s="44">
        <f>IF(OR($A311="",$B311="",$C311=""),"",A311*'MPTO_working_3-way'!$I310)</f>
        <v>6.8646934460887952</v>
      </c>
      <c r="F311" s="45">
        <f>IF(OR($A311="",$B311="",$C311=""),"",B311*'MPTO_working_3-way'!$I310)</f>
        <v>4.4388243335611755</v>
      </c>
      <c r="G311" s="46">
        <f>IF(OR($A311="",$B311="",$C311=""),"",C311*'MPTO_working_3-way'!$I310)</f>
        <v>1.589718482252142</v>
      </c>
      <c r="H311" s="44">
        <f>IF(OR($A311="",$B311="",$C311=""),"",'MPTO_working_3-way'!E310)</f>
        <v>7.1625868154389165</v>
      </c>
      <c r="I311" s="45">
        <f>IF(OR($A311="",$B311="",$C311=""),"",'MPTO_working_3-way'!F310)</f>
        <v>4.5086361355980786</v>
      </c>
      <c r="J311" s="46">
        <f>IF(OR($A311="",$B311="",$C311=""),"",'MPTO_working_3-way'!G310)</f>
        <v>1.5659522564906776</v>
      </c>
      <c r="K311" s="44">
        <f>IF(OR($A311="",$B311="",$C311=""),"",'OddsRatio_working_3-way'!H310)</f>
        <v>7.0046335547418472</v>
      </c>
      <c r="L311" s="45">
        <f>IF(OR($A311="",$B311="",$C311=""),"",'OddsRatio_working_3-way'!I310)</f>
        <v>4.5071311027695744</v>
      </c>
      <c r="M311" s="46">
        <f>IF(OR($A311="",$B311="",$C311=""),"",'OddsRatio_working_3-way'!J310)</f>
        <v>1.5738941804532032</v>
      </c>
      <c r="N311" s="47">
        <f t="shared" si="55"/>
        <v>14.567292885740683</v>
      </c>
      <c r="O311" s="48">
        <f t="shared" si="56"/>
        <v>22.528487834924547</v>
      </c>
      <c r="P311" s="48">
        <f t="shared" si="57"/>
        <v>62.904219279334775</v>
      </c>
      <c r="Q311" t="s">
        <v>145</v>
      </c>
      <c r="R311" t="s">
        <v>149</v>
      </c>
      <c r="S311" t="s">
        <v>533</v>
      </c>
      <c r="T311" s="50">
        <v>100</v>
      </c>
      <c r="U311" s="50">
        <f t="shared" si="58"/>
        <v>84.962406015037587</v>
      </c>
      <c r="V311" s="50">
        <f t="shared" si="59"/>
        <v>76.744186046511629</v>
      </c>
      <c r="W311" s="50">
        <f t="shared" si="60"/>
        <v>35.064935064935064</v>
      </c>
      <c r="X311" s="50">
        <f t="shared" si="61"/>
        <v>88.1908788885533</v>
      </c>
      <c r="Y311" s="50">
        <f t="shared" si="62"/>
        <v>79.972658920027342</v>
      </c>
      <c r="Z311" s="50">
        <f t="shared" si="63"/>
        <v>38.293407938450777</v>
      </c>
      <c r="AA311" s="50">
        <f t="shared" si="64"/>
        <v>-3.2284728735157131</v>
      </c>
      <c r="AB311" s="50">
        <f t="shared" si="65"/>
        <v>-3.2284728735157131</v>
      </c>
      <c r="AC311" s="50">
        <f t="shared" si="66"/>
        <v>-3.2284728735157131</v>
      </c>
      <c r="AD311" s="51"/>
      <c r="AF311">
        <v>1.83</v>
      </c>
      <c r="AG311">
        <v>2.0499999999999998</v>
      </c>
      <c r="AH311" s="66"/>
      <c r="AI311" s="51"/>
      <c r="AJ311" t="s">
        <v>435</v>
      </c>
    </row>
    <row r="312" spans="1:36" s="50" customFormat="1" ht="15" x14ac:dyDescent="0.25">
      <c r="A312">
        <v>1.35</v>
      </c>
      <c r="B312">
        <v>5.28</v>
      </c>
      <c r="C312">
        <v>9.69</v>
      </c>
      <c r="D312" s="43">
        <f t="shared" si="67"/>
        <v>3.3333854541284902E-2</v>
      </c>
      <c r="E312" s="44">
        <f>IF(OR($A312="",$B312="",$C312=""),"",A312*'MPTO_working_3-way'!$I311)</f>
        <v>1.3950007036307348</v>
      </c>
      <c r="F312" s="45">
        <f>IF(OR($A312="",$B312="",$C312=""),"",B312*'MPTO_working_3-way'!$I311)</f>
        <v>5.4560027519779846</v>
      </c>
      <c r="G312" s="46">
        <f>IF(OR($A312="",$B312="",$C312=""),"",C312*'MPTO_working_3-way'!$I311)</f>
        <v>10.013005050505051</v>
      </c>
      <c r="H312" s="44">
        <f>IF(OR($A312="",$B312="",$C312=""),"",'MPTO_working_3-way'!E311)</f>
        <v>1.3705587019855252</v>
      </c>
      <c r="I312" s="45">
        <f>IF(OR($A312="",$B312="",$C312=""),"",'MPTO_working_3-way'!F311)</f>
        <v>5.6090706218267927</v>
      </c>
      <c r="J312" s="46">
        <f>IF(OR($A312="",$B312="",$C312=""),"",'MPTO_working_3-way'!G311)</f>
        <v>10.859191200747107</v>
      </c>
      <c r="K312" s="44">
        <f>IF(OR($A312="",$B312="",$C312=""),"",'OddsRatio_working_3-way'!H311)</f>
        <v>1.3778603655648298</v>
      </c>
      <c r="L312" s="45">
        <f>IF(OR($A312="",$B312="",$C312=""),"",'OddsRatio_working_3-way'!I311)</f>
        <v>5.6206924703356291</v>
      </c>
      <c r="M312" s="46">
        <f>IF(OR($A312="",$B312="",$C312=""),"",'OddsRatio_working_3-way'!J311)</f>
        <v>10.381733076452479</v>
      </c>
      <c r="N312" s="47">
        <f t="shared" si="55"/>
        <v>71.684551656305544</v>
      </c>
      <c r="O312" s="48">
        <f t="shared" si="56"/>
        <v>18.328436503032673</v>
      </c>
      <c r="P312" s="48">
        <f t="shared" si="57"/>
        <v>9.9870118406617649</v>
      </c>
      <c r="Q312" t="s">
        <v>147</v>
      </c>
      <c r="R312" t="s">
        <v>430</v>
      </c>
      <c r="S312" t="s">
        <v>533</v>
      </c>
      <c r="T312" s="50">
        <v>100</v>
      </c>
      <c r="U312" s="50">
        <f t="shared" si="58"/>
        <v>25.925925925925924</v>
      </c>
      <c r="V312" s="50">
        <f t="shared" si="59"/>
        <v>81.060606060606062</v>
      </c>
      <c r="W312" s="50">
        <f t="shared" si="60"/>
        <v>89.680082559339525</v>
      </c>
      <c r="X312" s="50">
        <f t="shared" si="61"/>
        <v>29.259311380054413</v>
      </c>
      <c r="Y312" s="50">
        <f t="shared" si="62"/>
        <v>84.393991514734552</v>
      </c>
      <c r="Z312" s="50">
        <f t="shared" si="63"/>
        <v>93.013468013468014</v>
      </c>
      <c r="AA312" s="50">
        <f t="shared" si="64"/>
        <v>-3.3333854541284893</v>
      </c>
      <c r="AB312" s="50">
        <f t="shared" si="65"/>
        <v>-3.3333854541284893</v>
      </c>
      <c r="AC312" s="50">
        <f t="shared" si="66"/>
        <v>-3.3333854541284893</v>
      </c>
      <c r="AD312" s="51"/>
      <c r="AF312">
        <v>1.76</v>
      </c>
      <c r="AG312">
        <v>2.15</v>
      </c>
      <c r="AH312" s="66"/>
      <c r="AI312" s="51"/>
      <c r="AJ312" t="s">
        <v>435</v>
      </c>
    </row>
    <row r="313" spans="1:36" ht="15" x14ac:dyDescent="0.25">
      <c r="A313">
        <v>1.41</v>
      </c>
      <c r="B313">
        <v>4.8099999999999996</v>
      </c>
      <c r="C313">
        <v>9.1199999999999992</v>
      </c>
      <c r="D313" s="43">
        <f t="shared" si="67"/>
        <v>2.6769188863253746E-2</v>
      </c>
      <c r="E313" s="44">
        <f>IF(OR($A313="",$B313="",$C313=""),"",A313*'MPTO_working_3-way'!$I312)</f>
        <v>1.4477445562971878</v>
      </c>
      <c r="F313" s="45">
        <f>IF(OR($A313="",$B313="",$C313=""),"",B313*'MPTO_working_3-way'!$I312)</f>
        <v>4.9387597984322502</v>
      </c>
      <c r="G313" s="46">
        <f>IF(OR($A313="",$B313="",$C313=""),"",C313*'MPTO_working_3-way'!$I312)</f>
        <v>9.3641350024328727</v>
      </c>
      <c r="H313" s="44">
        <f>IF(OR($A313="",$B313="",$C313=""),"",'MPTO_working_3-way'!E312)</f>
        <v>1.4279659807840575</v>
      </c>
      <c r="I313" s="45">
        <f>IF(OR($A313="",$B313="",$C313=""),"",'MPTO_working_3-way'!F312)</f>
        <v>5.0257028276913083</v>
      </c>
      <c r="J313" s="46">
        <f>IF(OR($A313="",$B313="",$C313=""),"",'MPTO_working_3-way'!G312)</f>
        <v>9.9279173777211049</v>
      </c>
      <c r="K313" s="44">
        <f>IF(OR($A313="",$B313="",$C313=""),"",'OddsRatio_working_3-way'!H312)</f>
        <v>1.4342390357021926</v>
      </c>
      <c r="L313" s="45">
        <f>IF(OR($A313="",$B313="",$C313=""),"",'OddsRatio_working_3-way'!I312)</f>
        <v>5.0352456732325717</v>
      </c>
      <c r="M313" s="46">
        <f>IF(OR($A313="",$B313="",$C313=""),"",'OddsRatio_working_3-way'!J312)</f>
        <v>9.6000511461019631</v>
      </c>
      <c r="N313" s="47">
        <f t="shared" si="55"/>
        <v>69.072958737806758</v>
      </c>
      <c r="O313" s="48">
        <f t="shared" si="56"/>
        <v>20.247998299440233</v>
      </c>
      <c r="P313" s="48">
        <f t="shared" si="57"/>
        <v>10.679042962753019</v>
      </c>
      <c r="Q313" t="s">
        <v>57</v>
      </c>
      <c r="R313" t="s">
        <v>120</v>
      </c>
      <c r="S313" t="s">
        <v>533</v>
      </c>
      <c r="T313" s="50">
        <v>100</v>
      </c>
      <c r="U313" s="50">
        <f t="shared" si="58"/>
        <v>29.078014184397166</v>
      </c>
      <c r="V313" s="50">
        <f t="shared" si="59"/>
        <v>79.209979209979196</v>
      </c>
      <c r="W313" s="50">
        <f t="shared" si="60"/>
        <v>89.035087719298232</v>
      </c>
      <c r="X313" s="50">
        <f t="shared" si="61"/>
        <v>31.754933070722547</v>
      </c>
      <c r="Y313" s="50">
        <f t="shared" si="62"/>
        <v>81.886898096304591</v>
      </c>
      <c r="Z313" s="50">
        <f t="shared" si="63"/>
        <v>91.712006605623628</v>
      </c>
      <c r="AA313" s="50">
        <f t="shared" si="64"/>
        <v>-2.6769188863253817</v>
      </c>
      <c r="AB313" s="50">
        <f t="shared" si="65"/>
        <v>-2.6769188863253959</v>
      </c>
      <c r="AC313" s="50">
        <f t="shared" si="66"/>
        <v>-2.6769188863253959</v>
      </c>
      <c r="AF313">
        <v>2.12</v>
      </c>
      <c r="AG313">
        <v>1.8</v>
      </c>
      <c r="AH313" s="66"/>
      <c r="AJ313" t="s">
        <v>436</v>
      </c>
    </row>
    <row r="314" spans="1:36" ht="15" x14ac:dyDescent="0.25">
      <c r="A314">
        <v>2.46</v>
      </c>
      <c r="B314">
        <v>3.16</v>
      </c>
      <c r="C314">
        <v>3.36</v>
      </c>
      <c r="D314" s="43">
        <f t="shared" si="67"/>
        <v>2.0578808862229625E-2</v>
      </c>
      <c r="E314" s="44">
        <f>IF(OR($A314="",$B314="",$C314=""),"",A314*'MPTO_working_3-way'!$I313)</f>
        <v>2.5106238698010848</v>
      </c>
      <c r="F314" s="45">
        <f>IF(OR($A314="",$B314="",$C314=""),"",B314*'MPTO_working_3-way'!$I313)</f>
        <v>3.2250290360046456</v>
      </c>
      <c r="G314" s="46">
        <f>IF(OR($A314="",$B314="",$C314=""),"",C314*'MPTO_working_3-way'!$I313)</f>
        <v>3.4291447977770915</v>
      </c>
      <c r="H314" s="44">
        <f>IF(OR($A314="",$B314="",$C314=""),"",'MPTO_working_3-way'!E313)</f>
        <v>2.5022240888286666</v>
      </c>
      <c r="I314" s="45">
        <f>IF(OR($A314="",$B314="",$C314=""),"",'MPTO_working_3-way'!F313)</f>
        <v>3.2300149188170999</v>
      </c>
      <c r="J314" s="46">
        <f>IF(OR($A314="",$B314="",$C314=""),"",'MPTO_working_3-way'!G313)</f>
        <v>3.4392691909019661</v>
      </c>
      <c r="K314" s="44">
        <f>IF(OR($A314="",$B314="",$C314=""),"",'OddsRatio_working_3-way'!H313)</f>
        <v>2.5060040490123225</v>
      </c>
      <c r="L314" s="45">
        <f>IF(OR($A314="",$B314="",$C314=""),"",'OddsRatio_working_3-way'!I313)</f>
        <v>3.2280607848401499</v>
      </c>
      <c r="M314" s="46">
        <f>IF(OR($A314="",$B314="",$C314=""),"",'OddsRatio_working_3-way'!J313)</f>
        <v>3.4343627093623859</v>
      </c>
      <c r="N314" s="47">
        <f t="shared" si="55"/>
        <v>39.830737372827954</v>
      </c>
      <c r="O314" s="48">
        <f t="shared" si="56"/>
        <v>31.007472764923023</v>
      </c>
      <c r="P314" s="48">
        <f t="shared" si="57"/>
        <v>29.161789862249034</v>
      </c>
      <c r="Q314" t="s">
        <v>177</v>
      </c>
      <c r="R314" t="s">
        <v>150</v>
      </c>
      <c r="S314" t="s">
        <v>533</v>
      </c>
      <c r="T314" s="50">
        <v>100</v>
      </c>
      <c r="U314" s="50">
        <f t="shared" si="58"/>
        <v>59.349593495934961</v>
      </c>
      <c r="V314" s="50">
        <f t="shared" si="59"/>
        <v>68.35443037974683</v>
      </c>
      <c r="W314" s="50">
        <f t="shared" si="60"/>
        <v>70.238095238095241</v>
      </c>
      <c r="X314" s="50">
        <f t="shared" si="61"/>
        <v>61.407474382157922</v>
      </c>
      <c r="Y314" s="50">
        <f t="shared" si="62"/>
        <v>70.412311265969805</v>
      </c>
      <c r="Z314" s="50">
        <f t="shared" si="63"/>
        <v>72.295976124318202</v>
      </c>
      <c r="AA314" s="50">
        <f t="shared" si="64"/>
        <v>-2.0578808862229607</v>
      </c>
      <c r="AB314" s="50">
        <f t="shared" si="65"/>
        <v>-2.0578808862229749</v>
      </c>
      <c r="AC314" s="50">
        <f t="shared" si="66"/>
        <v>-2.0578808862229607</v>
      </c>
      <c r="AF314">
        <v>2.44</v>
      </c>
      <c r="AG314">
        <v>1.61</v>
      </c>
      <c r="AH314" s="66"/>
      <c r="AJ314" t="s">
        <v>436</v>
      </c>
    </row>
    <row r="315" spans="1:36" ht="15" x14ac:dyDescent="0.25">
      <c r="A315">
        <v>1.91</v>
      </c>
      <c r="B315">
        <v>3.67</v>
      </c>
      <c r="C315">
        <v>4.38</v>
      </c>
      <c r="D315" s="43">
        <f t="shared" si="67"/>
        <v>2.4350275739886351E-2</v>
      </c>
      <c r="E315" s="44">
        <f>IF(OR($A315="",$B315="",$C315=""),"",A315*'MPTO_working_3-way'!$I314)</f>
        <v>1.9565090266631828</v>
      </c>
      <c r="F315" s="45">
        <f>IF(OR($A315="",$B315="",$C315=""),"",B315*'MPTO_working_3-way'!$I314)</f>
        <v>3.7593655119653828</v>
      </c>
      <c r="G315" s="46">
        <f>IF(OR($A315="",$B315="",$C315=""),"",C315*'MPTO_working_3-way'!$I314)</f>
        <v>4.4866542077407017</v>
      </c>
      <c r="H315" s="44">
        <f>IF(OR($A315="",$B315="",$C315=""),"",'MPTO_working_3-way'!E314)</f>
        <v>1.9400770314616258</v>
      </c>
      <c r="I315" s="45">
        <f>IF(OR($A315="",$B315="",$C315=""),"",'MPTO_working_3-way'!F314)</f>
        <v>3.7826803898810444</v>
      </c>
      <c r="J315" s="46">
        <f>IF(OR($A315="",$B315="",$C315=""),"",'MPTO_working_3-way'!G314)</f>
        <v>4.5414550985070816</v>
      </c>
      <c r="K315" s="44">
        <f>IF(OR($A315="",$B315="",$C315=""),"",'OddsRatio_working_3-way'!H314)</f>
        <v>1.9464269295554479</v>
      </c>
      <c r="L315" s="45">
        <f>IF(OR($A315="",$B315="",$C315=""),"",'OddsRatio_working_3-way'!I314)</f>
        <v>3.7768790130912593</v>
      </c>
      <c r="M315" s="46">
        <f>IF(OR($A315="",$B315="",$C315=""),"",'OddsRatio_working_3-way'!J314)</f>
        <v>4.5153000240630927</v>
      </c>
      <c r="N315" s="47">
        <f t="shared" ref="N315:N318" si="68">(1/E315)* 100</f>
        <v>51.111443206857857</v>
      </c>
      <c r="O315" s="48">
        <f t="shared" ref="O315:O318" si="69">(1/F315)* 100</f>
        <v>26.600233385585419</v>
      </c>
      <c r="P315" s="48">
        <f t="shared" ref="P315:P318" si="70">(1/G315)* 100</f>
        <v>22.288323407556735</v>
      </c>
      <c r="Q315" t="s">
        <v>176</v>
      </c>
      <c r="R315" t="s">
        <v>56</v>
      </c>
      <c r="S315" t="s">
        <v>533</v>
      </c>
      <c r="T315" s="50">
        <v>100</v>
      </c>
      <c r="U315" s="50">
        <f t="shared" ref="U315:U318" si="71">(1/A315)*((T315*A315)-T315)</f>
        <v>47.643979057591622</v>
      </c>
      <c r="V315" s="50">
        <f t="shared" ref="V315:V318" si="72">(1/B315)*((T315*B315)-T315)</f>
        <v>72.752043596730246</v>
      </c>
      <c r="W315" s="50">
        <f t="shared" ref="W315:W318" si="73">(1/C315)*((T315*C315)-T315)</f>
        <v>77.168949771689498</v>
      </c>
      <c r="X315" s="50">
        <f t="shared" ref="X315:X318" si="74">((1/B315)+(1/C315))*T315</f>
        <v>50.079006631580256</v>
      </c>
      <c r="Y315" s="50">
        <f t="shared" ref="Y315:Y318" si="75">((1/A315)+(1/C315))*T315</f>
        <v>75.18707117071888</v>
      </c>
      <c r="Z315" s="50">
        <f t="shared" ref="Z315:Z318" si="76">((1/A315)+(1/B315))*T315</f>
        <v>79.603977345678132</v>
      </c>
      <c r="AA315" s="50">
        <f t="shared" ref="AA315:AA318" si="77">U315-X315</f>
        <v>-2.4350275739886342</v>
      </c>
      <c r="AB315" s="50">
        <f t="shared" ref="AB315:AB318" si="78">V315-Y315</f>
        <v>-2.4350275739886342</v>
      </c>
      <c r="AC315" s="50">
        <f t="shared" ref="AC315:AC318" si="79">W315-Z315</f>
        <v>-2.4350275739886342</v>
      </c>
      <c r="AF315">
        <v>1.92</v>
      </c>
      <c r="AG315">
        <v>1.99</v>
      </c>
      <c r="AH315" s="66"/>
      <c r="AJ315" t="s">
        <v>436</v>
      </c>
    </row>
    <row r="316" spans="1:36" ht="15" x14ac:dyDescent="0.25">
      <c r="A316">
        <v>1.23</v>
      </c>
      <c r="B316">
        <v>6.53</v>
      </c>
      <c r="C316">
        <v>15.15</v>
      </c>
      <c r="D316" s="43">
        <f t="shared" si="67"/>
        <v>3.2154087556068189E-2</v>
      </c>
      <c r="E316" s="44">
        <f>IF(OR($A316="",$B316="",$C316=""),"",A316*'MPTO_working_3-way'!$I315)</f>
        <v>1.2695495276939639</v>
      </c>
      <c r="F316" s="45">
        <f>IF(OR($A316="",$B316="",$C316=""),"",B316*'MPTO_working_3-way'!$I315)</f>
        <v>6.7399661917411251</v>
      </c>
      <c r="G316" s="46">
        <f>IF(OR($A316="",$B316="",$C316=""),"",C316*'MPTO_working_3-way'!$I315)</f>
        <v>15.637134426474434</v>
      </c>
      <c r="H316" s="44">
        <f>IF(OR($A316="",$B316="",$C316=""),"",'MPTO_working_3-way'!E315)</f>
        <v>1.2464319313964685</v>
      </c>
      <c r="I316" s="45">
        <f>IF(OR($A316="",$B316="",$C316=""),"",'MPTO_working_3-way'!F315)</f>
        <v>7.0214202931917775</v>
      </c>
      <c r="J316" s="46">
        <f>IF(OR($A316="",$B316="",$C316=""),"",'MPTO_working_3-way'!G315)</f>
        <v>18.086920557486625</v>
      </c>
      <c r="K316" s="44">
        <f>IF(OR($A316="",$B316="",$C316=""),"",'OddsRatio_working_3-way'!H315)</f>
        <v>1.2527285700156228</v>
      </c>
      <c r="L316" s="45">
        <f>IF(OR($A316="",$B316="",$C316=""),"",'OddsRatio_working_3-way'!I315)</f>
        <v>7.0764738790712709</v>
      </c>
      <c r="M316" s="46">
        <f>IF(OR($A316="",$B316="",$C316=""),"",'OddsRatio_working_3-way'!J315)</f>
        <v>16.548301155308952</v>
      </c>
      <c r="N316" s="47">
        <f t="shared" si="68"/>
        <v>78.768096729272202</v>
      </c>
      <c r="O316" s="48">
        <f t="shared" si="69"/>
        <v>14.836869674885886</v>
      </c>
      <c r="P316" s="48">
        <f t="shared" si="70"/>
        <v>6.3950335958419018</v>
      </c>
      <c r="Q316" t="s">
        <v>114</v>
      </c>
      <c r="R316" t="s">
        <v>112</v>
      </c>
      <c r="S316" t="s">
        <v>533</v>
      </c>
      <c r="T316" s="50">
        <v>100</v>
      </c>
      <c r="U316" s="50">
        <f t="shared" si="71"/>
        <v>18.699186991869919</v>
      </c>
      <c r="V316" s="50">
        <f t="shared" si="72"/>
        <v>84.686064318529858</v>
      </c>
      <c r="W316" s="50">
        <f t="shared" si="73"/>
        <v>93.399339933993389</v>
      </c>
      <c r="X316" s="50">
        <f t="shared" si="74"/>
        <v>21.914595747476735</v>
      </c>
      <c r="Y316" s="50">
        <f t="shared" si="75"/>
        <v>87.901473074136689</v>
      </c>
      <c r="Z316" s="50">
        <f t="shared" si="76"/>
        <v>96.614748689600219</v>
      </c>
      <c r="AA316" s="50">
        <f t="shared" si="77"/>
        <v>-3.2154087556068163</v>
      </c>
      <c r="AB316" s="50">
        <f t="shared" si="78"/>
        <v>-3.2154087556068305</v>
      </c>
      <c r="AC316" s="50">
        <f t="shared" si="79"/>
        <v>-3.2154087556068305</v>
      </c>
      <c r="AF316">
        <v>1.65</v>
      </c>
      <c r="AG316">
        <v>2.35</v>
      </c>
      <c r="AH316" s="66"/>
      <c r="AJ316" t="s">
        <v>436</v>
      </c>
    </row>
    <row r="317" spans="1:36" ht="15" x14ac:dyDescent="0.25">
      <c r="A317">
        <v>1.73</v>
      </c>
      <c r="B317">
        <v>3.91</v>
      </c>
      <c r="C317">
        <v>4.95</v>
      </c>
      <c r="D317" s="43">
        <f t="shared" si="67"/>
        <v>3.5809359804451768E-2</v>
      </c>
      <c r="E317" s="44">
        <f>IF(OR($A317="",$B317="",$C317=""),"",A317*'MPTO_working_3-way'!$I316)</f>
        <v>1.7919501924617016</v>
      </c>
      <c r="F317" s="45">
        <f>IF(OR($A317="",$B317="",$C317=""),"",B317*'MPTO_working_3-way'!$I316)</f>
        <v>4.0500145968354069</v>
      </c>
      <c r="G317" s="46">
        <f>IF(OR($A317="",$B317="",$C317=""),"",C317*'MPTO_working_3-way'!$I316)</f>
        <v>5.1272563310320365</v>
      </c>
      <c r="H317" s="44">
        <f>IF(OR($A317="",$B317="",$C317=""),"",'MPTO_working_3-way'!E316)</f>
        <v>1.7664778815810958</v>
      </c>
      <c r="I317" s="45">
        <f>IF(OR($A317="",$B317="",$C317=""),"",'MPTO_working_3-way'!F316)</f>
        <v>4.1014195341768787</v>
      </c>
      <c r="J317" s="46">
        <f>IF(OR($A317="",$B317="",$C317=""),"",'MPTO_working_3-way'!G316)</f>
        <v>5.2608390068338649</v>
      </c>
      <c r="K317" s="44">
        <f>IF(OR($A317="",$B317="",$C317=""),"",'OddsRatio_working_3-way'!H316)</f>
        <v>1.7756144807450034</v>
      </c>
      <c r="L317" s="45">
        <f>IF(OR($A317="",$B317="",$C317=""),"",'OddsRatio_working_3-way'!I316)</f>
        <v>4.0918330670793992</v>
      </c>
      <c r="M317" s="46">
        <f>IF(OR($A317="",$B317="",$C317=""),"",'OddsRatio_working_3-way'!J316)</f>
        <v>5.1968180807435154</v>
      </c>
      <c r="N317" s="47">
        <f t="shared" si="68"/>
        <v>55.805122497642877</v>
      </c>
      <c r="O317" s="48">
        <f t="shared" si="69"/>
        <v>24.691269033483934</v>
      </c>
      <c r="P317" s="48">
        <f t="shared" si="70"/>
        <v>19.503608468873168</v>
      </c>
      <c r="Q317" t="s">
        <v>128</v>
      </c>
      <c r="R317" t="s">
        <v>168</v>
      </c>
      <c r="S317" t="s">
        <v>533</v>
      </c>
      <c r="T317" s="50">
        <v>100</v>
      </c>
      <c r="U317" s="50">
        <f t="shared" si="71"/>
        <v>42.196531791907518</v>
      </c>
      <c r="V317" s="50">
        <f t="shared" si="72"/>
        <v>74.424552429667528</v>
      </c>
      <c r="W317" s="50">
        <f t="shared" si="73"/>
        <v>79.797979797979792</v>
      </c>
      <c r="X317" s="50">
        <f t="shared" si="74"/>
        <v>45.777467772352686</v>
      </c>
      <c r="Y317" s="50">
        <f t="shared" si="75"/>
        <v>78.00548841011269</v>
      </c>
      <c r="Z317" s="50">
        <f t="shared" si="76"/>
        <v>83.378915778424982</v>
      </c>
      <c r="AA317" s="50">
        <f t="shared" si="77"/>
        <v>-3.5809359804451688</v>
      </c>
      <c r="AB317" s="50">
        <f t="shared" si="78"/>
        <v>-3.5809359804451617</v>
      </c>
      <c r="AC317" s="50">
        <f t="shared" si="79"/>
        <v>-3.5809359804451901</v>
      </c>
      <c r="AF317">
        <v>1.79</v>
      </c>
      <c r="AG317">
        <v>2.08</v>
      </c>
      <c r="AH317" s="66"/>
      <c r="AJ317" t="s">
        <v>442</v>
      </c>
    </row>
    <row r="318" spans="1:36" ht="15" x14ac:dyDescent="0.25">
      <c r="A318">
        <v>2.76</v>
      </c>
      <c r="B318">
        <v>3.41</v>
      </c>
      <c r="C318">
        <v>2.69</v>
      </c>
      <c r="D318" s="43">
        <f t="shared" si="67"/>
        <v>2.7321184440430413E-2</v>
      </c>
      <c r="E318" s="44">
        <f>IF(OR($A318="",$B318="",$C318=""),"",A318*'MPTO_working_3-way'!$I317)</f>
        <v>2.8354064690555876</v>
      </c>
      <c r="F318" s="45">
        <f>IF(OR($A318="",$B318="",$C318=""),"",B318*'MPTO_working_3-way'!$I317)</f>
        <v>3.5031652389418677</v>
      </c>
      <c r="G318" s="46">
        <f>IF(OR($A318="",$B318="",$C318=""),"",C318*'MPTO_working_3-way'!$I317)</f>
        <v>2.7634939861447578</v>
      </c>
      <c r="H318" s="44">
        <f>IF(OR($A318="",$B318="",$C318=""),"",'MPTO_working_3-way'!E317)</f>
        <v>2.8311626598333528</v>
      </c>
      <c r="I318" s="45">
        <f>IF(OR($A318="",$B318="",$C318=""),"",'MPTO_working_3-way'!F317)</f>
        <v>3.5192918899442787</v>
      </c>
      <c r="J318" s="46">
        <f>IF(OR($A318="",$B318="",$C318=""),"",'MPTO_working_3-way'!G317)</f>
        <v>2.757554558847108</v>
      </c>
      <c r="K318" s="44">
        <f>IF(OR($A318="",$B318="",$C318=""),"",'OddsRatio_working_3-way'!H317)</f>
        <v>2.833531843292624</v>
      </c>
      <c r="L318" s="45">
        <f>IF(OR($A318="",$B318="",$C318=""),"",'OddsRatio_working_3-way'!I317)</f>
        <v>3.5106884899631967</v>
      </c>
      <c r="M318" s="46">
        <f>IF(OR($A318="",$B318="",$C318=""),"",'OddsRatio_working_3-way'!J317)</f>
        <v>2.7606072813434861</v>
      </c>
      <c r="N318" s="47">
        <f t="shared" si="68"/>
        <v>35.268312000892003</v>
      </c>
      <c r="O318" s="48">
        <f t="shared" si="69"/>
        <v>28.545613232393524</v>
      </c>
      <c r="P318" s="48">
        <f t="shared" si="70"/>
        <v>36.186074766714462</v>
      </c>
      <c r="Q318" t="s">
        <v>167</v>
      </c>
      <c r="R318" t="s">
        <v>66</v>
      </c>
      <c r="S318" t="s">
        <v>533</v>
      </c>
      <c r="T318" s="50">
        <v>100</v>
      </c>
      <c r="U318" s="50">
        <f t="shared" si="71"/>
        <v>63.768115942028999</v>
      </c>
      <c r="V318" s="50">
        <f t="shared" si="72"/>
        <v>70.674486803519059</v>
      </c>
      <c r="W318" s="50">
        <f t="shared" si="73"/>
        <v>62.825278810408925</v>
      </c>
      <c r="X318" s="50">
        <f t="shared" si="74"/>
        <v>66.500234386072023</v>
      </c>
      <c r="Y318" s="50">
        <f t="shared" si="75"/>
        <v>73.406605247562112</v>
      </c>
      <c r="Z318" s="50">
        <f t="shared" si="76"/>
        <v>65.557397254451956</v>
      </c>
      <c r="AA318" s="50">
        <f t="shared" si="77"/>
        <v>-2.7321184440430244</v>
      </c>
      <c r="AB318" s="50">
        <f t="shared" si="78"/>
        <v>-2.7321184440430528</v>
      </c>
      <c r="AC318" s="50">
        <f t="shared" si="79"/>
        <v>-2.7321184440430315</v>
      </c>
      <c r="AF318">
        <v>1.99</v>
      </c>
      <c r="AG318">
        <v>1.89</v>
      </c>
      <c r="AH318" s="66"/>
      <c r="AJ318" t="s">
        <v>442</v>
      </c>
    </row>
    <row r="319" spans="1:36" s="50" customFormat="1" ht="15" x14ac:dyDescent="0.25">
      <c r="A319"/>
      <c r="B319"/>
      <c r="C319"/>
      <c r="D319" s="43"/>
      <c r="E319" s="44"/>
      <c r="F319" s="45"/>
      <c r="G319" s="46"/>
      <c r="H319" s="44"/>
      <c r="I319" s="45"/>
      <c r="J319" s="46"/>
      <c r="K319" s="44"/>
      <c r="L319" s="45"/>
      <c r="M319" s="46"/>
      <c r="N319" s="47"/>
      <c r="O319" s="48"/>
      <c r="P319" s="48"/>
      <c r="Q319"/>
      <c r="R319"/>
      <c r="S319"/>
      <c r="AD319" s="51"/>
      <c r="AF319"/>
      <c r="AG319"/>
      <c r="AH319" s="66"/>
      <c r="AI319" s="51"/>
      <c r="AJ319"/>
    </row>
    <row r="320" spans="1:36" ht="15" x14ac:dyDescent="0.25">
      <c r="A320"/>
      <c r="B320"/>
      <c r="C320"/>
      <c r="D320" s="43"/>
      <c r="E320" s="44"/>
      <c r="F320" s="45"/>
      <c r="G320" s="46"/>
      <c r="H320" s="44"/>
      <c r="I320" s="45"/>
      <c r="J320" s="46"/>
      <c r="K320" s="44"/>
      <c r="L320" s="45"/>
      <c r="M320" s="46"/>
      <c r="N320" s="47"/>
      <c r="O320" s="48"/>
      <c r="P320" s="48"/>
      <c r="Q320"/>
      <c r="R320"/>
      <c r="S320"/>
      <c r="T320" s="50"/>
      <c r="U320" s="50"/>
      <c r="V320" s="50"/>
      <c r="W320" s="50"/>
      <c r="X320" s="50"/>
      <c r="Y320" s="50"/>
      <c r="Z320" s="50"/>
      <c r="AA320" s="50"/>
      <c r="AB320" s="50"/>
      <c r="AC320" s="50"/>
      <c r="AF320"/>
      <c r="AG320"/>
      <c r="AH320" s="66"/>
      <c r="AJ320"/>
    </row>
    <row r="321" spans="1:36" ht="15" x14ac:dyDescent="0.25">
      <c r="A321"/>
      <c r="B321"/>
      <c r="C321"/>
      <c r="D321" s="43"/>
      <c r="E321" s="44"/>
      <c r="F321" s="45"/>
      <c r="G321" s="46"/>
      <c r="H321" s="44"/>
      <c r="I321" s="45"/>
      <c r="J321" s="46"/>
      <c r="K321" s="44"/>
      <c r="L321" s="45"/>
      <c r="M321" s="46"/>
      <c r="N321" s="47"/>
      <c r="O321" s="48"/>
      <c r="P321" s="48"/>
      <c r="Q321"/>
      <c r="R321"/>
      <c r="S321"/>
      <c r="T321" s="50"/>
      <c r="U321" s="50"/>
      <c r="V321" s="50"/>
      <c r="W321" s="50"/>
      <c r="X321" s="50"/>
      <c r="Y321" s="50"/>
      <c r="Z321" s="50"/>
      <c r="AA321" s="50"/>
      <c r="AB321" s="50"/>
      <c r="AC321" s="50"/>
      <c r="AF321"/>
      <c r="AG321"/>
      <c r="AH321" s="66"/>
      <c r="AJ321"/>
    </row>
    <row r="322" spans="1:36" ht="15" x14ac:dyDescent="0.25">
      <c r="A322"/>
      <c r="B322"/>
      <c r="C322"/>
      <c r="D322" s="43"/>
      <c r="E322" s="44"/>
      <c r="F322" s="45"/>
      <c r="G322" s="46"/>
      <c r="H322" s="44"/>
      <c r="I322" s="45"/>
      <c r="J322" s="46"/>
      <c r="K322" s="44"/>
      <c r="L322" s="45"/>
      <c r="M322" s="46"/>
      <c r="N322" s="47"/>
      <c r="O322" s="48"/>
      <c r="P322" s="48"/>
      <c r="Q322"/>
      <c r="R322"/>
      <c r="S322"/>
      <c r="T322" s="50"/>
      <c r="U322" s="50"/>
      <c r="V322" s="50"/>
      <c r="W322" s="50"/>
      <c r="X322" s="50"/>
      <c r="Y322" s="50"/>
      <c r="Z322" s="50"/>
      <c r="AA322" s="50"/>
      <c r="AB322" s="50"/>
      <c r="AC322" s="50"/>
      <c r="AF322"/>
      <c r="AG322"/>
      <c r="AH322" s="66"/>
      <c r="AJ322"/>
    </row>
    <row r="323" spans="1:36" ht="15" x14ac:dyDescent="0.25">
      <c r="A323"/>
      <c r="B323"/>
      <c r="C323"/>
      <c r="D323" s="43"/>
      <c r="E323" s="44"/>
      <c r="F323" s="45"/>
      <c r="G323" s="46"/>
      <c r="H323" s="44"/>
      <c r="I323" s="45"/>
      <c r="J323" s="46"/>
      <c r="K323" s="44"/>
      <c r="L323" s="45"/>
      <c r="M323" s="46"/>
      <c r="N323" s="47"/>
      <c r="O323" s="48"/>
      <c r="P323" s="48"/>
      <c r="Q323"/>
      <c r="R323"/>
      <c r="S323"/>
      <c r="T323" s="50"/>
      <c r="U323" s="50"/>
      <c r="V323" s="50"/>
      <c r="W323" s="50"/>
      <c r="X323" s="50"/>
      <c r="Y323" s="50"/>
      <c r="Z323" s="50"/>
      <c r="AA323" s="50"/>
      <c r="AB323" s="50"/>
      <c r="AC323" s="50"/>
      <c r="AF323"/>
      <c r="AG323"/>
      <c r="AH323" s="66"/>
      <c r="AJ323"/>
    </row>
    <row r="324" spans="1:36" ht="15" x14ac:dyDescent="0.25">
      <c r="A324"/>
      <c r="B324"/>
      <c r="C324"/>
      <c r="D324" s="43"/>
      <c r="E324" s="44"/>
      <c r="F324" s="45"/>
      <c r="G324" s="46"/>
      <c r="H324" s="44"/>
      <c r="I324" s="45"/>
      <c r="J324" s="46"/>
      <c r="K324" s="44"/>
      <c r="L324" s="45"/>
      <c r="M324" s="46"/>
      <c r="N324" s="47"/>
      <c r="O324" s="48"/>
      <c r="P324" s="48"/>
      <c r="Q324"/>
      <c r="R324"/>
      <c r="S324"/>
      <c r="T324" s="50"/>
      <c r="U324" s="50"/>
      <c r="V324" s="50"/>
      <c r="W324" s="50"/>
      <c r="X324" s="50"/>
      <c r="Y324" s="50"/>
      <c r="Z324" s="50"/>
      <c r="AA324" s="50"/>
      <c r="AB324" s="50"/>
      <c r="AC324" s="50"/>
      <c r="AF324"/>
      <c r="AG324"/>
      <c r="AH324" s="66"/>
      <c r="AJ324"/>
    </row>
    <row r="325" spans="1:36" ht="15" x14ac:dyDescent="0.25">
      <c r="A325"/>
      <c r="B325"/>
      <c r="C325"/>
      <c r="D325" s="43"/>
      <c r="E325" s="44"/>
      <c r="F325" s="45"/>
      <c r="G325" s="46"/>
      <c r="H325" s="44"/>
      <c r="I325" s="45"/>
      <c r="J325" s="46"/>
      <c r="K325" s="44"/>
      <c r="L325" s="45"/>
      <c r="M325" s="46"/>
      <c r="N325" s="47"/>
      <c r="O325" s="48"/>
      <c r="P325" s="48"/>
      <c r="Q325"/>
      <c r="R325"/>
      <c r="S325"/>
      <c r="T325" s="50"/>
      <c r="U325" s="50"/>
      <c r="V325" s="50"/>
      <c r="W325" s="50"/>
      <c r="X325" s="50"/>
      <c r="Y325" s="50"/>
      <c r="Z325" s="50"/>
      <c r="AA325" s="50"/>
      <c r="AB325" s="50"/>
      <c r="AC325" s="50"/>
      <c r="AF325"/>
      <c r="AG325"/>
      <c r="AH325" s="66"/>
      <c r="AJ325"/>
    </row>
    <row r="326" spans="1:36" ht="15" x14ac:dyDescent="0.25">
      <c r="A326"/>
      <c r="B326"/>
      <c r="C326"/>
      <c r="D326" s="43"/>
      <c r="E326" s="44"/>
      <c r="F326" s="45"/>
      <c r="G326" s="46"/>
      <c r="H326" s="44"/>
      <c r="I326" s="45"/>
      <c r="J326" s="46"/>
      <c r="K326" s="44"/>
      <c r="L326" s="45"/>
      <c r="M326" s="46"/>
      <c r="N326" s="47"/>
      <c r="O326" s="48"/>
      <c r="P326" s="48"/>
      <c r="Q326"/>
      <c r="R326"/>
      <c r="S326"/>
      <c r="T326" s="50"/>
      <c r="U326" s="50"/>
      <c r="V326" s="50"/>
      <c r="W326" s="50"/>
      <c r="X326" s="50"/>
      <c r="Y326" s="50"/>
      <c r="Z326" s="50"/>
      <c r="AA326" s="50"/>
      <c r="AB326" s="50"/>
      <c r="AC326" s="50"/>
      <c r="AF326"/>
      <c r="AG326"/>
      <c r="AH326" s="66"/>
      <c r="AJ326"/>
    </row>
    <row r="327" spans="1:36" ht="15" x14ac:dyDescent="0.25">
      <c r="A327"/>
      <c r="B327"/>
      <c r="C327"/>
      <c r="D327" s="43"/>
      <c r="E327" s="44"/>
      <c r="F327" s="45"/>
      <c r="G327" s="46"/>
      <c r="H327" s="44"/>
      <c r="I327" s="45"/>
      <c r="J327" s="46"/>
      <c r="K327" s="44"/>
      <c r="L327" s="45"/>
      <c r="M327" s="46"/>
      <c r="N327" s="47"/>
      <c r="O327" s="48"/>
      <c r="P327" s="48"/>
      <c r="Q327"/>
      <c r="R327"/>
      <c r="S327"/>
      <c r="T327" s="50"/>
      <c r="U327" s="50"/>
      <c r="V327" s="50"/>
      <c r="W327" s="50"/>
      <c r="X327" s="50"/>
      <c r="Y327" s="50"/>
      <c r="Z327" s="50"/>
      <c r="AA327" s="50"/>
      <c r="AB327" s="50"/>
      <c r="AC327" s="50"/>
      <c r="AF327"/>
      <c r="AG327"/>
      <c r="AH327" s="66"/>
      <c r="AJ327"/>
    </row>
    <row r="328" spans="1:36" ht="15" x14ac:dyDescent="0.25">
      <c r="A328"/>
      <c r="B328"/>
      <c r="C328"/>
      <c r="D328" s="43"/>
      <c r="E328" s="44"/>
      <c r="F328" s="45"/>
      <c r="G328" s="46"/>
      <c r="H328" s="44"/>
      <c r="I328" s="45"/>
      <c r="J328" s="46"/>
      <c r="K328" s="44"/>
      <c r="L328" s="45"/>
      <c r="M328" s="46"/>
      <c r="N328" s="47"/>
      <c r="O328" s="48"/>
      <c r="P328" s="48"/>
      <c r="Q328"/>
      <c r="R328"/>
      <c r="S328"/>
      <c r="T328" s="50"/>
      <c r="U328" s="50"/>
      <c r="V328" s="50"/>
      <c r="W328" s="50"/>
      <c r="X328" s="50"/>
      <c r="Y328" s="50"/>
      <c r="Z328" s="50"/>
      <c r="AA328" s="50"/>
      <c r="AB328" s="50"/>
      <c r="AC328" s="50"/>
      <c r="AF328"/>
      <c r="AG328"/>
      <c r="AH328" s="66"/>
      <c r="AJ328"/>
    </row>
    <row r="329" spans="1:36" ht="15" x14ac:dyDescent="0.25">
      <c r="A329"/>
      <c r="B329"/>
      <c r="C329"/>
      <c r="D329" s="43"/>
      <c r="E329" s="44"/>
      <c r="F329" s="45"/>
      <c r="G329" s="46"/>
      <c r="H329" s="44"/>
      <c r="I329" s="45"/>
      <c r="J329" s="46"/>
      <c r="K329" s="44"/>
      <c r="L329" s="45"/>
      <c r="M329" s="46"/>
      <c r="N329" s="47"/>
      <c r="O329" s="48"/>
      <c r="P329" s="48"/>
      <c r="Q329"/>
      <c r="R329"/>
      <c r="S329"/>
      <c r="T329" s="50"/>
      <c r="U329" s="50"/>
      <c r="V329" s="50"/>
      <c r="W329" s="50"/>
      <c r="X329" s="50"/>
      <c r="Y329" s="50"/>
      <c r="Z329" s="50"/>
      <c r="AA329" s="50"/>
      <c r="AB329" s="50"/>
      <c r="AC329" s="50"/>
      <c r="AF329"/>
      <c r="AG329"/>
      <c r="AH329" s="66"/>
      <c r="AJ329"/>
    </row>
    <row r="330" spans="1:36" ht="15" x14ac:dyDescent="0.25">
      <c r="A330"/>
      <c r="B330"/>
      <c r="C330"/>
      <c r="D330" s="43"/>
      <c r="E330" s="44"/>
      <c r="F330" s="45"/>
      <c r="G330" s="46"/>
      <c r="H330" s="44"/>
      <c r="I330" s="45"/>
      <c r="J330" s="46"/>
      <c r="K330" s="44"/>
      <c r="L330" s="45"/>
      <c r="M330" s="46"/>
      <c r="N330" s="47"/>
      <c r="O330" s="48"/>
      <c r="P330" s="48"/>
      <c r="Q330"/>
      <c r="R330"/>
      <c r="S330"/>
      <c r="T330" s="50"/>
      <c r="U330" s="50"/>
      <c r="V330" s="50"/>
      <c r="W330" s="50"/>
      <c r="X330" s="50"/>
      <c r="Y330" s="50"/>
      <c r="Z330" s="50"/>
      <c r="AA330" s="50"/>
      <c r="AB330" s="50"/>
      <c r="AC330" s="50"/>
      <c r="AF330"/>
      <c r="AG330"/>
      <c r="AH330" s="66"/>
      <c r="AJ330"/>
    </row>
    <row r="331" spans="1:36" ht="15" x14ac:dyDescent="0.25">
      <c r="A331"/>
      <c r="B331"/>
      <c r="C331"/>
      <c r="D331" s="43"/>
      <c r="E331" s="44"/>
      <c r="F331" s="45"/>
      <c r="G331" s="46"/>
      <c r="H331" s="44"/>
      <c r="I331" s="45"/>
      <c r="J331" s="46"/>
      <c r="K331" s="44"/>
      <c r="L331" s="45"/>
      <c r="M331" s="46"/>
      <c r="N331" s="47"/>
      <c r="O331" s="48"/>
      <c r="P331" s="48"/>
      <c r="Q331"/>
      <c r="R331"/>
      <c r="S331"/>
      <c r="T331" s="50"/>
      <c r="U331" s="50"/>
      <c r="V331" s="50"/>
      <c r="W331" s="50"/>
      <c r="X331" s="50"/>
      <c r="Y331" s="50"/>
      <c r="Z331" s="50"/>
      <c r="AA331" s="50"/>
      <c r="AB331" s="50"/>
      <c r="AC331" s="50"/>
      <c r="AF331"/>
      <c r="AG331"/>
      <c r="AH331" s="66"/>
      <c r="AJ331"/>
    </row>
    <row r="332" spans="1:36" ht="15" x14ac:dyDescent="0.25">
      <c r="A332"/>
      <c r="B332"/>
      <c r="C332"/>
      <c r="D332" s="43"/>
      <c r="E332" s="44"/>
      <c r="F332" s="45"/>
      <c r="G332" s="46"/>
      <c r="H332" s="44"/>
      <c r="I332" s="45"/>
      <c r="J332" s="46"/>
      <c r="K332" s="44"/>
      <c r="L332" s="45"/>
      <c r="M332" s="46"/>
      <c r="N332" s="47"/>
      <c r="O332" s="48"/>
      <c r="P332" s="48"/>
      <c r="Q332"/>
      <c r="R332"/>
      <c r="S332"/>
      <c r="T332" s="50"/>
      <c r="U332" s="50"/>
      <c r="V332" s="50"/>
      <c r="W332" s="50"/>
      <c r="X332" s="50"/>
      <c r="Y332" s="50"/>
      <c r="Z332" s="50"/>
      <c r="AA332" s="50"/>
      <c r="AB332" s="50"/>
      <c r="AC332" s="50"/>
      <c r="AF332"/>
      <c r="AG332"/>
      <c r="AH332" s="66"/>
      <c r="AJ332"/>
    </row>
    <row r="333" spans="1:36" ht="15" x14ac:dyDescent="0.25">
      <c r="A333"/>
      <c r="B333"/>
      <c r="C333"/>
      <c r="D333" s="43"/>
      <c r="E333" s="44"/>
      <c r="F333" s="45"/>
      <c r="G333" s="46"/>
      <c r="H333" s="44"/>
      <c r="I333" s="45"/>
      <c r="J333" s="46"/>
      <c r="K333" s="44"/>
      <c r="L333" s="45"/>
      <c r="M333" s="46"/>
      <c r="N333" s="47"/>
      <c r="O333" s="48"/>
      <c r="P333" s="48"/>
      <c r="Q333"/>
      <c r="R333"/>
      <c r="S333"/>
      <c r="T333" s="50"/>
      <c r="U333" s="50"/>
      <c r="V333" s="50"/>
      <c r="W333" s="50"/>
      <c r="X333" s="50"/>
      <c r="Y333" s="50"/>
      <c r="Z333" s="50"/>
      <c r="AA333" s="50"/>
      <c r="AB333" s="50"/>
      <c r="AC333" s="50"/>
      <c r="AF333"/>
      <c r="AG333"/>
      <c r="AH333" s="66"/>
      <c r="AJ333"/>
    </row>
    <row r="334" spans="1:36" ht="15" x14ac:dyDescent="0.25">
      <c r="A334"/>
      <c r="B334"/>
      <c r="C334"/>
      <c r="D334" s="43"/>
      <c r="E334" s="44"/>
      <c r="F334" s="45"/>
      <c r="G334" s="46"/>
      <c r="H334" s="44"/>
      <c r="I334" s="45"/>
      <c r="J334" s="46"/>
      <c r="K334" s="44"/>
      <c r="L334" s="45"/>
      <c r="M334" s="46"/>
      <c r="N334" s="47"/>
      <c r="O334" s="48"/>
      <c r="P334" s="48"/>
      <c r="Q334"/>
      <c r="R334"/>
      <c r="S334"/>
      <c r="T334" s="50"/>
      <c r="U334" s="50"/>
      <c r="V334" s="50"/>
      <c r="W334" s="50"/>
      <c r="X334" s="50"/>
      <c r="Y334" s="50"/>
      <c r="Z334" s="50"/>
      <c r="AA334" s="50"/>
      <c r="AB334" s="50"/>
      <c r="AC334" s="50"/>
      <c r="AF334"/>
      <c r="AG334"/>
      <c r="AH334" s="66"/>
      <c r="AJ334"/>
    </row>
    <row r="335" spans="1:36" ht="15" x14ac:dyDescent="0.25">
      <c r="A335"/>
      <c r="B335"/>
      <c r="C335"/>
      <c r="D335" s="43"/>
      <c r="E335" s="44"/>
      <c r="F335" s="45"/>
      <c r="G335" s="46"/>
      <c r="H335" s="44"/>
      <c r="I335" s="45"/>
      <c r="J335" s="46"/>
      <c r="K335" s="44"/>
      <c r="L335" s="45"/>
      <c r="M335" s="46"/>
      <c r="N335" s="47"/>
      <c r="O335" s="48"/>
      <c r="P335" s="48"/>
      <c r="Q335"/>
      <c r="R335"/>
      <c r="S335"/>
      <c r="T335" s="50"/>
      <c r="U335" s="50"/>
      <c r="V335" s="50"/>
      <c r="W335" s="50"/>
      <c r="X335" s="50"/>
      <c r="Y335" s="50"/>
      <c r="Z335" s="50"/>
      <c r="AA335" s="50"/>
      <c r="AB335" s="50"/>
      <c r="AC335" s="50"/>
      <c r="AF335"/>
      <c r="AG335"/>
      <c r="AH335" s="66"/>
      <c r="AJ335"/>
    </row>
    <row r="336" spans="1:36" ht="15" x14ac:dyDescent="0.25">
      <c r="A336"/>
      <c r="B336"/>
      <c r="C336"/>
      <c r="D336" s="43"/>
      <c r="E336" s="44"/>
      <c r="F336" s="45"/>
      <c r="G336" s="46"/>
      <c r="H336" s="44"/>
      <c r="I336" s="45"/>
      <c r="J336" s="46"/>
      <c r="K336" s="44"/>
      <c r="L336" s="45"/>
      <c r="M336" s="46"/>
      <c r="N336" s="47"/>
      <c r="O336" s="48"/>
      <c r="P336" s="48"/>
      <c r="Q336"/>
      <c r="R336"/>
      <c r="S336"/>
      <c r="T336" s="50"/>
      <c r="U336" s="50"/>
      <c r="V336" s="50"/>
      <c r="W336" s="50"/>
      <c r="X336" s="50"/>
      <c r="Y336" s="50"/>
      <c r="Z336" s="50"/>
      <c r="AA336" s="50"/>
      <c r="AB336" s="50"/>
      <c r="AC336" s="50"/>
      <c r="AF336"/>
      <c r="AG336"/>
      <c r="AH336" s="66"/>
      <c r="AJ336"/>
    </row>
    <row r="337" spans="1:36" ht="15" x14ac:dyDescent="0.25">
      <c r="A337"/>
      <c r="B337"/>
      <c r="C337"/>
      <c r="D337" s="43"/>
      <c r="E337" s="44"/>
      <c r="F337" s="45"/>
      <c r="G337" s="46"/>
      <c r="H337" s="44"/>
      <c r="I337" s="45"/>
      <c r="J337" s="46"/>
      <c r="K337" s="44"/>
      <c r="L337" s="45"/>
      <c r="M337" s="46"/>
      <c r="N337" s="47"/>
      <c r="O337" s="48"/>
      <c r="P337" s="48"/>
      <c r="Q337"/>
      <c r="R337"/>
      <c r="S337"/>
      <c r="T337" s="50"/>
      <c r="U337" s="50"/>
      <c r="V337" s="50"/>
      <c r="W337" s="50"/>
      <c r="X337" s="50"/>
      <c r="Y337" s="50"/>
      <c r="Z337" s="50"/>
      <c r="AA337" s="50"/>
      <c r="AB337" s="50"/>
      <c r="AC337" s="50"/>
      <c r="AF337"/>
      <c r="AG337"/>
      <c r="AH337" s="66"/>
      <c r="AJ337"/>
    </row>
    <row r="338" spans="1:36" ht="15" x14ac:dyDescent="0.25">
      <c r="A338"/>
      <c r="B338"/>
      <c r="C338"/>
      <c r="D338" s="43"/>
      <c r="E338" s="44"/>
      <c r="F338" s="45"/>
      <c r="G338" s="46"/>
      <c r="H338" s="44"/>
      <c r="I338" s="45"/>
      <c r="J338" s="46"/>
      <c r="K338" s="44"/>
      <c r="L338" s="45"/>
      <c r="M338" s="46"/>
      <c r="N338" s="47"/>
      <c r="O338" s="48"/>
      <c r="P338" s="48"/>
      <c r="Q338"/>
      <c r="R338"/>
      <c r="S338"/>
      <c r="T338" s="50"/>
      <c r="U338" s="50"/>
      <c r="V338" s="50"/>
      <c r="W338" s="50"/>
      <c r="X338" s="50"/>
      <c r="Y338" s="50"/>
      <c r="Z338" s="50"/>
      <c r="AA338" s="50"/>
      <c r="AB338" s="50"/>
      <c r="AC338" s="50"/>
      <c r="AF338"/>
      <c r="AG338"/>
      <c r="AH338" s="66"/>
      <c r="AJ338"/>
    </row>
    <row r="339" spans="1:36" ht="15" x14ac:dyDescent="0.25">
      <c r="A339"/>
      <c r="B339"/>
      <c r="C339"/>
      <c r="D339" s="43"/>
      <c r="E339" s="44"/>
      <c r="F339" s="45"/>
      <c r="G339" s="46"/>
      <c r="H339" s="44"/>
      <c r="I339" s="45"/>
      <c r="J339" s="46"/>
      <c r="K339" s="44"/>
      <c r="L339" s="45"/>
      <c r="M339" s="46"/>
      <c r="N339" s="47"/>
      <c r="O339" s="48"/>
      <c r="P339" s="48"/>
      <c r="Q339"/>
      <c r="R339"/>
      <c r="S339"/>
      <c r="T339" s="50"/>
      <c r="U339" s="50"/>
      <c r="V339" s="50"/>
      <c r="W339" s="50"/>
      <c r="X339" s="50"/>
      <c r="Y339" s="50"/>
      <c r="Z339" s="50"/>
      <c r="AA339" s="50"/>
      <c r="AB339" s="50"/>
      <c r="AC339" s="50"/>
      <c r="AF339"/>
      <c r="AG339"/>
      <c r="AH339" s="66"/>
      <c r="AJ339"/>
    </row>
    <row r="340" spans="1:36" ht="15" x14ac:dyDescent="0.25">
      <c r="A340"/>
      <c r="B340"/>
      <c r="C340"/>
      <c r="D340" s="43"/>
      <c r="E340" s="44"/>
      <c r="F340" s="45"/>
      <c r="G340" s="46"/>
      <c r="H340" s="44"/>
      <c r="I340" s="45"/>
      <c r="J340" s="46"/>
      <c r="K340" s="44"/>
      <c r="L340" s="45"/>
      <c r="M340" s="46"/>
      <c r="N340" s="47"/>
      <c r="O340" s="48"/>
      <c r="P340" s="48"/>
      <c r="Q340"/>
      <c r="R340"/>
      <c r="S340"/>
      <c r="T340" s="50"/>
      <c r="U340" s="50"/>
      <c r="V340" s="50"/>
      <c r="W340" s="50"/>
      <c r="X340" s="50"/>
      <c r="Y340" s="50"/>
      <c r="Z340" s="50"/>
      <c r="AA340" s="50"/>
      <c r="AB340" s="50"/>
      <c r="AC340" s="50"/>
      <c r="AF340"/>
      <c r="AG340"/>
      <c r="AH340" s="66"/>
      <c r="AJ340"/>
    </row>
    <row r="341" spans="1:36" ht="15" x14ac:dyDescent="0.25">
      <c r="A341"/>
      <c r="B341"/>
      <c r="C341"/>
      <c r="D341" s="43"/>
      <c r="E341" s="44"/>
      <c r="F341" s="45"/>
      <c r="G341" s="46"/>
      <c r="H341" s="44"/>
      <c r="I341" s="45"/>
      <c r="J341" s="46"/>
      <c r="K341" s="44"/>
      <c r="L341" s="45"/>
      <c r="M341" s="46"/>
      <c r="N341" s="47"/>
      <c r="O341" s="48"/>
      <c r="P341" s="48"/>
      <c r="Q341"/>
      <c r="R341"/>
      <c r="S341"/>
      <c r="T341" s="50"/>
      <c r="U341" s="50"/>
      <c r="V341" s="50"/>
      <c r="W341" s="50"/>
      <c r="X341" s="50"/>
      <c r="Y341" s="50"/>
      <c r="Z341" s="50"/>
      <c r="AA341" s="50"/>
      <c r="AB341" s="50"/>
      <c r="AC341" s="50"/>
      <c r="AF341"/>
      <c r="AG341"/>
      <c r="AH341" s="66"/>
      <c r="AJ341"/>
    </row>
    <row r="342" spans="1:36" ht="15" x14ac:dyDescent="0.25">
      <c r="A342"/>
      <c r="B342"/>
      <c r="C342"/>
      <c r="D342" s="43"/>
      <c r="E342" s="44"/>
      <c r="F342" s="45"/>
      <c r="G342" s="46"/>
      <c r="H342" s="44"/>
      <c r="I342" s="45"/>
      <c r="J342" s="46"/>
      <c r="K342" s="44"/>
      <c r="L342" s="45"/>
      <c r="M342" s="46"/>
      <c r="N342" s="47"/>
      <c r="O342" s="48"/>
      <c r="P342" s="48"/>
      <c r="Q342"/>
      <c r="R342"/>
      <c r="S342"/>
      <c r="T342" s="50"/>
      <c r="U342" s="50"/>
      <c r="V342" s="50"/>
      <c r="W342" s="50"/>
      <c r="X342" s="50"/>
      <c r="Y342" s="50"/>
      <c r="Z342" s="50"/>
      <c r="AA342" s="50"/>
      <c r="AB342" s="50"/>
      <c r="AC342" s="50"/>
      <c r="AF342"/>
      <c r="AG342"/>
      <c r="AH342" s="66"/>
      <c r="AJ342"/>
    </row>
    <row r="343" spans="1:36" ht="15" x14ac:dyDescent="0.25">
      <c r="A343"/>
      <c r="B343"/>
      <c r="C343"/>
      <c r="D343" s="43"/>
      <c r="E343" s="44"/>
      <c r="F343" s="45"/>
      <c r="G343" s="46"/>
      <c r="H343" s="44"/>
      <c r="I343" s="45"/>
      <c r="J343" s="46"/>
      <c r="K343" s="44"/>
      <c r="L343" s="45"/>
      <c r="M343" s="46"/>
      <c r="N343" s="47"/>
      <c r="O343" s="48"/>
      <c r="P343" s="48"/>
      <c r="Q343"/>
      <c r="R343"/>
      <c r="S343"/>
      <c r="T343" s="50"/>
      <c r="U343" s="50"/>
      <c r="V343" s="50"/>
      <c r="W343" s="50"/>
      <c r="X343" s="50"/>
      <c r="Y343" s="50"/>
      <c r="Z343" s="50"/>
      <c r="AA343" s="50"/>
      <c r="AB343" s="50"/>
      <c r="AC343" s="50"/>
      <c r="AF343"/>
      <c r="AG343"/>
      <c r="AH343" s="66"/>
      <c r="AJ343"/>
    </row>
    <row r="344" spans="1:36" ht="15" x14ac:dyDescent="0.25">
      <c r="A344"/>
      <c r="B344"/>
      <c r="C344"/>
      <c r="D344" s="43"/>
      <c r="E344" s="44"/>
      <c r="F344" s="45"/>
      <c r="G344" s="46"/>
      <c r="H344" s="44"/>
      <c r="I344" s="45"/>
      <c r="J344" s="46"/>
      <c r="K344" s="44"/>
      <c r="L344" s="45"/>
      <c r="M344" s="46"/>
      <c r="N344" s="47"/>
      <c r="O344" s="48"/>
      <c r="P344" s="48"/>
      <c r="Q344"/>
      <c r="R344"/>
      <c r="S344"/>
      <c r="T344" s="50"/>
      <c r="U344" s="50"/>
      <c r="V344" s="50"/>
      <c r="W344" s="50"/>
      <c r="X344" s="50"/>
      <c r="Y344" s="50"/>
      <c r="Z344" s="50"/>
      <c r="AA344" s="50"/>
      <c r="AB344" s="50"/>
      <c r="AC344" s="50"/>
      <c r="AF344"/>
      <c r="AG344"/>
      <c r="AH344" s="66"/>
      <c r="AJ344"/>
    </row>
    <row r="345" spans="1:36" ht="15" x14ac:dyDescent="0.25">
      <c r="A345"/>
      <c r="B345"/>
      <c r="C345"/>
      <c r="D345" s="43"/>
      <c r="E345" s="44"/>
      <c r="F345" s="45"/>
      <c r="G345" s="46"/>
      <c r="H345" s="44"/>
      <c r="I345" s="45"/>
      <c r="J345" s="46"/>
      <c r="K345" s="44"/>
      <c r="L345" s="45"/>
      <c r="M345" s="46"/>
      <c r="N345" s="47"/>
      <c r="O345" s="48"/>
      <c r="P345" s="48"/>
      <c r="Q345"/>
      <c r="R345"/>
      <c r="S345"/>
      <c r="T345" s="50"/>
      <c r="U345" s="50"/>
      <c r="V345" s="50"/>
      <c r="W345" s="50"/>
      <c r="X345" s="50"/>
      <c r="Y345" s="50"/>
      <c r="Z345" s="50"/>
      <c r="AA345" s="50"/>
      <c r="AB345" s="50"/>
      <c r="AC345" s="50"/>
      <c r="AF345"/>
      <c r="AG345"/>
      <c r="AH345" s="66"/>
      <c r="AJ345"/>
    </row>
    <row r="346" spans="1:36" ht="15" x14ac:dyDescent="0.25">
      <c r="A346"/>
      <c r="B346"/>
      <c r="C346"/>
      <c r="D346" s="43"/>
      <c r="E346" s="44"/>
      <c r="F346" s="45"/>
      <c r="G346" s="46"/>
      <c r="H346" s="44"/>
      <c r="I346" s="45"/>
      <c r="J346" s="46"/>
      <c r="K346" s="44"/>
      <c r="L346" s="45"/>
      <c r="M346" s="46"/>
      <c r="N346" s="47"/>
      <c r="O346" s="48"/>
      <c r="P346" s="48"/>
      <c r="Q346"/>
      <c r="R346"/>
      <c r="S346"/>
      <c r="T346" s="50"/>
      <c r="U346" s="50"/>
      <c r="V346" s="50"/>
      <c r="W346" s="50"/>
      <c r="X346" s="50"/>
      <c r="Y346" s="50"/>
      <c r="Z346" s="50"/>
      <c r="AA346" s="50"/>
      <c r="AB346" s="50"/>
      <c r="AC346" s="50"/>
      <c r="AF346"/>
      <c r="AG346"/>
      <c r="AH346" s="66"/>
      <c r="AJ346"/>
    </row>
    <row r="347" spans="1:36" ht="15" x14ac:dyDescent="0.25">
      <c r="A347"/>
      <c r="B347"/>
      <c r="C347"/>
      <c r="D347" s="43"/>
      <c r="E347" s="44"/>
      <c r="F347" s="45"/>
      <c r="G347" s="46"/>
      <c r="H347" s="44"/>
      <c r="I347" s="45"/>
      <c r="J347" s="46"/>
      <c r="K347" s="44"/>
      <c r="L347" s="45"/>
      <c r="M347" s="46"/>
      <c r="N347" s="47"/>
      <c r="O347" s="48"/>
      <c r="P347" s="48"/>
      <c r="Q347"/>
      <c r="R347"/>
      <c r="S347"/>
      <c r="T347" s="50"/>
      <c r="U347" s="50"/>
      <c r="V347" s="50"/>
      <c r="W347" s="50"/>
      <c r="X347" s="50"/>
      <c r="Y347" s="50"/>
      <c r="Z347" s="50"/>
      <c r="AA347" s="50"/>
      <c r="AB347" s="50"/>
      <c r="AC347" s="50"/>
      <c r="AF347"/>
      <c r="AG347"/>
      <c r="AH347" s="66"/>
      <c r="AJ347"/>
    </row>
    <row r="348" spans="1:36" ht="15" x14ac:dyDescent="0.25">
      <c r="A348"/>
      <c r="B348"/>
      <c r="C348"/>
      <c r="D348" s="43"/>
      <c r="E348" s="44"/>
      <c r="F348" s="45"/>
      <c r="G348" s="46"/>
      <c r="H348" s="44"/>
      <c r="I348" s="45"/>
      <c r="J348" s="46"/>
      <c r="K348" s="44"/>
      <c r="L348" s="45"/>
      <c r="M348" s="46"/>
      <c r="N348" s="47"/>
      <c r="O348" s="48"/>
      <c r="P348" s="48"/>
      <c r="Q348"/>
      <c r="R348"/>
      <c r="S348"/>
      <c r="T348" s="50"/>
      <c r="U348" s="50"/>
      <c r="V348" s="50"/>
      <c r="W348" s="50"/>
      <c r="X348" s="50"/>
      <c r="Y348" s="50"/>
      <c r="Z348" s="50"/>
      <c r="AA348" s="50"/>
      <c r="AB348" s="50"/>
      <c r="AC348" s="50"/>
      <c r="AF348"/>
      <c r="AG348"/>
      <c r="AH348" s="66"/>
      <c r="AJ348"/>
    </row>
    <row r="349" spans="1:36" ht="15" x14ac:dyDescent="0.25">
      <c r="A349"/>
      <c r="B349"/>
      <c r="C349"/>
      <c r="D349" s="43"/>
      <c r="E349" s="44"/>
      <c r="F349" s="45"/>
      <c r="G349" s="46"/>
      <c r="H349" s="44"/>
      <c r="I349" s="45"/>
      <c r="J349" s="46"/>
      <c r="K349" s="44"/>
      <c r="L349" s="45"/>
      <c r="M349" s="46"/>
      <c r="N349" s="47"/>
      <c r="O349" s="48"/>
      <c r="P349" s="48"/>
      <c r="Q349"/>
      <c r="R349"/>
      <c r="S349"/>
      <c r="T349" s="50"/>
      <c r="U349" s="50"/>
      <c r="V349" s="50"/>
      <c r="W349" s="50"/>
      <c r="X349" s="50"/>
      <c r="Y349" s="50"/>
      <c r="Z349" s="50"/>
      <c r="AA349" s="50"/>
      <c r="AB349" s="50"/>
      <c r="AC349" s="50"/>
      <c r="AF349"/>
      <c r="AG349"/>
      <c r="AH349" s="66"/>
      <c r="AJ349"/>
    </row>
    <row r="350" spans="1:36" ht="15" x14ac:dyDescent="0.25">
      <c r="A350"/>
      <c r="B350"/>
      <c r="C350"/>
      <c r="D350" s="43"/>
      <c r="E350" s="44"/>
      <c r="F350" s="45"/>
      <c r="G350" s="46"/>
      <c r="H350" s="44"/>
      <c r="I350" s="45"/>
      <c r="J350" s="46"/>
      <c r="K350" s="44"/>
      <c r="L350" s="45"/>
      <c r="M350" s="46"/>
      <c r="N350" s="47"/>
      <c r="O350" s="48"/>
      <c r="P350" s="48"/>
      <c r="Q350"/>
      <c r="R350"/>
      <c r="S350"/>
      <c r="T350" s="50"/>
      <c r="U350" s="50"/>
      <c r="V350" s="50"/>
      <c r="W350" s="50"/>
      <c r="X350" s="50"/>
      <c r="Y350" s="50"/>
      <c r="Z350" s="50"/>
      <c r="AA350" s="50"/>
      <c r="AB350" s="50"/>
      <c r="AC350" s="50"/>
      <c r="AF350"/>
      <c r="AG350"/>
      <c r="AH350" s="66"/>
      <c r="AJ350"/>
    </row>
    <row r="351" spans="1:36" s="50" customFormat="1" ht="15" x14ac:dyDescent="0.25">
      <c r="A351"/>
      <c r="B351"/>
      <c r="C351"/>
      <c r="D351" s="43"/>
      <c r="E351" s="44"/>
      <c r="F351" s="45"/>
      <c r="G351" s="46"/>
      <c r="H351" s="44"/>
      <c r="I351" s="45"/>
      <c r="J351" s="46"/>
      <c r="K351" s="44"/>
      <c r="L351" s="45"/>
      <c r="M351" s="46"/>
      <c r="N351" s="47"/>
      <c r="O351" s="48"/>
      <c r="P351" s="48"/>
      <c r="Q351"/>
      <c r="R351"/>
      <c r="S351"/>
      <c r="AD351" s="51"/>
      <c r="AF351"/>
      <c r="AG351"/>
      <c r="AH351" s="66"/>
      <c r="AI351" s="51"/>
      <c r="AJ351"/>
    </row>
    <row r="352" spans="1:36" ht="15" x14ac:dyDescent="0.25">
      <c r="A352"/>
      <c r="B352"/>
      <c r="C352"/>
      <c r="D352" s="43"/>
      <c r="E352" s="44"/>
      <c r="F352" s="45"/>
      <c r="G352" s="46"/>
      <c r="H352" s="44"/>
      <c r="I352" s="45"/>
      <c r="J352" s="46"/>
      <c r="K352" s="44"/>
      <c r="L352" s="45"/>
      <c r="M352" s="46"/>
      <c r="N352" s="47"/>
      <c r="O352" s="48"/>
      <c r="P352" s="48"/>
      <c r="Q352"/>
      <c r="R352"/>
      <c r="S352"/>
      <c r="T352" s="50"/>
      <c r="U352" s="50"/>
      <c r="V352" s="50"/>
      <c r="W352" s="50"/>
      <c r="X352" s="50"/>
      <c r="Y352" s="50"/>
      <c r="Z352" s="50"/>
      <c r="AA352" s="50"/>
      <c r="AB352" s="50"/>
      <c r="AC352" s="50"/>
      <c r="AF352"/>
      <c r="AG352"/>
      <c r="AH352" s="66"/>
      <c r="AJ352"/>
    </row>
    <row r="353" spans="1:36" ht="15" x14ac:dyDescent="0.25">
      <c r="A353"/>
      <c r="B353"/>
      <c r="C353"/>
      <c r="D353" s="43"/>
      <c r="E353" s="44"/>
      <c r="F353" s="45"/>
      <c r="G353" s="46"/>
      <c r="H353" s="44"/>
      <c r="I353" s="45"/>
      <c r="J353" s="46"/>
      <c r="K353" s="44"/>
      <c r="L353" s="45"/>
      <c r="M353" s="46"/>
      <c r="N353" s="47"/>
      <c r="O353" s="48"/>
      <c r="P353" s="48"/>
      <c r="Q353"/>
      <c r="R353"/>
      <c r="S353"/>
      <c r="T353" s="50"/>
      <c r="U353" s="50"/>
      <c r="V353" s="50"/>
      <c r="W353" s="50"/>
      <c r="X353" s="50"/>
      <c r="Y353" s="50"/>
      <c r="Z353" s="50"/>
      <c r="AA353" s="50"/>
      <c r="AB353" s="50"/>
      <c r="AC353" s="50"/>
      <c r="AF353"/>
      <c r="AG353"/>
      <c r="AH353" s="66"/>
      <c r="AJ353"/>
    </row>
    <row r="354" spans="1:36" s="50" customFormat="1" ht="15" x14ac:dyDescent="0.25">
      <c r="A354"/>
      <c r="B354"/>
      <c r="C354"/>
      <c r="D354" s="43"/>
      <c r="E354" s="44"/>
      <c r="F354" s="45"/>
      <c r="G354" s="46"/>
      <c r="H354" s="44"/>
      <c r="I354" s="45"/>
      <c r="J354" s="46"/>
      <c r="K354" s="44"/>
      <c r="L354" s="45"/>
      <c r="M354" s="46"/>
      <c r="N354" s="47"/>
      <c r="O354" s="48"/>
      <c r="P354" s="48"/>
      <c r="Q354"/>
      <c r="R354"/>
      <c r="S354"/>
      <c r="AD354" s="51"/>
      <c r="AF354"/>
      <c r="AG354"/>
      <c r="AH354" s="66"/>
      <c r="AI354" s="51"/>
      <c r="AJ354"/>
    </row>
    <row r="355" spans="1:36" ht="15" x14ac:dyDescent="0.25">
      <c r="A355"/>
      <c r="B355"/>
      <c r="C355"/>
      <c r="D355" s="43"/>
      <c r="E355" s="44"/>
      <c r="F355" s="45"/>
      <c r="G355" s="46"/>
      <c r="H355" s="44"/>
      <c r="I355" s="45"/>
      <c r="J355" s="46"/>
      <c r="K355" s="44"/>
      <c r="L355" s="45"/>
      <c r="M355" s="46"/>
      <c r="N355" s="47"/>
      <c r="O355" s="48"/>
      <c r="P355" s="48"/>
      <c r="Q355"/>
      <c r="R355"/>
      <c r="S355" s="38"/>
      <c r="T355" s="50"/>
      <c r="U355" s="50"/>
      <c r="V355" s="50"/>
      <c r="W355" s="50"/>
      <c r="X355" s="50"/>
      <c r="Y355" s="50"/>
      <c r="Z355" s="50"/>
      <c r="AA355" s="50"/>
      <c r="AB355" s="50"/>
      <c r="AC355" s="50"/>
      <c r="AF355"/>
      <c r="AG355"/>
      <c r="AH355" s="66"/>
      <c r="AJ355"/>
    </row>
    <row r="356" spans="1:36" ht="15" x14ac:dyDescent="0.25">
      <c r="A356"/>
      <c r="B356"/>
      <c r="C356"/>
      <c r="D356" s="43"/>
      <c r="E356" s="44"/>
      <c r="F356" s="45"/>
      <c r="G356" s="46"/>
      <c r="H356" s="44"/>
      <c r="I356" s="45"/>
      <c r="J356" s="46"/>
      <c r="K356" s="44"/>
      <c r="L356" s="45"/>
      <c r="M356" s="46"/>
      <c r="N356" s="47"/>
      <c r="O356" s="48"/>
      <c r="P356" s="48"/>
      <c r="Q356"/>
      <c r="R356"/>
      <c r="S356" s="38"/>
      <c r="T356" s="50"/>
      <c r="U356" s="50"/>
      <c r="V356" s="50"/>
      <c r="W356" s="50"/>
      <c r="X356" s="50"/>
      <c r="Y356" s="50"/>
      <c r="Z356" s="50"/>
      <c r="AA356" s="50"/>
      <c r="AB356" s="50"/>
      <c r="AC356" s="50"/>
      <c r="AF356"/>
      <c r="AG356"/>
      <c r="AH356" s="66"/>
      <c r="AJ356"/>
    </row>
    <row r="357" spans="1:36" ht="15" x14ac:dyDescent="0.25">
      <c r="A357"/>
      <c r="B357"/>
      <c r="C357"/>
      <c r="D357" s="43"/>
      <c r="E357" s="44"/>
      <c r="F357" s="45"/>
      <c r="G357" s="46"/>
      <c r="H357" s="44"/>
      <c r="I357" s="45"/>
      <c r="J357" s="46"/>
      <c r="K357" s="44"/>
      <c r="L357" s="45"/>
      <c r="M357" s="46"/>
      <c r="N357" s="47"/>
      <c r="O357" s="48"/>
      <c r="P357" s="48"/>
      <c r="Q357"/>
      <c r="R357"/>
      <c r="S357" s="38"/>
      <c r="T357" s="50"/>
      <c r="U357" s="50"/>
      <c r="V357" s="50"/>
      <c r="W357" s="50"/>
      <c r="X357" s="50"/>
      <c r="Y357" s="50"/>
      <c r="Z357" s="50"/>
      <c r="AA357" s="50"/>
      <c r="AB357" s="50"/>
      <c r="AC357" s="50"/>
      <c r="AF357"/>
      <c r="AG357"/>
      <c r="AH357" s="66"/>
      <c r="AJ357"/>
    </row>
    <row r="358" spans="1:36" ht="15" x14ac:dyDescent="0.25">
      <c r="A358"/>
      <c r="B358"/>
      <c r="C358"/>
      <c r="D358" s="43"/>
      <c r="E358" s="44"/>
      <c r="F358" s="45"/>
      <c r="G358" s="46"/>
      <c r="H358" s="44"/>
      <c r="I358" s="45"/>
      <c r="J358" s="46"/>
      <c r="K358" s="44"/>
      <c r="L358" s="45"/>
      <c r="M358" s="46"/>
      <c r="N358" s="47"/>
      <c r="O358" s="48"/>
      <c r="P358" s="48"/>
      <c r="Q358"/>
      <c r="R358"/>
      <c r="S358" s="38"/>
      <c r="T358" s="50"/>
      <c r="U358" s="50"/>
      <c r="V358" s="50"/>
      <c r="W358" s="50"/>
      <c r="X358" s="50"/>
      <c r="Y358" s="50"/>
      <c r="Z358" s="50"/>
      <c r="AA358" s="50"/>
      <c r="AB358" s="50"/>
      <c r="AC358" s="50"/>
      <c r="AF358"/>
      <c r="AG358"/>
      <c r="AH358" s="66"/>
      <c r="AJ358"/>
    </row>
    <row r="359" spans="1:36" s="50" customFormat="1" ht="15" x14ac:dyDescent="0.25">
      <c r="A359"/>
      <c r="B359"/>
      <c r="C359"/>
      <c r="D359" s="43"/>
      <c r="E359" s="44"/>
      <c r="F359" s="45"/>
      <c r="G359" s="46"/>
      <c r="H359" s="44"/>
      <c r="I359" s="45"/>
      <c r="J359" s="46"/>
      <c r="K359" s="44"/>
      <c r="L359" s="45"/>
      <c r="M359" s="46"/>
      <c r="N359" s="47"/>
      <c r="O359" s="48"/>
      <c r="P359" s="48"/>
      <c r="Q359"/>
      <c r="R359"/>
      <c r="S359" s="38"/>
      <c r="AD359" s="51"/>
      <c r="AF359"/>
      <c r="AG359"/>
      <c r="AH359" s="66"/>
      <c r="AI359" s="51"/>
      <c r="AJ359"/>
    </row>
    <row r="360" spans="1:36" ht="15" x14ac:dyDescent="0.25">
      <c r="A360"/>
      <c r="B360"/>
      <c r="C360"/>
      <c r="D360" s="43"/>
      <c r="E360" s="44"/>
      <c r="F360" s="45"/>
      <c r="G360" s="46"/>
      <c r="H360" s="44"/>
      <c r="I360" s="45"/>
      <c r="J360" s="46"/>
      <c r="K360" s="44"/>
      <c r="L360" s="45"/>
      <c r="M360" s="46"/>
      <c r="N360" s="47"/>
      <c r="O360" s="48"/>
      <c r="P360" s="48"/>
      <c r="Q360"/>
      <c r="R360"/>
      <c r="S360" s="38"/>
      <c r="T360" s="50"/>
      <c r="U360" s="50"/>
      <c r="V360" s="50"/>
      <c r="W360" s="50"/>
      <c r="X360" s="50"/>
      <c r="Y360" s="50"/>
      <c r="Z360" s="50"/>
      <c r="AA360" s="50"/>
      <c r="AB360" s="50"/>
      <c r="AC360" s="50"/>
      <c r="AF360"/>
      <c r="AG360"/>
      <c r="AH360" s="66"/>
      <c r="AJ360"/>
    </row>
    <row r="361" spans="1:36" ht="15" x14ac:dyDescent="0.25">
      <c r="A361"/>
      <c r="B361"/>
      <c r="C361"/>
      <c r="D361" s="43"/>
      <c r="E361" s="44"/>
      <c r="F361" s="45"/>
      <c r="G361" s="46"/>
      <c r="H361" s="44"/>
      <c r="I361" s="45"/>
      <c r="J361" s="46"/>
      <c r="K361" s="44"/>
      <c r="L361" s="45"/>
      <c r="M361" s="46"/>
      <c r="N361" s="47"/>
      <c r="O361" s="48"/>
      <c r="P361" s="48"/>
      <c r="Q361"/>
      <c r="R361"/>
      <c r="S361" s="38"/>
      <c r="T361" s="50"/>
      <c r="U361" s="50"/>
      <c r="V361" s="50"/>
      <c r="W361" s="50"/>
      <c r="X361" s="50"/>
      <c r="Y361" s="50"/>
      <c r="Z361" s="50"/>
      <c r="AA361" s="50"/>
      <c r="AB361" s="50"/>
      <c r="AC361" s="50"/>
      <c r="AF361"/>
      <c r="AG361"/>
      <c r="AH361" s="66"/>
      <c r="AJ361"/>
    </row>
    <row r="362" spans="1:36" ht="15" x14ac:dyDescent="0.25">
      <c r="A362"/>
      <c r="B362"/>
      <c r="C362"/>
      <c r="D362" s="43"/>
      <c r="E362" s="44"/>
      <c r="F362" s="45"/>
      <c r="G362" s="46"/>
      <c r="H362" s="44"/>
      <c r="I362" s="45"/>
      <c r="J362" s="46"/>
      <c r="K362" s="44"/>
      <c r="L362" s="45"/>
      <c r="M362" s="46"/>
      <c r="N362" s="47"/>
      <c r="O362" s="48"/>
      <c r="P362" s="48"/>
      <c r="Q362"/>
      <c r="R362"/>
      <c r="S362" s="38"/>
      <c r="T362" s="50"/>
      <c r="U362" s="50"/>
      <c r="V362" s="50"/>
      <c r="W362" s="50"/>
      <c r="X362" s="50"/>
      <c r="Y362" s="50"/>
      <c r="Z362" s="50"/>
      <c r="AA362" s="50"/>
      <c r="AB362" s="50"/>
      <c r="AC362" s="50"/>
      <c r="AF362"/>
      <c r="AG362"/>
      <c r="AH362" s="66"/>
      <c r="AJ362"/>
    </row>
    <row r="363" spans="1:36" ht="15" x14ac:dyDescent="0.25">
      <c r="A363"/>
      <c r="B363"/>
      <c r="C363"/>
      <c r="D363" s="43"/>
      <c r="E363" s="44"/>
      <c r="F363" s="45"/>
      <c r="G363" s="46"/>
      <c r="H363" s="44"/>
      <c r="I363" s="45"/>
      <c r="J363" s="46"/>
      <c r="K363" s="44"/>
      <c r="L363" s="45"/>
      <c r="M363" s="46"/>
      <c r="N363" s="47"/>
      <c r="O363" s="48"/>
      <c r="P363" s="48"/>
      <c r="Q363"/>
      <c r="R363"/>
      <c r="S363" s="38"/>
      <c r="T363" s="50"/>
      <c r="U363" s="50"/>
      <c r="V363" s="50"/>
      <c r="W363" s="50"/>
      <c r="X363" s="50"/>
      <c r="Y363" s="50"/>
      <c r="Z363" s="50"/>
      <c r="AA363" s="50"/>
      <c r="AB363" s="50"/>
      <c r="AC363" s="50"/>
      <c r="AF363"/>
      <c r="AG363"/>
      <c r="AH363" s="66"/>
      <c r="AJ363"/>
    </row>
    <row r="364" spans="1:36" ht="15" x14ac:dyDescent="0.25">
      <c r="A364"/>
      <c r="B364"/>
      <c r="C364"/>
      <c r="D364" s="43"/>
      <c r="E364" s="44"/>
      <c r="F364" s="45"/>
      <c r="G364" s="46"/>
      <c r="H364" s="44"/>
      <c r="I364" s="45"/>
      <c r="J364" s="46"/>
      <c r="K364" s="44"/>
      <c r="L364" s="45"/>
      <c r="M364" s="46"/>
      <c r="N364" s="47"/>
      <c r="O364" s="48"/>
      <c r="P364" s="48"/>
      <c r="Q364"/>
      <c r="R364"/>
      <c r="S364" s="38"/>
      <c r="T364" s="50"/>
      <c r="U364" s="50"/>
      <c r="V364" s="50"/>
      <c r="W364" s="50"/>
      <c r="X364" s="50"/>
      <c r="Y364" s="50"/>
      <c r="Z364" s="50"/>
      <c r="AA364" s="50"/>
      <c r="AB364" s="50"/>
      <c r="AC364" s="50"/>
      <c r="AF364"/>
      <c r="AG364"/>
      <c r="AH364" s="66"/>
      <c r="AJ364"/>
    </row>
    <row r="365" spans="1:36" s="50" customFormat="1" ht="15" x14ac:dyDescent="0.25">
      <c r="A365"/>
      <c r="B365"/>
      <c r="C365"/>
      <c r="D365" s="43"/>
      <c r="E365" s="44"/>
      <c r="F365" s="45"/>
      <c r="G365" s="46"/>
      <c r="H365" s="44"/>
      <c r="I365" s="45"/>
      <c r="J365" s="46"/>
      <c r="K365" s="44"/>
      <c r="L365" s="45"/>
      <c r="M365" s="46"/>
      <c r="N365" s="47"/>
      <c r="O365" s="48"/>
      <c r="P365" s="48"/>
      <c r="Q365"/>
      <c r="R365"/>
      <c r="S365" s="38"/>
      <c r="AD365" s="51"/>
      <c r="AF365"/>
      <c r="AG365"/>
      <c r="AH365" s="66"/>
      <c r="AI365" s="51"/>
      <c r="AJ365"/>
    </row>
    <row r="366" spans="1:36" ht="15" x14ac:dyDescent="0.25">
      <c r="A366"/>
      <c r="B366"/>
      <c r="C366"/>
      <c r="D366" s="43"/>
      <c r="E366" s="44"/>
      <c r="F366" s="45"/>
      <c r="G366" s="46"/>
      <c r="H366" s="44"/>
      <c r="I366" s="45"/>
      <c r="J366" s="46"/>
      <c r="K366" s="44"/>
      <c r="L366" s="45"/>
      <c r="M366" s="46"/>
      <c r="N366" s="47"/>
      <c r="O366" s="48"/>
      <c r="P366" s="48"/>
      <c r="Q366"/>
      <c r="R366"/>
      <c r="S366" s="38"/>
      <c r="T366" s="50"/>
      <c r="U366" s="50"/>
      <c r="V366" s="50"/>
      <c r="W366" s="50"/>
      <c r="X366" s="50"/>
      <c r="Y366" s="50"/>
      <c r="Z366" s="50"/>
      <c r="AA366" s="50"/>
      <c r="AB366" s="50"/>
      <c r="AC366" s="50"/>
      <c r="AF366"/>
      <c r="AG366"/>
      <c r="AH366" s="66"/>
      <c r="AJ366"/>
    </row>
    <row r="367" spans="1:36" ht="15" x14ac:dyDescent="0.25">
      <c r="A367"/>
      <c r="B367"/>
      <c r="C367"/>
      <c r="D367" s="43"/>
      <c r="E367" s="44"/>
      <c r="F367" s="45"/>
      <c r="G367" s="46"/>
      <c r="H367" s="44"/>
      <c r="I367" s="45"/>
      <c r="J367" s="46"/>
      <c r="K367" s="44"/>
      <c r="L367" s="45"/>
      <c r="M367" s="46"/>
      <c r="N367" s="47"/>
      <c r="O367" s="48"/>
      <c r="P367" s="48"/>
      <c r="Q367"/>
      <c r="R367"/>
      <c r="S367" s="38"/>
      <c r="T367" s="50"/>
      <c r="U367" s="50"/>
      <c r="V367" s="50"/>
      <c r="W367" s="50"/>
      <c r="X367" s="50"/>
      <c r="Y367" s="50"/>
      <c r="Z367" s="50"/>
      <c r="AA367" s="50"/>
      <c r="AB367" s="50"/>
      <c r="AC367" s="50"/>
      <c r="AF367"/>
      <c r="AG367"/>
      <c r="AH367" s="66"/>
      <c r="AJ367"/>
    </row>
    <row r="368" spans="1:36" ht="15" x14ac:dyDescent="0.25">
      <c r="A368"/>
      <c r="B368"/>
      <c r="C368"/>
      <c r="D368" s="43"/>
      <c r="E368" s="44"/>
      <c r="F368" s="45"/>
      <c r="G368" s="46"/>
      <c r="H368" s="44"/>
      <c r="I368" s="45"/>
      <c r="J368" s="46"/>
      <c r="K368" s="44"/>
      <c r="L368" s="45"/>
      <c r="M368" s="46"/>
      <c r="N368" s="47"/>
      <c r="O368" s="48"/>
      <c r="P368" s="48"/>
      <c r="Q368"/>
      <c r="R368"/>
      <c r="S368" s="38"/>
      <c r="T368" s="50"/>
      <c r="U368" s="50"/>
      <c r="V368" s="50"/>
      <c r="W368" s="50"/>
      <c r="X368" s="50"/>
      <c r="Y368" s="50"/>
      <c r="Z368" s="50"/>
      <c r="AA368" s="50"/>
      <c r="AB368" s="50"/>
      <c r="AC368" s="50"/>
      <c r="AF368"/>
      <c r="AG368"/>
      <c r="AH368" s="66"/>
      <c r="AJ368"/>
    </row>
    <row r="369" spans="1:36" s="50" customFormat="1" ht="15" x14ac:dyDescent="0.25">
      <c r="A369"/>
      <c r="B369"/>
      <c r="C369"/>
      <c r="D369" s="43"/>
      <c r="E369" s="44"/>
      <c r="F369" s="45"/>
      <c r="G369" s="46"/>
      <c r="H369" s="44"/>
      <c r="I369" s="45"/>
      <c r="J369" s="46"/>
      <c r="K369" s="44"/>
      <c r="L369" s="45"/>
      <c r="M369" s="46"/>
      <c r="N369" s="47"/>
      <c r="O369" s="48"/>
      <c r="P369" s="48"/>
      <c r="Q369"/>
      <c r="R369"/>
      <c r="S369" s="38"/>
      <c r="AD369" s="51"/>
      <c r="AE369" s="51"/>
      <c r="AF369"/>
      <c r="AG369"/>
      <c r="AH369" s="66"/>
      <c r="AI369" s="51"/>
      <c r="AJ369"/>
    </row>
    <row r="370" spans="1:36" s="50" customFormat="1" ht="15" x14ac:dyDescent="0.25">
      <c r="A370"/>
      <c r="B370"/>
      <c r="C370"/>
      <c r="D370" s="43"/>
      <c r="E370" s="44"/>
      <c r="F370" s="45"/>
      <c r="G370" s="46"/>
      <c r="H370" s="44"/>
      <c r="I370" s="45"/>
      <c r="J370" s="46"/>
      <c r="K370" s="44"/>
      <c r="L370" s="45"/>
      <c r="M370" s="46"/>
      <c r="N370" s="47"/>
      <c r="O370" s="48"/>
      <c r="P370" s="48"/>
      <c r="Q370"/>
      <c r="R370"/>
      <c r="S370" s="38"/>
      <c r="AD370" s="51"/>
      <c r="AE370" s="51"/>
      <c r="AF370"/>
      <c r="AG370"/>
      <c r="AH370" s="66"/>
      <c r="AI370" s="51"/>
      <c r="AJ370"/>
    </row>
    <row r="371" spans="1:36" ht="15" x14ac:dyDescent="0.25">
      <c r="A371"/>
      <c r="B371"/>
      <c r="C371"/>
      <c r="D371" s="43"/>
      <c r="E371" s="44"/>
      <c r="F371" s="45"/>
      <c r="G371" s="46"/>
      <c r="H371" s="44"/>
      <c r="I371" s="45"/>
      <c r="J371" s="46"/>
      <c r="K371" s="44"/>
      <c r="L371" s="45"/>
      <c r="M371" s="46"/>
      <c r="N371" s="47"/>
      <c r="O371" s="48"/>
      <c r="P371" s="48"/>
      <c r="Q371"/>
      <c r="R371"/>
      <c r="S371" s="38"/>
      <c r="T371" s="50"/>
      <c r="U371" s="50"/>
      <c r="V371" s="50"/>
      <c r="W371" s="50"/>
      <c r="X371" s="50"/>
      <c r="Y371" s="50"/>
      <c r="Z371" s="50"/>
      <c r="AA371" s="50"/>
      <c r="AB371" s="50"/>
      <c r="AC371" s="50"/>
      <c r="AF371"/>
      <c r="AG371"/>
      <c r="AH371" s="66"/>
      <c r="AJ371"/>
    </row>
    <row r="372" spans="1:36" ht="15" x14ac:dyDescent="0.25">
      <c r="A372"/>
      <c r="B372"/>
      <c r="C372"/>
      <c r="D372" s="43"/>
      <c r="E372" s="44"/>
      <c r="F372" s="45"/>
      <c r="G372" s="46"/>
      <c r="H372" s="44"/>
      <c r="I372" s="45"/>
      <c r="J372" s="46"/>
      <c r="K372" s="44"/>
      <c r="L372" s="45"/>
      <c r="M372" s="46"/>
      <c r="N372" s="47"/>
      <c r="O372" s="48"/>
      <c r="P372" s="48"/>
      <c r="Q372"/>
      <c r="R372"/>
      <c r="S372" s="38"/>
      <c r="T372" s="50"/>
      <c r="U372" s="50"/>
      <c r="V372" s="50"/>
      <c r="W372" s="50"/>
      <c r="X372" s="50"/>
      <c r="Y372" s="50"/>
      <c r="Z372" s="50"/>
      <c r="AA372" s="50"/>
      <c r="AB372" s="50"/>
      <c r="AC372" s="50"/>
      <c r="AF372"/>
      <c r="AG372"/>
      <c r="AH372" s="66"/>
      <c r="AJ372"/>
    </row>
    <row r="373" spans="1:36" s="50" customFormat="1" ht="15" x14ac:dyDescent="0.25">
      <c r="A373"/>
      <c r="B373"/>
      <c r="C373"/>
      <c r="D373" s="43"/>
      <c r="E373" s="44"/>
      <c r="F373" s="45"/>
      <c r="G373" s="46"/>
      <c r="H373" s="44"/>
      <c r="I373" s="45"/>
      <c r="J373" s="46"/>
      <c r="K373" s="44"/>
      <c r="L373" s="45"/>
      <c r="M373" s="46"/>
      <c r="N373" s="47"/>
      <c r="O373" s="48"/>
      <c r="P373" s="48"/>
      <c r="Q373"/>
      <c r="R373"/>
      <c r="S373" s="38"/>
      <c r="AD373" s="51"/>
      <c r="AF373"/>
      <c r="AG373"/>
      <c r="AH373" s="66"/>
      <c r="AI373" s="51"/>
      <c r="AJ373"/>
    </row>
    <row r="374" spans="1:36" s="50" customFormat="1" ht="15" x14ac:dyDescent="0.25">
      <c r="A374"/>
      <c r="B374"/>
      <c r="C374"/>
      <c r="D374" s="43"/>
      <c r="E374" s="44"/>
      <c r="F374" s="45"/>
      <c r="G374" s="46"/>
      <c r="H374" s="44"/>
      <c r="I374" s="45"/>
      <c r="J374" s="46"/>
      <c r="K374" s="44"/>
      <c r="L374" s="45"/>
      <c r="M374" s="46"/>
      <c r="N374" s="47"/>
      <c r="O374" s="48"/>
      <c r="P374" s="48"/>
      <c r="Q374"/>
      <c r="R374"/>
      <c r="S374" s="38"/>
      <c r="AD374" s="51"/>
      <c r="AF374"/>
      <c r="AG374"/>
      <c r="AH374" s="66"/>
      <c r="AI374" s="51"/>
      <c r="AJ374"/>
    </row>
    <row r="375" spans="1:36" s="50" customFormat="1" ht="15" x14ac:dyDescent="0.25">
      <c r="A375"/>
      <c r="B375"/>
      <c r="C375"/>
      <c r="D375" s="43"/>
      <c r="E375" s="44"/>
      <c r="F375" s="45"/>
      <c r="G375" s="46"/>
      <c r="H375" s="44"/>
      <c r="I375" s="45"/>
      <c r="J375" s="46"/>
      <c r="K375" s="44"/>
      <c r="L375" s="45"/>
      <c r="M375" s="46"/>
      <c r="N375" s="47"/>
      <c r="O375" s="48"/>
      <c r="P375" s="48"/>
      <c r="Q375"/>
      <c r="R375"/>
      <c r="S375" s="38"/>
      <c r="AD375" s="51"/>
      <c r="AF375"/>
      <c r="AG375"/>
      <c r="AH375" s="66"/>
      <c r="AI375" s="51"/>
      <c r="AJ375"/>
    </row>
    <row r="376" spans="1:36" s="50" customFormat="1" ht="15" x14ac:dyDescent="0.25">
      <c r="A376"/>
      <c r="B376"/>
      <c r="C376"/>
      <c r="D376" s="43"/>
      <c r="E376" s="44"/>
      <c r="F376" s="45"/>
      <c r="G376" s="46"/>
      <c r="H376" s="44"/>
      <c r="I376" s="45"/>
      <c r="J376" s="46"/>
      <c r="K376" s="44"/>
      <c r="L376" s="45"/>
      <c r="M376" s="46"/>
      <c r="N376" s="47"/>
      <c r="O376" s="48"/>
      <c r="P376" s="48"/>
      <c r="Q376"/>
      <c r="R376"/>
      <c r="S376" s="38"/>
      <c r="AD376" s="51"/>
      <c r="AF376"/>
      <c r="AG376"/>
      <c r="AH376" s="66"/>
      <c r="AI376" s="51"/>
      <c r="AJ376"/>
    </row>
    <row r="377" spans="1:36" ht="15" x14ac:dyDescent="0.25">
      <c r="A377"/>
      <c r="B377"/>
      <c r="C377"/>
      <c r="D377" s="43"/>
      <c r="E377" s="44"/>
      <c r="F377" s="45"/>
      <c r="G377" s="46"/>
      <c r="H377" s="44"/>
      <c r="I377" s="45"/>
      <c r="J377" s="46"/>
      <c r="K377" s="44"/>
      <c r="L377" s="45"/>
      <c r="M377" s="46"/>
      <c r="N377" s="47"/>
      <c r="O377" s="48"/>
      <c r="P377" s="48"/>
      <c r="Q377"/>
      <c r="R377"/>
      <c r="S377" s="38"/>
      <c r="T377" s="50"/>
      <c r="U377" s="50"/>
      <c r="V377" s="50"/>
      <c r="W377" s="50"/>
      <c r="X377" s="50"/>
      <c r="Y377" s="50"/>
      <c r="Z377" s="50"/>
      <c r="AA377" s="50"/>
      <c r="AB377" s="50"/>
      <c r="AC377" s="50"/>
      <c r="AF377"/>
      <c r="AG377"/>
      <c r="AH377" s="66"/>
      <c r="AJ377"/>
    </row>
    <row r="378" spans="1:36" ht="15" x14ac:dyDescent="0.25">
      <c r="A378"/>
      <c r="B378"/>
      <c r="C378"/>
      <c r="D378" s="43"/>
      <c r="E378" s="44"/>
      <c r="F378" s="45"/>
      <c r="G378" s="46"/>
      <c r="H378" s="44"/>
      <c r="I378" s="45"/>
      <c r="J378" s="46"/>
      <c r="K378" s="44"/>
      <c r="L378" s="45"/>
      <c r="M378" s="46"/>
      <c r="N378" s="47"/>
      <c r="O378" s="48"/>
      <c r="P378" s="48"/>
      <c r="Q378"/>
      <c r="R378"/>
      <c r="S378" s="38"/>
      <c r="T378" s="50"/>
      <c r="U378" s="50"/>
      <c r="V378" s="50"/>
      <c r="W378" s="50"/>
      <c r="X378" s="50"/>
      <c r="Y378" s="50"/>
      <c r="Z378" s="50"/>
      <c r="AA378" s="50"/>
      <c r="AB378" s="50"/>
      <c r="AC378" s="50"/>
      <c r="AF378"/>
      <c r="AG378"/>
      <c r="AH378" s="66"/>
      <c r="AJ378"/>
    </row>
    <row r="379" spans="1:36" ht="15" x14ac:dyDescent="0.25">
      <c r="A379"/>
      <c r="B379"/>
      <c r="C379"/>
      <c r="D379" s="43"/>
      <c r="E379" s="44"/>
      <c r="F379" s="45"/>
      <c r="G379" s="46"/>
      <c r="H379" s="44"/>
      <c r="I379" s="45"/>
      <c r="J379" s="46"/>
      <c r="K379" s="44"/>
      <c r="L379" s="45"/>
      <c r="M379" s="46"/>
      <c r="N379" s="47"/>
      <c r="O379" s="48"/>
      <c r="P379" s="48"/>
      <c r="Q379"/>
      <c r="R379"/>
      <c r="S379" s="38"/>
      <c r="T379" s="50"/>
      <c r="U379" s="50"/>
      <c r="V379" s="50"/>
      <c r="W379" s="50"/>
      <c r="X379" s="50"/>
      <c r="Y379" s="50"/>
      <c r="Z379" s="50"/>
      <c r="AA379" s="50"/>
      <c r="AB379" s="50"/>
      <c r="AC379" s="50"/>
      <c r="AF379"/>
      <c r="AG379"/>
      <c r="AH379" s="66"/>
      <c r="AJ379"/>
    </row>
    <row r="380" spans="1:36" ht="15" x14ac:dyDescent="0.25">
      <c r="A380"/>
      <c r="B380"/>
      <c r="C380"/>
      <c r="D380" s="43"/>
      <c r="E380" s="44"/>
      <c r="F380" s="45"/>
      <c r="G380" s="46"/>
      <c r="H380" s="44"/>
      <c r="I380" s="45"/>
      <c r="J380" s="46"/>
      <c r="K380" s="44"/>
      <c r="L380" s="45"/>
      <c r="M380" s="46"/>
      <c r="N380" s="47"/>
      <c r="O380" s="48"/>
      <c r="P380" s="48"/>
      <c r="Q380"/>
      <c r="R380"/>
      <c r="S380" s="38"/>
      <c r="T380" s="50"/>
      <c r="U380" s="50"/>
      <c r="V380" s="50"/>
      <c r="W380" s="50"/>
      <c r="X380" s="50"/>
      <c r="Y380" s="50"/>
      <c r="Z380" s="50"/>
      <c r="AA380" s="50"/>
      <c r="AB380" s="50"/>
      <c r="AC380" s="50"/>
      <c r="AF380"/>
      <c r="AG380"/>
      <c r="AH380" s="66"/>
      <c r="AJ380"/>
    </row>
    <row r="381" spans="1:36" ht="15" x14ac:dyDescent="0.25">
      <c r="A381"/>
      <c r="B381"/>
      <c r="C381"/>
      <c r="D381" s="43"/>
      <c r="E381" s="44"/>
      <c r="F381" s="45"/>
      <c r="G381" s="46"/>
      <c r="H381" s="44"/>
      <c r="I381" s="45"/>
      <c r="J381" s="46"/>
      <c r="K381" s="44"/>
      <c r="L381" s="45"/>
      <c r="M381" s="46"/>
      <c r="N381" s="47"/>
      <c r="O381" s="48"/>
      <c r="P381" s="48"/>
      <c r="Q381"/>
      <c r="R381"/>
      <c r="S381" s="38"/>
      <c r="T381" s="50"/>
      <c r="U381" s="50"/>
      <c r="V381" s="50"/>
      <c r="W381" s="50"/>
      <c r="X381" s="50"/>
      <c r="Y381" s="50"/>
      <c r="Z381" s="50"/>
      <c r="AA381" s="50"/>
      <c r="AB381" s="50"/>
      <c r="AC381" s="50"/>
      <c r="AF381"/>
      <c r="AG381"/>
      <c r="AH381" s="66"/>
      <c r="AJ381"/>
    </row>
    <row r="382" spans="1:36" ht="15" x14ac:dyDescent="0.25">
      <c r="A382"/>
      <c r="B382"/>
      <c r="C382"/>
      <c r="D382" s="43"/>
      <c r="E382" s="44"/>
      <c r="F382" s="45"/>
      <c r="G382" s="46"/>
      <c r="H382" s="44"/>
      <c r="I382" s="45"/>
      <c r="J382" s="46"/>
      <c r="K382" s="44"/>
      <c r="L382" s="45"/>
      <c r="M382" s="46"/>
      <c r="N382" s="47"/>
      <c r="O382" s="48"/>
      <c r="P382" s="48"/>
      <c r="Q382"/>
      <c r="R382"/>
      <c r="S382" s="38"/>
      <c r="T382" s="50"/>
      <c r="U382" s="50"/>
      <c r="V382" s="50"/>
      <c r="W382" s="50"/>
      <c r="X382" s="50"/>
      <c r="Y382" s="50"/>
      <c r="Z382" s="50"/>
      <c r="AA382" s="50"/>
      <c r="AB382" s="50"/>
      <c r="AC382" s="50"/>
      <c r="AF382"/>
      <c r="AG382"/>
      <c r="AH382" s="66"/>
      <c r="AJ382"/>
    </row>
    <row r="383" spans="1:36" ht="15" x14ac:dyDescent="0.25">
      <c r="A383"/>
      <c r="B383"/>
      <c r="C383"/>
      <c r="D383" s="43"/>
      <c r="E383" s="44"/>
      <c r="F383" s="45"/>
      <c r="G383" s="46"/>
      <c r="H383" s="44"/>
      <c r="I383" s="45"/>
      <c r="J383" s="46"/>
      <c r="K383" s="44"/>
      <c r="L383" s="45"/>
      <c r="M383" s="46"/>
      <c r="N383" s="47"/>
      <c r="O383" s="48"/>
      <c r="P383" s="48"/>
      <c r="Q383"/>
      <c r="R383"/>
      <c r="S383" s="38"/>
      <c r="T383" s="50"/>
      <c r="U383" s="50"/>
      <c r="V383" s="50"/>
      <c r="W383" s="50"/>
      <c r="X383" s="50"/>
      <c r="Y383" s="50"/>
      <c r="Z383" s="50"/>
      <c r="AA383" s="50"/>
      <c r="AB383" s="50"/>
      <c r="AC383" s="50"/>
      <c r="AF383"/>
      <c r="AG383"/>
      <c r="AH383" s="66"/>
      <c r="AJ383"/>
    </row>
    <row r="384" spans="1:36" ht="15" x14ac:dyDescent="0.25">
      <c r="A384"/>
      <c r="B384"/>
      <c r="C384"/>
      <c r="D384" s="43"/>
      <c r="E384" s="44"/>
      <c r="F384" s="45"/>
      <c r="G384" s="46"/>
      <c r="H384" s="44"/>
      <c r="I384" s="45"/>
      <c r="J384" s="46"/>
      <c r="K384" s="44"/>
      <c r="L384" s="45"/>
      <c r="M384" s="46"/>
      <c r="N384" s="47"/>
      <c r="O384" s="48"/>
      <c r="P384" s="48"/>
      <c r="Q384"/>
      <c r="R384"/>
      <c r="S384" s="38"/>
      <c r="T384" s="50"/>
      <c r="U384" s="50"/>
      <c r="V384" s="50"/>
      <c r="W384" s="50"/>
      <c r="X384" s="50"/>
      <c r="Y384" s="50"/>
      <c r="Z384" s="50"/>
      <c r="AA384" s="50"/>
      <c r="AB384" s="50"/>
      <c r="AC384" s="50"/>
      <c r="AF384"/>
      <c r="AG384"/>
      <c r="AH384" s="66"/>
      <c r="AJ384"/>
    </row>
    <row r="385" spans="1:36" ht="15" x14ac:dyDescent="0.25">
      <c r="A385"/>
      <c r="B385"/>
      <c r="C385"/>
      <c r="D385" s="43"/>
      <c r="E385" s="44"/>
      <c r="F385" s="45"/>
      <c r="G385" s="46"/>
      <c r="H385" s="44"/>
      <c r="I385" s="45"/>
      <c r="J385" s="46"/>
      <c r="K385" s="44"/>
      <c r="L385" s="45"/>
      <c r="M385" s="46"/>
      <c r="N385" s="47"/>
      <c r="O385" s="48"/>
      <c r="P385" s="48"/>
      <c r="Q385"/>
      <c r="R385"/>
      <c r="S385" s="38"/>
      <c r="T385" s="50"/>
      <c r="U385" s="50"/>
      <c r="V385" s="50"/>
      <c r="W385" s="50"/>
      <c r="X385" s="50"/>
      <c r="Y385" s="50"/>
      <c r="Z385" s="50"/>
      <c r="AA385" s="50"/>
      <c r="AB385" s="50"/>
      <c r="AC385" s="50"/>
      <c r="AF385"/>
      <c r="AG385"/>
      <c r="AH385" s="66"/>
      <c r="AJ385"/>
    </row>
    <row r="386" spans="1:36" ht="15" x14ac:dyDescent="0.25">
      <c r="A386"/>
      <c r="B386"/>
      <c r="C386"/>
      <c r="D386" s="43"/>
      <c r="E386" s="44"/>
      <c r="F386" s="45"/>
      <c r="G386" s="46"/>
      <c r="H386" s="44"/>
      <c r="I386" s="45"/>
      <c r="J386" s="46"/>
      <c r="K386" s="44"/>
      <c r="L386" s="45"/>
      <c r="M386" s="46"/>
      <c r="N386" s="47"/>
      <c r="O386" s="48"/>
      <c r="P386" s="48"/>
      <c r="Q386"/>
      <c r="R386"/>
      <c r="S386" s="38"/>
      <c r="T386" s="50"/>
      <c r="U386" s="50"/>
      <c r="V386" s="50"/>
      <c r="W386" s="50"/>
      <c r="X386" s="50"/>
      <c r="Y386" s="50"/>
      <c r="Z386" s="50"/>
      <c r="AA386" s="50"/>
      <c r="AB386" s="50"/>
      <c r="AC386" s="50"/>
      <c r="AF386"/>
      <c r="AG386"/>
      <c r="AH386" s="66"/>
      <c r="AJ386"/>
    </row>
    <row r="387" spans="1:36" ht="15" x14ac:dyDescent="0.25">
      <c r="A387"/>
      <c r="B387"/>
      <c r="C387"/>
      <c r="D387" s="43"/>
      <c r="E387" s="44"/>
      <c r="F387" s="45"/>
      <c r="G387" s="46"/>
      <c r="H387" s="44"/>
      <c r="I387" s="45"/>
      <c r="J387" s="46"/>
      <c r="K387" s="44"/>
      <c r="L387" s="45"/>
      <c r="M387" s="46"/>
      <c r="N387" s="47"/>
      <c r="O387" s="48"/>
      <c r="P387" s="48"/>
      <c r="Q387"/>
      <c r="R387"/>
      <c r="S387" s="38"/>
      <c r="T387" s="50"/>
      <c r="U387" s="50"/>
      <c r="V387" s="50"/>
      <c r="W387" s="50"/>
      <c r="X387" s="50"/>
      <c r="Y387" s="50"/>
      <c r="Z387" s="50"/>
      <c r="AA387" s="50"/>
      <c r="AB387" s="50"/>
      <c r="AC387" s="50"/>
      <c r="AF387"/>
      <c r="AG387"/>
      <c r="AH387" s="66"/>
      <c r="AJ387"/>
    </row>
    <row r="388" spans="1:36" ht="15" x14ac:dyDescent="0.25">
      <c r="A388"/>
      <c r="B388"/>
      <c r="C388"/>
      <c r="D388" s="43"/>
      <c r="E388" s="44"/>
      <c r="F388" s="45"/>
      <c r="G388" s="46"/>
      <c r="H388" s="44"/>
      <c r="I388" s="45"/>
      <c r="J388" s="46"/>
      <c r="K388" s="44"/>
      <c r="L388" s="45"/>
      <c r="M388" s="46"/>
      <c r="N388" s="47"/>
      <c r="O388" s="48"/>
      <c r="P388" s="48"/>
      <c r="Q388"/>
      <c r="R388"/>
      <c r="S388" s="38"/>
      <c r="T388" s="50"/>
      <c r="U388" s="50"/>
      <c r="V388" s="50"/>
      <c r="W388" s="50"/>
      <c r="X388" s="50"/>
      <c r="Y388" s="50"/>
      <c r="Z388" s="50"/>
      <c r="AA388" s="50"/>
      <c r="AB388" s="50"/>
      <c r="AC388" s="50"/>
      <c r="AF388"/>
      <c r="AG388"/>
      <c r="AH388" s="66"/>
      <c r="AJ388"/>
    </row>
    <row r="389" spans="1:36" ht="15" x14ac:dyDescent="0.25">
      <c r="A389"/>
      <c r="B389"/>
      <c r="C389"/>
      <c r="D389" s="43"/>
      <c r="E389" s="44"/>
      <c r="F389" s="45"/>
      <c r="G389" s="46"/>
      <c r="H389" s="44"/>
      <c r="I389" s="45"/>
      <c r="J389" s="46"/>
      <c r="K389" s="44"/>
      <c r="L389" s="45"/>
      <c r="M389" s="46"/>
      <c r="N389" s="47"/>
      <c r="O389" s="48"/>
      <c r="P389" s="48"/>
      <c r="Q389"/>
      <c r="R389"/>
      <c r="S389" s="38"/>
      <c r="T389" s="50"/>
      <c r="U389" s="50"/>
      <c r="V389" s="50"/>
      <c r="W389" s="50"/>
      <c r="X389" s="50"/>
      <c r="Y389" s="50"/>
      <c r="Z389" s="50"/>
      <c r="AA389" s="50"/>
      <c r="AB389" s="50"/>
      <c r="AC389" s="50"/>
      <c r="AF389"/>
      <c r="AG389"/>
      <c r="AH389" s="66"/>
      <c r="AJ389"/>
    </row>
    <row r="390" spans="1:36" ht="15" x14ac:dyDescent="0.25">
      <c r="A390"/>
      <c r="B390"/>
      <c r="C390"/>
      <c r="D390" s="43"/>
      <c r="E390" s="44"/>
      <c r="F390" s="45"/>
      <c r="G390" s="46"/>
      <c r="H390" s="44"/>
      <c r="I390" s="45"/>
      <c r="J390" s="46"/>
      <c r="K390" s="44"/>
      <c r="L390" s="45"/>
      <c r="M390" s="46"/>
      <c r="N390" s="47"/>
      <c r="O390" s="48"/>
      <c r="P390" s="48"/>
      <c r="Q390"/>
      <c r="R390"/>
      <c r="S390" s="38"/>
      <c r="T390" s="50"/>
      <c r="U390" s="50"/>
      <c r="V390" s="50"/>
      <c r="W390" s="50"/>
      <c r="X390" s="50"/>
      <c r="Y390" s="50"/>
      <c r="Z390" s="50"/>
      <c r="AA390" s="50"/>
      <c r="AB390" s="50"/>
      <c r="AC390" s="50"/>
      <c r="AF390"/>
      <c r="AG390"/>
      <c r="AH390" s="66"/>
      <c r="AJ390"/>
    </row>
    <row r="391" spans="1:36" ht="15" x14ac:dyDescent="0.25">
      <c r="A391"/>
      <c r="B391"/>
      <c r="C391"/>
      <c r="D391" s="43"/>
      <c r="E391" s="44"/>
      <c r="F391" s="45"/>
      <c r="G391" s="46"/>
      <c r="H391" s="44"/>
      <c r="I391" s="45"/>
      <c r="J391" s="46"/>
      <c r="K391" s="44"/>
      <c r="L391" s="45"/>
      <c r="M391" s="46"/>
      <c r="N391" s="47"/>
      <c r="O391" s="48"/>
      <c r="P391" s="48"/>
      <c r="Q391"/>
      <c r="R391"/>
      <c r="S391" s="38"/>
      <c r="T391" s="50"/>
      <c r="U391" s="50"/>
      <c r="V391" s="50"/>
      <c r="W391" s="50"/>
      <c r="X391" s="50"/>
      <c r="Y391" s="50"/>
      <c r="Z391" s="50"/>
      <c r="AA391" s="50"/>
      <c r="AB391" s="50"/>
      <c r="AC391" s="50"/>
      <c r="AF391"/>
      <c r="AG391"/>
      <c r="AH391" s="66"/>
      <c r="AJ391"/>
    </row>
    <row r="392" spans="1:36" ht="15" x14ac:dyDescent="0.25">
      <c r="A392"/>
      <c r="B392"/>
      <c r="C392"/>
      <c r="D392" s="43"/>
      <c r="E392" s="44"/>
      <c r="F392" s="45"/>
      <c r="G392" s="46"/>
      <c r="H392" s="44"/>
      <c r="I392" s="45"/>
      <c r="J392" s="46"/>
      <c r="K392" s="44"/>
      <c r="L392" s="45"/>
      <c r="M392" s="46"/>
      <c r="N392" s="47"/>
      <c r="O392" s="48"/>
      <c r="P392" s="48"/>
      <c r="Q392"/>
      <c r="R392"/>
      <c r="S392" s="38"/>
      <c r="T392" s="50"/>
      <c r="U392" s="50"/>
      <c r="V392" s="50"/>
      <c r="W392" s="50"/>
      <c r="X392" s="50"/>
      <c r="Y392" s="50"/>
      <c r="Z392" s="50"/>
      <c r="AA392" s="50"/>
      <c r="AB392" s="50"/>
      <c r="AC392" s="50"/>
      <c r="AF392"/>
      <c r="AG392"/>
      <c r="AH392" s="66"/>
      <c r="AJ392"/>
    </row>
    <row r="393" spans="1:36" ht="15" x14ac:dyDescent="0.25">
      <c r="A393"/>
      <c r="B393"/>
      <c r="C393"/>
      <c r="D393" s="43"/>
      <c r="E393" s="44"/>
      <c r="F393" s="45"/>
      <c r="G393" s="46"/>
      <c r="H393" s="44"/>
      <c r="I393" s="45"/>
      <c r="J393" s="46"/>
      <c r="K393" s="44"/>
      <c r="L393" s="45"/>
      <c r="M393" s="46"/>
      <c r="N393" s="47"/>
      <c r="O393" s="48"/>
      <c r="P393" s="48"/>
      <c r="Q393"/>
      <c r="R393"/>
      <c r="S393" s="38"/>
      <c r="T393" s="50"/>
      <c r="U393" s="50"/>
      <c r="V393" s="50"/>
      <c r="W393" s="50"/>
      <c r="X393" s="50"/>
      <c r="Y393" s="50"/>
      <c r="Z393" s="50"/>
      <c r="AA393" s="50"/>
      <c r="AB393" s="50"/>
      <c r="AC393" s="50"/>
      <c r="AF393"/>
      <c r="AG393"/>
      <c r="AH393" s="66"/>
      <c r="AJ393"/>
    </row>
    <row r="394" spans="1:36" ht="15" x14ac:dyDescent="0.25">
      <c r="A394"/>
      <c r="B394"/>
      <c r="C394"/>
      <c r="D394" s="43"/>
      <c r="E394" s="44"/>
      <c r="F394" s="45"/>
      <c r="G394" s="46"/>
      <c r="H394" s="44"/>
      <c r="I394" s="45"/>
      <c r="J394" s="46"/>
      <c r="K394" s="44"/>
      <c r="L394" s="45"/>
      <c r="M394" s="46"/>
      <c r="N394" s="47"/>
      <c r="O394" s="48"/>
      <c r="P394" s="48"/>
      <c r="Q394"/>
      <c r="R394"/>
      <c r="S394" s="38"/>
      <c r="T394" s="50"/>
      <c r="U394" s="50"/>
      <c r="V394" s="50"/>
      <c r="W394" s="50"/>
      <c r="X394" s="50"/>
      <c r="Y394" s="50"/>
      <c r="Z394" s="50"/>
      <c r="AA394" s="50"/>
      <c r="AB394" s="50"/>
      <c r="AC394" s="50"/>
      <c r="AF394"/>
      <c r="AG394"/>
      <c r="AH394" s="66"/>
      <c r="AJ394"/>
    </row>
    <row r="395" spans="1:36" ht="15" x14ac:dyDescent="0.25">
      <c r="A395"/>
      <c r="B395"/>
      <c r="C395"/>
      <c r="D395" s="43"/>
      <c r="E395" s="44"/>
      <c r="F395" s="45"/>
      <c r="G395" s="46"/>
      <c r="H395" s="44"/>
      <c r="I395" s="45"/>
      <c r="J395" s="46"/>
      <c r="K395" s="44"/>
      <c r="L395" s="45"/>
      <c r="M395" s="46"/>
      <c r="N395" s="47"/>
      <c r="O395" s="48"/>
      <c r="P395" s="48"/>
      <c r="Q395"/>
      <c r="R395"/>
      <c r="S395" s="38"/>
      <c r="T395" s="50"/>
      <c r="U395" s="50"/>
      <c r="V395" s="50"/>
      <c r="W395" s="50"/>
      <c r="X395" s="50"/>
      <c r="Y395" s="50"/>
      <c r="Z395" s="50"/>
      <c r="AA395" s="50"/>
      <c r="AB395" s="50"/>
      <c r="AC395" s="50"/>
      <c r="AF395"/>
      <c r="AG395"/>
      <c r="AH395" s="66"/>
      <c r="AJ395"/>
    </row>
    <row r="396" spans="1:36" ht="15" x14ac:dyDescent="0.25">
      <c r="A396"/>
      <c r="B396"/>
      <c r="C396"/>
      <c r="D396" s="43"/>
      <c r="E396" s="44"/>
      <c r="F396" s="45"/>
      <c r="G396" s="46"/>
      <c r="H396" s="44"/>
      <c r="I396" s="45"/>
      <c r="J396" s="46"/>
      <c r="K396" s="44"/>
      <c r="L396" s="45"/>
      <c r="M396" s="46"/>
      <c r="N396" s="47"/>
      <c r="O396" s="48"/>
      <c r="P396" s="48"/>
      <c r="Q396"/>
      <c r="R396"/>
      <c r="S396" s="38"/>
      <c r="T396" s="50"/>
      <c r="U396" s="50"/>
      <c r="V396" s="50"/>
      <c r="W396" s="50"/>
      <c r="X396" s="50"/>
      <c r="Y396" s="50"/>
      <c r="Z396" s="50"/>
      <c r="AA396" s="50"/>
      <c r="AB396" s="50"/>
      <c r="AC396" s="50"/>
      <c r="AF396"/>
      <c r="AG396"/>
      <c r="AH396" s="66"/>
      <c r="AJ396"/>
    </row>
    <row r="397" spans="1:36" ht="15" x14ac:dyDescent="0.25">
      <c r="A397"/>
      <c r="B397"/>
      <c r="C397"/>
      <c r="D397" s="43"/>
      <c r="E397" s="44"/>
      <c r="F397" s="45"/>
      <c r="G397" s="46"/>
      <c r="H397" s="44"/>
      <c r="I397" s="45"/>
      <c r="J397" s="46"/>
      <c r="K397" s="44"/>
      <c r="L397" s="45"/>
      <c r="M397" s="46"/>
      <c r="N397" s="47"/>
      <c r="O397" s="48"/>
      <c r="P397" s="48"/>
      <c r="Q397"/>
      <c r="R397"/>
      <c r="S397" s="38"/>
      <c r="T397" s="50"/>
      <c r="U397" s="50"/>
      <c r="V397" s="50"/>
      <c r="W397" s="50"/>
      <c r="X397" s="50"/>
      <c r="Y397" s="50"/>
      <c r="Z397" s="50"/>
      <c r="AA397" s="50"/>
      <c r="AB397" s="50"/>
      <c r="AC397" s="50"/>
      <c r="AF397"/>
      <c r="AG397"/>
      <c r="AH397" s="66"/>
      <c r="AJ397"/>
    </row>
    <row r="398" spans="1:36" ht="15" x14ac:dyDescent="0.25">
      <c r="A398"/>
      <c r="B398"/>
      <c r="C398"/>
      <c r="D398" s="43"/>
      <c r="E398" s="44"/>
      <c r="F398" s="45"/>
      <c r="G398" s="46"/>
      <c r="H398" s="44"/>
      <c r="I398" s="45"/>
      <c r="J398" s="46"/>
      <c r="K398" s="44"/>
      <c r="L398" s="45"/>
      <c r="M398" s="46"/>
      <c r="N398" s="47"/>
      <c r="O398" s="48"/>
      <c r="P398" s="48"/>
      <c r="Q398"/>
      <c r="R398"/>
      <c r="S398" s="38"/>
      <c r="T398" s="50"/>
      <c r="U398" s="50"/>
      <c r="V398" s="50"/>
      <c r="W398" s="50"/>
      <c r="X398" s="50"/>
      <c r="Y398" s="50"/>
      <c r="Z398" s="50"/>
      <c r="AA398" s="50"/>
      <c r="AB398" s="50"/>
      <c r="AC398" s="50"/>
      <c r="AF398"/>
      <c r="AG398"/>
      <c r="AH398" s="66"/>
      <c r="AJ398"/>
    </row>
    <row r="399" spans="1:36" ht="15" x14ac:dyDescent="0.25">
      <c r="A399"/>
      <c r="B399"/>
      <c r="C399"/>
      <c r="D399" s="43"/>
      <c r="E399" s="44"/>
      <c r="F399" s="45"/>
      <c r="G399" s="46"/>
      <c r="H399" s="44"/>
      <c r="I399" s="45"/>
      <c r="J399" s="46"/>
      <c r="K399" s="44"/>
      <c r="L399" s="45"/>
      <c r="M399" s="46"/>
      <c r="N399" s="47"/>
      <c r="O399" s="48"/>
      <c r="P399" s="48"/>
      <c r="Q399"/>
      <c r="R399"/>
      <c r="S399" s="38"/>
      <c r="T399" s="50"/>
      <c r="U399" s="50"/>
      <c r="V399" s="50"/>
      <c r="W399" s="50"/>
      <c r="X399" s="50"/>
      <c r="Y399" s="50"/>
      <c r="Z399" s="50"/>
      <c r="AA399" s="50"/>
      <c r="AB399" s="50"/>
      <c r="AC399" s="50"/>
      <c r="AF399"/>
      <c r="AG399"/>
      <c r="AH399" s="66"/>
      <c r="AJ399"/>
    </row>
    <row r="400" spans="1:36" ht="15" x14ac:dyDescent="0.25">
      <c r="A400"/>
      <c r="B400"/>
      <c r="C400"/>
      <c r="D400" s="43"/>
      <c r="E400" s="44"/>
      <c r="F400" s="45"/>
      <c r="G400" s="46"/>
      <c r="H400" s="44"/>
      <c r="I400" s="45"/>
      <c r="J400" s="46"/>
      <c r="K400" s="44"/>
      <c r="L400" s="45"/>
      <c r="M400" s="46"/>
      <c r="N400" s="47"/>
      <c r="O400" s="48"/>
      <c r="P400" s="48"/>
      <c r="Q400"/>
      <c r="R400"/>
      <c r="S400" s="38"/>
      <c r="T400" s="50"/>
      <c r="U400" s="50"/>
      <c r="V400" s="50"/>
      <c r="W400" s="50"/>
      <c r="X400" s="50"/>
      <c r="Y400" s="50"/>
      <c r="Z400" s="50"/>
      <c r="AA400" s="50"/>
      <c r="AB400" s="50"/>
      <c r="AC400" s="50"/>
      <c r="AF400"/>
      <c r="AG400"/>
      <c r="AH400" s="66"/>
      <c r="AJ400"/>
    </row>
    <row r="401" spans="1:36" ht="15" x14ac:dyDescent="0.25">
      <c r="A401"/>
      <c r="B401"/>
      <c r="C401"/>
      <c r="D401" s="43"/>
      <c r="E401" s="44"/>
      <c r="F401" s="45"/>
      <c r="G401" s="46"/>
      <c r="H401" s="44"/>
      <c r="I401" s="45"/>
      <c r="J401" s="46"/>
      <c r="K401" s="44"/>
      <c r="L401" s="45"/>
      <c r="M401" s="46"/>
      <c r="N401" s="47"/>
      <c r="O401" s="48"/>
      <c r="P401" s="48"/>
      <c r="Q401"/>
      <c r="R401"/>
      <c r="S401" s="38"/>
      <c r="T401" s="50"/>
      <c r="U401" s="50"/>
      <c r="V401" s="50"/>
      <c r="W401" s="50"/>
      <c r="X401" s="50"/>
      <c r="Y401" s="50"/>
      <c r="Z401" s="50"/>
      <c r="AA401" s="50"/>
      <c r="AB401" s="50"/>
      <c r="AC401" s="50"/>
      <c r="AF401"/>
      <c r="AG401"/>
      <c r="AH401" s="66"/>
      <c r="AJ401"/>
    </row>
    <row r="402" spans="1:36" ht="15" x14ac:dyDescent="0.25">
      <c r="A402"/>
      <c r="B402"/>
      <c r="C402"/>
      <c r="D402" s="43"/>
      <c r="E402" s="44"/>
      <c r="F402" s="45"/>
      <c r="G402" s="46"/>
      <c r="H402" s="44"/>
      <c r="I402" s="45"/>
      <c r="J402" s="46"/>
      <c r="K402" s="44"/>
      <c r="L402" s="45"/>
      <c r="M402" s="46"/>
      <c r="N402" s="47"/>
      <c r="O402" s="48"/>
      <c r="P402" s="48"/>
      <c r="Q402"/>
      <c r="R402"/>
      <c r="S402" s="38"/>
      <c r="T402" s="50"/>
      <c r="U402" s="50"/>
      <c r="V402" s="50"/>
      <c r="W402" s="50"/>
      <c r="X402" s="50"/>
      <c r="Y402" s="50"/>
      <c r="Z402" s="50"/>
      <c r="AA402" s="50"/>
      <c r="AB402" s="50"/>
      <c r="AC402" s="50"/>
      <c r="AF402"/>
      <c r="AG402"/>
      <c r="AH402" s="66"/>
      <c r="AJ402"/>
    </row>
    <row r="403" spans="1:36" ht="15" x14ac:dyDescent="0.25">
      <c r="A403"/>
      <c r="B403"/>
      <c r="C403"/>
      <c r="D403" s="43"/>
      <c r="E403" s="44"/>
      <c r="F403" s="45"/>
      <c r="G403" s="46"/>
      <c r="H403" s="44"/>
      <c r="I403" s="45"/>
      <c r="J403" s="46"/>
      <c r="K403" s="44"/>
      <c r="L403" s="45"/>
      <c r="M403" s="46"/>
      <c r="N403" s="47"/>
      <c r="O403" s="48"/>
      <c r="P403" s="48"/>
      <c r="Q403"/>
      <c r="R403"/>
      <c r="S403" s="38"/>
      <c r="T403" s="50"/>
      <c r="U403" s="50"/>
      <c r="V403" s="50"/>
      <c r="W403" s="50"/>
      <c r="X403" s="50"/>
      <c r="Y403" s="50"/>
      <c r="Z403" s="50"/>
      <c r="AA403" s="50"/>
      <c r="AB403" s="50"/>
      <c r="AC403" s="50"/>
      <c r="AF403"/>
      <c r="AG403"/>
      <c r="AH403" s="66"/>
      <c r="AJ403"/>
    </row>
    <row r="404" spans="1:36" ht="15" x14ac:dyDescent="0.25">
      <c r="A404"/>
      <c r="B404"/>
      <c r="C404"/>
      <c r="D404" s="43"/>
      <c r="E404" s="44"/>
      <c r="F404" s="45"/>
      <c r="G404" s="46"/>
      <c r="H404" s="44"/>
      <c r="I404" s="45"/>
      <c r="J404" s="46"/>
      <c r="K404" s="44"/>
      <c r="L404" s="45"/>
      <c r="M404" s="46"/>
      <c r="N404" s="47"/>
      <c r="O404" s="48"/>
      <c r="P404" s="48"/>
      <c r="Q404"/>
      <c r="R404"/>
      <c r="S404" s="38"/>
      <c r="T404" s="50"/>
      <c r="U404" s="50"/>
      <c r="V404" s="50"/>
      <c r="W404" s="50"/>
      <c r="X404" s="50"/>
      <c r="Y404" s="50"/>
      <c r="Z404" s="50"/>
      <c r="AA404" s="50"/>
      <c r="AB404" s="50"/>
      <c r="AC404" s="50"/>
      <c r="AF404"/>
      <c r="AG404"/>
      <c r="AH404" s="66"/>
      <c r="AJ404"/>
    </row>
    <row r="405" spans="1:36" ht="15" x14ac:dyDescent="0.25">
      <c r="A405"/>
      <c r="B405"/>
      <c r="C405"/>
      <c r="D405" s="43"/>
      <c r="E405" s="44"/>
      <c r="F405" s="45"/>
      <c r="G405" s="46"/>
      <c r="H405" s="44"/>
      <c r="I405" s="45"/>
      <c r="J405" s="46"/>
      <c r="K405" s="44"/>
      <c r="L405" s="45"/>
      <c r="M405" s="46"/>
      <c r="N405" s="47"/>
      <c r="O405" s="48"/>
      <c r="P405" s="48"/>
      <c r="Q405"/>
      <c r="R405"/>
      <c r="S405" s="38"/>
      <c r="T405" s="50"/>
      <c r="U405" s="50"/>
      <c r="V405" s="50"/>
      <c r="W405" s="50"/>
      <c r="X405" s="50"/>
      <c r="Y405" s="50"/>
      <c r="Z405" s="50"/>
      <c r="AA405" s="50"/>
      <c r="AB405" s="50"/>
      <c r="AC405" s="50"/>
      <c r="AF405"/>
      <c r="AG405"/>
      <c r="AH405" s="66"/>
      <c r="AJ405"/>
    </row>
    <row r="406" spans="1:36" ht="15" x14ac:dyDescent="0.25">
      <c r="A406"/>
      <c r="B406"/>
      <c r="C406"/>
      <c r="D406" s="43"/>
      <c r="E406" s="44"/>
      <c r="F406" s="45"/>
      <c r="G406" s="46"/>
      <c r="H406" s="44"/>
      <c r="I406" s="45"/>
      <c r="J406" s="46"/>
      <c r="K406" s="44"/>
      <c r="L406" s="45"/>
      <c r="M406" s="46"/>
      <c r="N406" s="47"/>
      <c r="O406" s="48"/>
      <c r="P406" s="48"/>
      <c r="Q406"/>
      <c r="R406"/>
      <c r="S406" s="38"/>
      <c r="T406" s="50"/>
      <c r="U406" s="50"/>
      <c r="V406" s="50"/>
      <c r="W406" s="50"/>
      <c r="X406" s="50"/>
      <c r="Y406" s="50"/>
      <c r="Z406" s="50"/>
      <c r="AA406" s="50"/>
      <c r="AB406" s="50"/>
      <c r="AC406" s="50"/>
      <c r="AF406"/>
      <c r="AG406"/>
      <c r="AH406" s="66"/>
      <c r="AJ406"/>
    </row>
    <row r="407" spans="1:36" s="50" customFormat="1" ht="15" x14ac:dyDescent="0.25">
      <c r="A407"/>
      <c r="B407"/>
      <c r="C407"/>
      <c r="D407" s="43"/>
      <c r="E407" s="44"/>
      <c r="F407" s="45"/>
      <c r="G407" s="46"/>
      <c r="H407" s="44"/>
      <c r="I407" s="45"/>
      <c r="J407" s="46"/>
      <c r="K407" s="44"/>
      <c r="L407" s="45"/>
      <c r="M407" s="46"/>
      <c r="N407" s="47"/>
      <c r="O407" s="48"/>
      <c r="P407" s="48"/>
      <c r="Q407"/>
      <c r="R407"/>
      <c r="S407" s="38"/>
      <c r="AD407" s="51"/>
      <c r="AE407" s="51"/>
      <c r="AF407"/>
      <c r="AG407"/>
      <c r="AH407" s="66"/>
      <c r="AI407" s="51"/>
      <c r="AJ407"/>
    </row>
    <row r="408" spans="1:36" ht="15" x14ac:dyDescent="0.25">
      <c r="A408"/>
      <c r="B408"/>
      <c r="C408"/>
      <c r="D408" s="43"/>
      <c r="E408" s="44"/>
      <c r="F408" s="45"/>
      <c r="G408" s="46"/>
      <c r="H408" s="44"/>
      <c r="I408" s="45"/>
      <c r="J408" s="46"/>
      <c r="K408" s="44"/>
      <c r="L408" s="45"/>
      <c r="M408" s="46"/>
      <c r="N408" s="47"/>
      <c r="O408" s="48"/>
      <c r="P408" s="48"/>
      <c r="Q408"/>
      <c r="R408"/>
      <c r="S408" s="38"/>
      <c r="T408" s="50"/>
      <c r="U408" s="50"/>
      <c r="V408" s="50"/>
      <c r="W408" s="50"/>
      <c r="X408" s="50"/>
      <c r="Y408" s="50"/>
      <c r="Z408" s="50"/>
      <c r="AA408" s="50"/>
      <c r="AB408" s="50"/>
      <c r="AC408" s="50"/>
      <c r="AF408"/>
      <c r="AG408"/>
      <c r="AH408" s="66"/>
      <c r="AJ408"/>
    </row>
    <row r="409" spans="1:36" ht="15" x14ac:dyDescent="0.25">
      <c r="A409"/>
      <c r="B409"/>
      <c r="C409"/>
      <c r="D409" s="43"/>
      <c r="E409" s="44"/>
      <c r="F409" s="45"/>
      <c r="G409" s="46"/>
      <c r="H409" s="44"/>
      <c r="I409" s="45"/>
      <c r="J409" s="46"/>
      <c r="K409" s="44"/>
      <c r="L409" s="45"/>
      <c r="M409" s="46"/>
      <c r="N409" s="47"/>
      <c r="O409" s="48"/>
      <c r="P409" s="48"/>
      <c r="Q409"/>
      <c r="R409"/>
      <c r="S409" s="38"/>
      <c r="T409" s="50"/>
      <c r="U409" s="50"/>
      <c r="V409" s="50"/>
      <c r="W409" s="50"/>
      <c r="X409" s="50"/>
      <c r="Y409" s="50"/>
      <c r="Z409" s="50"/>
      <c r="AA409" s="50"/>
      <c r="AB409" s="50"/>
      <c r="AC409" s="50"/>
      <c r="AF409"/>
      <c r="AG409"/>
      <c r="AH409" s="66"/>
      <c r="AJ409"/>
    </row>
    <row r="410" spans="1:36" ht="15" x14ac:dyDescent="0.25">
      <c r="A410"/>
      <c r="B410"/>
      <c r="C410"/>
      <c r="D410" s="43"/>
      <c r="E410" s="44"/>
      <c r="F410" s="45"/>
      <c r="G410" s="46"/>
      <c r="H410" s="44"/>
      <c r="I410" s="45"/>
      <c r="J410" s="46"/>
      <c r="K410" s="44"/>
      <c r="L410" s="45"/>
      <c r="M410" s="46"/>
      <c r="N410" s="47"/>
      <c r="O410" s="48"/>
      <c r="P410" s="48"/>
      <c r="Q410"/>
      <c r="R410"/>
      <c r="S410" s="38"/>
      <c r="T410" s="50"/>
      <c r="U410" s="50"/>
      <c r="V410" s="50"/>
      <c r="W410" s="50"/>
      <c r="X410" s="50"/>
      <c r="Y410" s="50"/>
      <c r="Z410" s="50"/>
      <c r="AA410" s="50"/>
      <c r="AB410" s="50"/>
      <c r="AC410" s="50"/>
      <c r="AF410"/>
      <c r="AG410"/>
      <c r="AH410" s="66"/>
      <c r="AJ410"/>
    </row>
    <row r="411" spans="1:36" ht="15" x14ac:dyDescent="0.25">
      <c r="A411"/>
      <c r="B411"/>
      <c r="C411"/>
      <c r="D411" s="43"/>
      <c r="E411" s="44"/>
      <c r="F411" s="45"/>
      <c r="G411" s="46"/>
      <c r="H411" s="44"/>
      <c r="I411" s="45"/>
      <c r="J411" s="46"/>
      <c r="K411" s="44"/>
      <c r="L411" s="45"/>
      <c r="M411" s="46"/>
      <c r="N411" s="47"/>
      <c r="O411" s="48"/>
      <c r="P411" s="48"/>
      <c r="Q411"/>
      <c r="R411"/>
      <c r="S411" s="38"/>
      <c r="T411" s="50"/>
      <c r="U411" s="50"/>
      <c r="V411" s="50"/>
      <c r="W411" s="50"/>
      <c r="X411" s="50"/>
      <c r="Y411" s="50"/>
      <c r="Z411" s="50"/>
      <c r="AA411" s="50"/>
      <c r="AB411" s="50"/>
      <c r="AC411" s="50"/>
      <c r="AF411"/>
      <c r="AG411"/>
      <c r="AH411" s="66"/>
      <c r="AJ411"/>
    </row>
    <row r="412" spans="1:36" s="50" customFormat="1" ht="15" x14ac:dyDescent="0.25">
      <c r="A412"/>
      <c r="B412"/>
      <c r="C412"/>
      <c r="D412" s="43"/>
      <c r="E412" s="44"/>
      <c r="F412" s="45"/>
      <c r="G412" s="46"/>
      <c r="H412" s="44"/>
      <c r="I412" s="45"/>
      <c r="J412" s="46"/>
      <c r="K412" s="44"/>
      <c r="L412" s="45"/>
      <c r="M412" s="46"/>
      <c r="N412" s="47"/>
      <c r="O412" s="48"/>
      <c r="P412" s="48"/>
      <c r="Q412"/>
      <c r="R412"/>
      <c r="S412" s="38"/>
      <c r="AD412" s="51"/>
      <c r="AE412" s="51"/>
      <c r="AF412"/>
      <c r="AG412"/>
      <c r="AH412" s="66"/>
      <c r="AI412" s="51"/>
      <c r="AJ412"/>
    </row>
    <row r="413" spans="1:36" ht="15" x14ac:dyDescent="0.25">
      <c r="A413"/>
      <c r="B413"/>
      <c r="C413"/>
      <c r="D413" s="43"/>
      <c r="E413" s="44"/>
      <c r="F413" s="45"/>
      <c r="G413" s="46"/>
      <c r="H413" s="44"/>
      <c r="I413" s="45"/>
      <c r="J413" s="46"/>
      <c r="K413" s="44"/>
      <c r="L413" s="45"/>
      <c r="M413" s="46"/>
      <c r="N413" s="47"/>
      <c r="O413" s="48"/>
      <c r="P413" s="48"/>
      <c r="Q413"/>
      <c r="R413"/>
      <c r="S413" s="38"/>
      <c r="T413" s="50"/>
      <c r="U413" s="50"/>
      <c r="V413" s="50"/>
      <c r="W413" s="50"/>
      <c r="X413" s="50"/>
      <c r="Y413" s="50"/>
      <c r="Z413" s="50"/>
      <c r="AA413" s="50"/>
      <c r="AB413" s="50"/>
      <c r="AC413" s="50"/>
      <c r="AF413"/>
      <c r="AG413"/>
      <c r="AH413" s="66"/>
      <c r="AJ413"/>
    </row>
    <row r="414" spans="1:36" s="50" customFormat="1" ht="15" x14ac:dyDescent="0.25">
      <c r="A414"/>
      <c r="B414"/>
      <c r="C414"/>
      <c r="D414" s="43"/>
      <c r="E414" s="44"/>
      <c r="F414" s="45"/>
      <c r="G414" s="46"/>
      <c r="H414" s="44"/>
      <c r="I414" s="45"/>
      <c r="J414" s="46"/>
      <c r="K414" s="44"/>
      <c r="L414" s="45"/>
      <c r="M414" s="46"/>
      <c r="N414" s="47"/>
      <c r="O414" s="48"/>
      <c r="P414" s="48"/>
      <c r="Q414"/>
      <c r="R414"/>
      <c r="S414" s="38"/>
      <c r="AD414" s="51"/>
      <c r="AE414" s="51"/>
      <c r="AF414"/>
      <c r="AG414"/>
      <c r="AH414" s="66"/>
      <c r="AI414" s="51"/>
      <c r="AJ414"/>
    </row>
    <row r="415" spans="1:36" ht="15" x14ac:dyDescent="0.25">
      <c r="A415"/>
      <c r="B415"/>
      <c r="C415"/>
      <c r="D415" s="43"/>
      <c r="E415" s="44"/>
      <c r="F415" s="45"/>
      <c r="G415" s="46"/>
      <c r="H415" s="44"/>
      <c r="I415" s="45"/>
      <c r="J415" s="46"/>
      <c r="K415" s="44"/>
      <c r="L415" s="45"/>
      <c r="M415" s="46"/>
      <c r="N415" s="47"/>
      <c r="O415" s="48"/>
      <c r="P415" s="48"/>
      <c r="Q415"/>
      <c r="R415"/>
      <c r="S415" s="38"/>
      <c r="T415" s="50"/>
      <c r="U415" s="50"/>
      <c r="V415" s="50"/>
      <c r="W415" s="50"/>
      <c r="X415" s="50"/>
      <c r="Y415" s="50"/>
      <c r="Z415" s="50"/>
      <c r="AA415" s="50"/>
      <c r="AB415" s="50"/>
      <c r="AC415" s="50"/>
      <c r="AF415"/>
      <c r="AG415"/>
      <c r="AH415" s="66"/>
      <c r="AJ415"/>
    </row>
    <row r="416" spans="1:36" ht="15" x14ac:dyDescent="0.25">
      <c r="A416"/>
      <c r="B416"/>
      <c r="C416"/>
      <c r="D416" s="43"/>
      <c r="E416" s="44"/>
      <c r="F416" s="45"/>
      <c r="G416" s="46"/>
      <c r="H416" s="44"/>
      <c r="I416" s="45"/>
      <c r="J416" s="46"/>
      <c r="K416" s="44"/>
      <c r="L416" s="45"/>
      <c r="M416" s="46"/>
      <c r="N416" s="47"/>
      <c r="O416" s="48"/>
      <c r="P416" s="48"/>
      <c r="Q416"/>
      <c r="R416"/>
      <c r="S416" s="38"/>
      <c r="T416" s="50"/>
      <c r="U416" s="50"/>
      <c r="V416" s="50"/>
      <c r="W416" s="50"/>
      <c r="X416" s="50"/>
      <c r="Y416" s="50"/>
      <c r="Z416" s="50"/>
      <c r="AA416" s="50"/>
      <c r="AB416" s="50"/>
      <c r="AC416" s="50"/>
      <c r="AF416"/>
      <c r="AG416"/>
      <c r="AH416" s="66"/>
      <c r="AJ416"/>
    </row>
    <row r="417" spans="1:36" ht="15" x14ac:dyDescent="0.25">
      <c r="A417"/>
      <c r="B417"/>
      <c r="C417"/>
      <c r="D417" s="43"/>
      <c r="E417" s="44"/>
      <c r="F417" s="45"/>
      <c r="G417" s="46"/>
      <c r="H417" s="44"/>
      <c r="I417" s="45"/>
      <c r="J417" s="46"/>
      <c r="K417" s="44"/>
      <c r="L417" s="45"/>
      <c r="M417" s="46"/>
      <c r="N417" s="47"/>
      <c r="O417" s="48"/>
      <c r="P417" s="48"/>
      <c r="Q417"/>
      <c r="R417"/>
      <c r="S417" s="38"/>
      <c r="T417" s="50"/>
      <c r="U417" s="50"/>
      <c r="V417" s="50"/>
      <c r="W417" s="50"/>
      <c r="X417" s="50"/>
      <c r="Y417" s="50"/>
      <c r="Z417" s="50"/>
      <c r="AA417" s="50"/>
      <c r="AB417" s="50"/>
      <c r="AC417" s="50"/>
      <c r="AF417"/>
      <c r="AG417"/>
      <c r="AH417" s="66"/>
      <c r="AJ417"/>
    </row>
    <row r="418" spans="1:36" ht="15" x14ac:dyDescent="0.25">
      <c r="A418"/>
      <c r="B418"/>
      <c r="C418"/>
      <c r="D418" s="43"/>
      <c r="E418" s="44"/>
      <c r="F418" s="45"/>
      <c r="G418" s="46"/>
      <c r="H418" s="44"/>
      <c r="I418" s="45"/>
      <c r="J418" s="46"/>
      <c r="K418" s="44"/>
      <c r="L418" s="45"/>
      <c r="M418" s="46"/>
      <c r="N418" s="47"/>
      <c r="O418" s="48"/>
      <c r="P418" s="48"/>
      <c r="Q418"/>
      <c r="R418"/>
      <c r="S418" s="38"/>
      <c r="T418" s="50"/>
      <c r="U418" s="50"/>
      <c r="V418" s="50"/>
      <c r="W418" s="50"/>
      <c r="X418" s="50"/>
      <c r="Y418" s="50"/>
      <c r="Z418" s="50"/>
      <c r="AA418" s="50"/>
      <c r="AB418" s="50"/>
      <c r="AC418" s="50"/>
      <c r="AF418"/>
      <c r="AG418"/>
      <c r="AH418" s="66"/>
      <c r="AJ418"/>
    </row>
    <row r="419" spans="1:36" s="50" customFormat="1" ht="15" x14ac:dyDescent="0.25">
      <c r="A419"/>
      <c r="B419"/>
      <c r="C419"/>
      <c r="D419" s="43"/>
      <c r="E419" s="44"/>
      <c r="F419" s="45"/>
      <c r="G419" s="46"/>
      <c r="H419" s="44"/>
      <c r="I419" s="45"/>
      <c r="J419" s="46"/>
      <c r="K419" s="44"/>
      <c r="L419" s="45"/>
      <c r="M419" s="46"/>
      <c r="N419" s="47"/>
      <c r="O419" s="48"/>
      <c r="P419" s="48"/>
      <c r="Q419" s="42"/>
      <c r="R419" s="42"/>
      <c r="S419" s="52"/>
      <c r="AD419" s="51"/>
      <c r="AE419" s="51"/>
      <c r="AF419"/>
      <c r="AG419"/>
      <c r="AH419" s="66"/>
      <c r="AI419" s="51"/>
      <c r="AJ419" s="42"/>
    </row>
    <row r="420" spans="1:36" ht="15" x14ac:dyDescent="0.25">
      <c r="A420"/>
      <c r="B420"/>
      <c r="C420"/>
      <c r="D420" s="43"/>
      <c r="E420" s="44"/>
      <c r="F420" s="45"/>
      <c r="G420" s="46"/>
      <c r="H420" s="44"/>
      <c r="I420" s="45"/>
      <c r="J420" s="46"/>
      <c r="K420" s="44"/>
      <c r="L420" s="45"/>
      <c r="M420" s="46"/>
      <c r="N420" s="47"/>
      <c r="O420" s="48"/>
      <c r="P420" s="48"/>
      <c r="Q420"/>
      <c r="R420"/>
      <c r="S420" s="38"/>
      <c r="T420" s="50"/>
      <c r="U420" s="50"/>
      <c r="V420" s="50"/>
      <c r="W420" s="50"/>
      <c r="X420" s="50"/>
      <c r="Y420" s="50"/>
      <c r="Z420" s="50"/>
      <c r="AA420" s="50"/>
      <c r="AB420" s="50"/>
      <c r="AC420" s="50"/>
      <c r="AF420"/>
      <c r="AG420"/>
      <c r="AH420" s="66"/>
      <c r="AJ420"/>
    </row>
    <row r="421" spans="1:36" ht="15" x14ac:dyDescent="0.25">
      <c r="A421"/>
      <c r="B421"/>
      <c r="C421"/>
      <c r="D421" s="43"/>
      <c r="E421" s="44"/>
      <c r="F421" s="45"/>
      <c r="G421" s="46"/>
      <c r="H421" s="44"/>
      <c r="I421" s="45"/>
      <c r="J421" s="46"/>
      <c r="K421" s="44"/>
      <c r="L421" s="45"/>
      <c r="M421" s="46"/>
      <c r="N421" s="47"/>
      <c r="O421" s="48"/>
      <c r="P421" s="48"/>
      <c r="Q421"/>
      <c r="R421"/>
      <c r="S421" s="38"/>
      <c r="T421" s="50"/>
      <c r="U421" s="50"/>
      <c r="V421" s="50"/>
      <c r="W421" s="50"/>
      <c r="X421" s="50"/>
      <c r="Y421" s="50"/>
      <c r="Z421" s="50"/>
      <c r="AA421" s="50"/>
      <c r="AB421" s="50"/>
      <c r="AC421" s="50"/>
      <c r="AF421"/>
      <c r="AG421"/>
      <c r="AH421" s="66"/>
      <c r="AJ421"/>
    </row>
    <row r="422" spans="1:36" ht="15" x14ac:dyDescent="0.25">
      <c r="A422"/>
      <c r="B422"/>
      <c r="C422"/>
      <c r="D422" s="43"/>
      <c r="E422" s="44"/>
      <c r="F422" s="45"/>
      <c r="G422" s="46"/>
      <c r="H422" s="44"/>
      <c r="I422" s="45"/>
      <c r="J422" s="46"/>
      <c r="K422" s="44"/>
      <c r="L422" s="45"/>
      <c r="M422" s="46"/>
      <c r="N422" s="47"/>
      <c r="O422" s="48"/>
      <c r="P422" s="48"/>
      <c r="Q422"/>
      <c r="R422"/>
      <c r="S422" s="38"/>
      <c r="T422" s="50"/>
      <c r="U422" s="50"/>
      <c r="V422" s="50"/>
      <c r="W422" s="50"/>
      <c r="X422" s="50"/>
      <c r="Y422" s="50"/>
      <c r="Z422" s="50"/>
      <c r="AA422" s="50"/>
      <c r="AB422" s="50"/>
      <c r="AC422" s="50"/>
      <c r="AF422"/>
      <c r="AG422"/>
      <c r="AH422" s="66"/>
      <c r="AJ422"/>
    </row>
    <row r="423" spans="1:36" ht="15" x14ac:dyDescent="0.25">
      <c r="A423"/>
      <c r="B423"/>
      <c r="C423"/>
      <c r="D423" s="43"/>
      <c r="E423" s="44"/>
      <c r="F423" s="45"/>
      <c r="G423" s="46"/>
      <c r="H423" s="44"/>
      <c r="I423" s="45"/>
      <c r="J423" s="46"/>
      <c r="K423" s="44"/>
      <c r="L423" s="45"/>
      <c r="M423" s="46"/>
      <c r="N423" s="47"/>
      <c r="O423" s="48"/>
      <c r="P423" s="48"/>
      <c r="Q423"/>
      <c r="R423"/>
      <c r="S423" s="38"/>
      <c r="T423" s="50"/>
      <c r="U423" s="50"/>
      <c r="V423" s="50"/>
      <c r="W423" s="50"/>
      <c r="X423" s="50"/>
      <c r="Y423" s="50"/>
      <c r="Z423" s="50"/>
      <c r="AA423" s="50"/>
      <c r="AB423" s="50"/>
      <c r="AC423" s="50"/>
      <c r="AF423"/>
      <c r="AG423"/>
      <c r="AH423" s="66"/>
      <c r="AJ423"/>
    </row>
    <row r="424" spans="1:36" ht="15" x14ac:dyDescent="0.25">
      <c r="A424"/>
      <c r="B424"/>
      <c r="C424"/>
      <c r="D424" s="43"/>
      <c r="E424" s="44"/>
      <c r="F424" s="45"/>
      <c r="G424" s="46"/>
      <c r="H424" s="44"/>
      <c r="I424" s="45"/>
      <c r="J424" s="46"/>
      <c r="K424" s="44"/>
      <c r="L424" s="45"/>
      <c r="M424" s="46"/>
      <c r="N424" s="47"/>
      <c r="O424" s="48"/>
      <c r="P424" s="48"/>
      <c r="Q424"/>
      <c r="R424"/>
      <c r="S424" s="38"/>
      <c r="T424" s="50"/>
      <c r="U424" s="50"/>
      <c r="V424" s="50"/>
      <c r="W424" s="50"/>
      <c r="X424" s="50"/>
      <c r="Y424" s="50"/>
      <c r="Z424" s="50"/>
      <c r="AA424" s="50"/>
      <c r="AB424" s="50"/>
      <c r="AC424" s="50"/>
      <c r="AF424"/>
      <c r="AG424"/>
      <c r="AH424" s="66"/>
      <c r="AJ424"/>
    </row>
    <row r="425" spans="1:36" ht="15" x14ac:dyDescent="0.25">
      <c r="A425"/>
      <c r="B425"/>
      <c r="C425"/>
      <c r="D425" s="43"/>
      <c r="E425" s="44"/>
      <c r="F425" s="45"/>
      <c r="G425" s="46"/>
      <c r="H425" s="44"/>
      <c r="I425" s="45"/>
      <c r="J425" s="46"/>
      <c r="K425" s="44"/>
      <c r="L425" s="45"/>
      <c r="M425" s="46"/>
      <c r="N425" s="47"/>
      <c r="O425" s="48"/>
      <c r="P425" s="48"/>
      <c r="Q425"/>
      <c r="R425"/>
      <c r="S425" s="38"/>
      <c r="T425" s="50"/>
      <c r="U425" s="50"/>
      <c r="V425" s="50"/>
      <c r="W425" s="50"/>
      <c r="X425" s="50"/>
      <c r="Y425" s="50"/>
      <c r="Z425" s="50"/>
      <c r="AA425" s="50"/>
      <c r="AB425" s="50"/>
      <c r="AC425" s="50"/>
      <c r="AF425"/>
      <c r="AG425"/>
      <c r="AH425" s="66"/>
      <c r="AJ425"/>
    </row>
    <row r="426" spans="1:36" ht="15" x14ac:dyDescent="0.25">
      <c r="A426"/>
      <c r="B426"/>
      <c r="C426"/>
      <c r="D426" s="43"/>
      <c r="E426" s="44"/>
      <c r="F426" s="45"/>
      <c r="G426" s="46"/>
      <c r="H426" s="44"/>
      <c r="I426" s="45"/>
      <c r="J426" s="46"/>
      <c r="K426" s="44"/>
      <c r="L426" s="45"/>
      <c r="M426" s="46"/>
      <c r="N426" s="47"/>
      <c r="O426" s="48"/>
      <c r="P426" s="48"/>
      <c r="Q426"/>
      <c r="R426"/>
      <c r="S426" s="38"/>
      <c r="T426" s="50"/>
      <c r="U426" s="50"/>
      <c r="V426" s="50"/>
      <c r="W426" s="50"/>
      <c r="X426" s="50"/>
      <c r="Y426" s="50"/>
      <c r="Z426" s="50"/>
      <c r="AA426" s="50"/>
      <c r="AB426" s="50"/>
      <c r="AC426" s="50"/>
      <c r="AF426"/>
      <c r="AG426"/>
      <c r="AH426" s="66"/>
      <c r="AJ426"/>
    </row>
    <row r="427" spans="1:36" s="50" customFormat="1" ht="15" x14ac:dyDescent="0.25">
      <c r="A427"/>
      <c r="B427"/>
      <c r="C427"/>
      <c r="D427" s="43"/>
      <c r="E427" s="44"/>
      <c r="F427" s="45"/>
      <c r="G427" s="46"/>
      <c r="H427" s="44"/>
      <c r="I427" s="45"/>
      <c r="J427" s="46"/>
      <c r="K427" s="44"/>
      <c r="L427" s="45"/>
      <c r="M427" s="46"/>
      <c r="N427" s="47"/>
      <c r="O427" s="48"/>
      <c r="P427" s="48"/>
      <c r="Q427"/>
      <c r="R427"/>
      <c r="S427" s="38"/>
      <c r="AD427" s="51"/>
      <c r="AE427" s="51"/>
      <c r="AF427"/>
      <c r="AG427"/>
      <c r="AH427" s="66"/>
      <c r="AI427" s="51"/>
      <c r="AJ427"/>
    </row>
    <row r="428" spans="1:36" ht="15" x14ac:dyDescent="0.25">
      <c r="A428"/>
      <c r="B428"/>
      <c r="C428"/>
      <c r="D428" s="43"/>
      <c r="E428" s="44"/>
      <c r="F428" s="45"/>
      <c r="G428" s="46"/>
      <c r="H428" s="44"/>
      <c r="I428" s="45"/>
      <c r="J428" s="46"/>
      <c r="K428" s="44"/>
      <c r="L428" s="45"/>
      <c r="M428" s="46"/>
      <c r="N428" s="47"/>
      <c r="O428" s="48"/>
      <c r="P428" s="48"/>
      <c r="Q428"/>
      <c r="R428"/>
      <c r="S428" s="38"/>
      <c r="T428" s="50"/>
      <c r="U428" s="50"/>
      <c r="V428" s="50"/>
      <c r="W428" s="50"/>
      <c r="X428" s="50"/>
      <c r="Y428" s="50"/>
      <c r="Z428" s="50"/>
      <c r="AA428" s="50"/>
      <c r="AB428" s="50"/>
      <c r="AC428" s="50"/>
      <c r="AF428"/>
      <c r="AG428"/>
      <c r="AH428" s="66"/>
      <c r="AJ428"/>
    </row>
    <row r="429" spans="1:36" ht="15" x14ac:dyDescent="0.25">
      <c r="A429"/>
      <c r="B429"/>
      <c r="C429"/>
      <c r="D429" s="43"/>
      <c r="E429" s="44"/>
      <c r="F429" s="45"/>
      <c r="G429" s="46"/>
      <c r="H429" s="44"/>
      <c r="I429" s="45"/>
      <c r="J429" s="46"/>
      <c r="K429" s="44"/>
      <c r="L429" s="45"/>
      <c r="M429" s="46"/>
      <c r="N429" s="47"/>
      <c r="O429" s="48"/>
      <c r="P429" s="48"/>
      <c r="Q429"/>
      <c r="R429"/>
      <c r="S429" s="38"/>
      <c r="T429" s="50"/>
      <c r="U429" s="50"/>
      <c r="V429" s="50"/>
      <c r="W429" s="50"/>
      <c r="X429" s="50"/>
      <c r="Y429" s="50"/>
      <c r="Z429" s="50"/>
      <c r="AA429" s="50"/>
      <c r="AB429" s="50"/>
      <c r="AC429" s="50"/>
      <c r="AF429"/>
      <c r="AG429"/>
      <c r="AH429" s="66"/>
      <c r="AJ429"/>
    </row>
    <row r="430" spans="1:36" ht="15" x14ac:dyDescent="0.25">
      <c r="A430"/>
      <c r="B430"/>
      <c r="C430"/>
      <c r="D430" s="43"/>
      <c r="E430" s="44"/>
      <c r="F430" s="45"/>
      <c r="G430" s="46"/>
      <c r="H430" s="44"/>
      <c r="I430" s="45"/>
      <c r="J430" s="46"/>
      <c r="K430" s="44"/>
      <c r="L430" s="45"/>
      <c r="M430" s="46"/>
      <c r="N430" s="47"/>
      <c r="O430" s="48"/>
      <c r="P430" s="48"/>
      <c r="Q430"/>
      <c r="R430"/>
      <c r="S430" s="38"/>
      <c r="T430" s="50"/>
      <c r="U430" s="50"/>
      <c r="V430" s="50"/>
      <c r="W430" s="50"/>
      <c r="X430" s="50"/>
      <c r="Y430" s="50"/>
      <c r="Z430" s="50"/>
      <c r="AA430" s="50"/>
      <c r="AB430" s="50"/>
      <c r="AC430" s="50"/>
      <c r="AF430"/>
      <c r="AG430"/>
      <c r="AH430" s="66"/>
      <c r="AJ430"/>
    </row>
    <row r="431" spans="1:36" ht="15" x14ac:dyDescent="0.25">
      <c r="A431"/>
      <c r="B431"/>
      <c r="C431"/>
      <c r="D431" s="43"/>
      <c r="E431" s="44"/>
      <c r="F431" s="45"/>
      <c r="G431" s="46"/>
      <c r="H431" s="44"/>
      <c r="I431" s="45"/>
      <c r="J431" s="46"/>
      <c r="K431" s="44"/>
      <c r="L431" s="45"/>
      <c r="M431" s="46"/>
      <c r="N431" s="47"/>
      <c r="O431" s="48"/>
      <c r="P431" s="48"/>
      <c r="Q431"/>
      <c r="R431"/>
      <c r="S431" s="38"/>
      <c r="T431" s="50"/>
      <c r="U431" s="50"/>
      <c r="V431" s="50"/>
      <c r="W431" s="50"/>
      <c r="X431" s="50"/>
      <c r="Y431" s="50"/>
      <c r="Z431" s="50"/>
      <c r="AA431" s="50"/>
      <c r="AB431" s="50"/>
      <c r="AC431" s="50"/>
      <c r="AF431"/>
      <c r="AG431"/>
      <c r="AH431" s="66"/>
      <c r="AJ431"/>
    </row>
    <row r="432" spans="1:36" ht="15" x14ac:dyDescent="0.25">
      <c r="A432"/>
      <c r="B432"/>
      <c r="C432"/>
      <c r="D432" s="43"/>
      <c r="E432" s="44"/>
      <c r="F432" s="45"/>
      <c r="G432" s="46"/>
      <c r="H432" s="44"/>
      <c r="I432" s="45"/>
      <c r="J432" s="46"/>
      <c r="K432" s="44"/>
      <c r="L432" s="45"/>
      <c r="M432" s="46"/>
      <c r="N432" s="47"/>
      <c r="O432" s="48"/>
      <c r="P432" s="48"/>
      <c r="Q432"/>
      <c r="R432"/>
      <c r="S432" s="38"/>
      <c r="T432" s="50"/>
      <c r="U432" s="50"/>
      <c r="V432" s="50"/>
      <c r="W432" s="50"/>
      <c r="X432" s="50"/>
      <c r="Y432" s="50"/>
      <c r="Z432" s="50"/>
      <c r="AA432" s="50"/>
      <c r="AB432" s="50"/>
      <c r="AC432" s="50"/>
      <c r="AF432"/>
      <c r="AG432"/>
      <c r="AH432" s="66"/>
      <c r="AJ432"/>
    </row>
    <row r="433" spans="1:36" ht="15" x14ac:dyDescent="0.25">
      <c r="A433"/>
      <c r="B433"/>
      <c r="C433"/>
      <c r="D433" s="43"/>
      <c r="E433" s="44"/>
      <c r="F433" s="45"/>
      <c r="G433" s="46"/>
      <c r="H433" s="44"/>
      <c r="I433" s="45"/>
      <c r="J433" s="46"/>
      <c r="K433" s="44"/>
      <c r="L433" s="45"/>
      <c r="M433" s="46"/>
      <c r="N433" s="47"/>
      <c r="O433" s="48"/>
      <c r="P433" s="48"/>
      <c r="Q433"/>
      <c r="R433"/>
      <c r="S433" s="38"/>
      <c r="T433" s="50"/>
      <c r="U433" s="50"/>
      <c r="V433" s="50"/>
      <c r="W433" s="50"/>
      <c r="X433" s="50"/>
      <c r="Y433" s="50"/>
      <c r="Z433" s="50"/>
      <c r="AA433" s="50"/>
      <c r="AB433" s="50"/>
      <c r="AC433" s="50"/>
      <c r="AF433"/>
      <c r="AG433"/>
      <c r="AH433" s="66"/>
      <c r="AJ433"/>
    </row>
    <row r="434" spans="1:36" ht="15" x14ac:dyDescent="0.25">
      <c r="A434"/>
      <c r="B434"/>
      <c r="C434"/>
      <c r="D434" s="43"/>
      <c r="E434" s="44"/>
      <c r="F434" s="45"/>
      <c r="G434" s="46"/>
      <c r="H434" s="44"/>
      <c r="I434" s="45"/>
      <c r="J434" s="46"/>
      <c r="K434" s="44"/>
      <c r="L434" s="45"/>
      <c r="M434" s="46"/>
      <c r="N434" s="47"/>
      <c r="O434" s="48"/>
      <c r="P434" s="48"/>
      <c r="Q434"/>
      <c r="R434"/>
      <c r="S434" s="38"/>
      <c r="T434" s="50"/>
      <c r="U434" s="50"/>
      <c r="V434" s="50"/>
      <c r="W434" s="50"/>
      <c r="X434" s="50"/>
      <c r="Y434" s="50"/>
      <c r="Z434" s="50"/>
      <c r="AA434" s="50"/>
      <c r="AB434" s="50"/>
      <c r="AC434" s="50"/>
      <c r="AF434"/>
      <c r="AG434"/>
      <c r="AH434" s="66"/>
      <c r="AJ434"/>
    </row>
    <row r="435" spans="1:36" ht="15" x14ac:dyDescent="0.25">
      <c r="A435"/>
      <c r="B435"/>
      <c r="C435"/>
      <c r="D435" s="43"/>
      <c r="E435" s="44"/>
      <c r="F435" s="45"/>
      <c r="G435" s="46"/>
      <c r="H435" s="44"/>
      <c r="I435" s="45"/>
      <c r="J435" s="46"/>
      <c r="K435" s="44"/>
      <c r="L435" s="45"/>
      <c r="M435" s="46"/>
      <c r="N435" s="47"/>
      <c r="O435" s="48"/>
      <c r="P435" s="48"/>
      <c r="Q435"/>
      <c r="R435"/>
      <c r="S435" s="38"/>
      <c r="T435" s="50"/>
      <c r="U435" s="50"/>
      <c r="V435" s="50"/>
      <c r="W435" s="50"/>
      <c r="X435" s="50"/>
      <c r="Y435" s="50"/>
      <c r="Z435" s="50"/>
      <c r="AA435" s="50"/>
      <c r="AB435" s="50"/>
      <c r="AC435" s="50"/>
      <c r="AF435"/>
      <c r="AG435"/>
      <c r="AH435" s="66"/>
      <c r="AJ435"/>
    </row>
    <row r="436" spans="1:36" ht="15" x14ac:dyDescent="0.25">
      <c r="A436"/>
      <c r="B436"/>
      <c r="C436"/>
      <c r="D436" s="43"/>
      <c r="E436" s="44"/>
      <c r="F436" s="45"/>
      <c r="G436" s="46"/>
      <c r="H436" s="44"/>
      <c r="I436" s="45"/>
      <c r="J436" s="46"/>
      <c r="K436" s="44"/>
      <c r="L436" s="45"/>
      <c r="M436" s="46"/>
      <c r="N436" s="47"/>
      <c r="O436" s="48"/>
      <c r="P436" s="48"/>
      <c r="Q436"/>
      <c r="R436"/>
      <c r="S436" s="38"/>
      <c r="T436" s="50"/>
      <c r="U436" s="50"/>
      <c r="V436" s="50"/>
      <c r="W436" s="50"/>
      <c r="X436" s="50"/>
      <c r="Y436" s="50"/>
      <c r="Z436" s="50"/>
      <c r="AA436" s="50"/>
      <c r="AB436" s="50"/>
      <c r="AC436" s="50"/>
      <c r="AF436"/>
      <c r="AG436"/>
      <c r="AH436" s="66"/>
      <c r="AJ436"/>
    </row>
    <row r="437" spans="1:36" ht="15" x14ac:dyDescent="0.25">
      <c r="A437"/>
      <c r="B437"/>
      <c r="C437"/>
      <c r="D437" s="43"/>
      <c r="E437" s="44"/>
      <c r="F437" s="45"/>
      <c r="G437" s="46"/>
      <c r="H437" s="44"/>
      <c r="I437" s="45"/>
      <c r="J437" s="46"/>
      <c r="K437" s="44"/>
      <c r="L437" s="45"/>
      <c r="M437" s="46"/>
      <c r="N437" s="47"/>
      <c r="O437" s="48"/>
      <c r="P437" s="48"/>
      <c r="Q437"/>
      <c r="R437"/>
      <c r="S437" s="38"/>
      <c r="T437" s="50"/>
      <c r="U437" s="50"/>
      <c r="V437" s="50"/>
      <c r="W437" s="50"/>
      <c r="X437" s="50"/>
      <c r="Y437" s="50"/>
      <c r="Z437" s="50"/>
      <c r="AA437" s="50"/>
      <c r="AB437" s="50"/>
      <c r="AC437" s="50"/>
      <c r="AF437"/>
      <c r="AG437"/>
      <c r="AH437" s="66"/>
      <c r="AJ437"/>
    </row>
    <row r="438" spans="1:36" ht="15" x14ac:dyDescent="0.25">
      <c r="A438"/>
      <c r="B438"/>
      <c r="C438"/>
      <c r="D438" s="43"/>
      <c r="E438" s="44"/>
      <c r="F438" s="45"/>
      <c r="G438" s="46"/>
      <c r="H438" s="44"/>
      <c r="I438" s="45"/>
      <c r="J438" s="46"/>
      <c r="K438" s="44"/>
      <c r="L438" s="45"/>
      <c r="M438" s="46"/>
      <c r="N438" s="47"/>
      <c r="O438" s="48"/>
      <c r="P438" s="48"/>
      <c r="Q438"/>
      <c r="R438"/>
      <c r="S438" s="38"/>
      <c r="T438" s="50"/>
      <c r="U438" s="50"/>
      <c r="V438" s="50"/>
      <c r="W438" s="50"/>
      <c r="X438" s="50"/>
      <c r="Y438" s="50"/>
      <c r="Z438" s="50"/>
      <c r="AA438" s="50"/>
      <c r="AB438" s="50"/>
      <c r="AC438" s="50"/>
      <c r="AF438"/>
      <c r="AG438"/>
      <c r="AH438" s="66"/>
      <c r="AJ438"/>
    </row>
    <row r="439" spans="1:36" ht="15" x14ac:dyDescent="0.25">
      <c r="A439"/>
      <c r="B439"/>
      <c r="C439"/>
      <c r="D439" s="43"/>
      <c r="E439" s="44"/>
      <c r="F439" s="45"/>
      <c r="G439" s="46"/>
      <c r="H439" s="44"/>
      <c r="I439" s="45"/>
      <c r="J439" s="46"/>
      <c r="K439" s="44"/>
      <c r="L439" s="45"/>
      <c r="M439" s="46"/>
      <c r="N439" s="47"/>
      <c r="O439" s="48"/>
      <c r="P439" s="48"/>
      <c r="Q439"/>
      <c r="R439"/>
      <c r="S439" s="38"/>
      <c r="T439" s="50"/>
      <c r="U439" s="50"/>
      <c r="V439" s="50"/>
      <c r="W439" s="50"/>
      <c r="X439" s="50"/>
      <c r="Y439" s="50"/>
      <c r="Z439" s="50"/>
      <c r="AA439" s="50"/>
      <c r="AB439" s="50"/>
      <c r="AC439" s="50"/>
      <c r="AF439"/>
      <c r="AG439"/>
      <c r="AH439" s="66"/>
      <c r="AJ439"/>
    </row>
    <row r="440" spans="1:36" ht="15" x14ac:dyDescent="0.25">
      <c r="A440"/>
      <c r="B440"/>
      <c r="C440"/>
      <c r="D440" s="43"/>
      <c r="E440" s="44"/>
      <c r="F440" s="45"/>
      <c r="G440" s="46"/>
      <c r="H440" s="44"/>
      <c r="I440" s="45"/>
      <c r="J440" s="46"/>
      <c r="K440" s="44"/>
      <c r="L440" s="45"/>
      <c r="M440" s="46"/>
      <c r="N440" s="47"/>
      <c r="O440" s="48"/>
      <c r="P440" s="48"/>
      <c r="Q440"/>
      <c r="R440"/>
      <c r="S440" s="38"/>
      <c r="T440" s="50"/>
      <c r="U440" s="50"/>
      <c r="V440" s="50"/>
      <c r="W440" s="50"/>
      <c r="X440" s="50"/>
      <c r="Y440" s="50"/>
      <c r="Z440" s="50"/>
      <c r="AA440" s="50"/>
      <c r="AB440" s="50"/>
      <c r="AC440" s="50"/>
      <c r="AF440"/>
      <c r="AG440"/>
      <c r="AH440" s="66"/>
      <c r="AJ440"/>
    </row>
    <row r="441" spans="1:36" ht="15" x14ac:dyDescent="0.25">
      <c r="A441"/>
      <c r="B441"/>
      <c r="C441"/>
      <c r="D441" s="43"/>
      <c r="E441" s="44"/>
      <c r="F441" s="45"/>
      <c r="G441" s="46"/>
      <c r="H441" s="44"/>
      <c r="I441" s="45"/>
      <c r="J441" s="46"/>
      <c r="K441" s="44"/>
      <c r="L441" s="45"/>
      <c r="M441" s="46"/>
      <c r="N441" s="47"/>
      <c r="O441" s="48"/>
      <c r="P441" s="48"/>
      <c r="Q441"/>
      <c r="R441"/>
      <c r="S441" s="38"/>
      <c r="T441" s="50"/>
      <c r="U441" s="50"/>
      <c r="V441" s="50"/>
      <c r="W441" s="50"/>
      <c r="X441" s="50"/>
      <c r="Y441" s="50"/>
      <c r="Z441" s="50"/>
      <c r="AA441" s="50"/>
      <c r="AB441" s="50"/>
      <c r="AC441" s="50"/>
      <c r="AF441"/>
      <c r="AG441"/>
      <c r="AH441" s="66"/>
      <c r="AJ441"/>
    </row>
    <row r="442" spans="1:36" ht="15" x14ac:dyDescent="0.25">
      <c r="A442"/>
      <c r="B442"/>
      <c r="C442"/>
      <c r="D442" s="43"/>
      <c r="E442" s="44"/>
      <c r="F442" s="45"/>
      <c r="G442" s="46"/>
      <c r="H442" s="44"/>
      <c r="I442" s="45"/>
      <c r="J442" s="46"/>
      <c r="K442" s="44"/>
      <c r="L442" s="45"/>
      <c r="M442" s="46"/>
      <c r="N442" s="47"/>
      <c r="O442" s="48"/>
      <c r="P442" s="48"/>
      <c r="Q442"/>
      <c r="R442"/>
      <c r="S442" s="38"/>
      <c r="T442" s="50"/>
      <c r="U442" s="50"/>
      <c r="V442" s="50"/>
      <c r="W442" s="50"/>
      <c r="X442" s="50"/>
      <c r="Y442" s="50"/>
      <c r="Z442" s="50"/>
      <c r="AA442" s="50"/>
      <c r="AB442" s="50"/>
      <c r="AC442" s="50"/>
      <c r="AF442"/>
      <c r="AG442"/>
      <c r="AH442" s="66"/>
      <c r="AJ442"/>
    </row>
    <row r="443" spans="1:36" ht="15" x14ac:dyDescent="0.25">
      <c r="A443"/>
      <c r="B443"/>
      <c r="C443"/>
      <c r="D443" s="43"/>
      <c r="E443" s="44"/>
      <c r="F443" s="45"/>
      <c r="G443" s="46"/>
      <c r="H443" s="44"/>
      <c r="I443" s="45"/>
      <c r="J443" s="46"/>
      <c r="K443" s="44"/>
      <c r="L443" s="45"/>
      <c r="M443" s="46"/>
      <c r="N443" s="47"/>
      <c r="O443" s="48"/>
      <c r="P443" s="48"/>
      <c r="Q443"/>
      <c r="R443"/>
      <c r="S443" s="38"/>
      <c r="T443" s="50"/>
      <c r="U443" s="50"/>
      <c r="V443" s="50"/>
      <c r="W443" s="50"/>
      <c r="X443" s="50"/>
      <c r="Y443" s="50"/>
      <c r="Z443" s="50"/>
      <c r="AA443" s="50"/>
      <c r="AB443" s="50"/>
      <c r="AC443" s="50"/>
      <c r="AF443"/>
      <c r="AG443"/>
      <c r="AH443" s="66"/>
      <c r="AJ443"/>
    </row>
    <row r="444" spans="1:36" ht="15" x14ac:dyDescent="0.25">
      <c r="A444"/>
      <c r="B444"/>
      <c r="C444"/>
      <c r="D444" s="43"/>
      <c r="E444" s="44"/>
      <c r="F444" s="45"/>
      <c r="G444" s="46"/>
      <c r="H444" s="44"/>
      <c r="I444" s="45"/>
      <c r="J444" s="46"/>
      <c r="K444" s="44"/>
      <c r="L444" s="45"/>
      <c r="M444" s="46"/>
      <c r="N444" s="47"/>
      <c r="O444" s="48"/>
      <c r="P444" s="48"/>
      <c r="Q444"/>
      <c r="R444"/>
      <c r="S444" s="38"/>
      <c r="T444" s="50"/>
      <c r="U444" s="50"/>
      <c r="V444" s="50"/>
      <c r="W444" s="50"/>
      <c r="X444" s="50"/>
      <c r="Y444" s="50"/>
      <c r="Z444" s="50"/>
      <c r="AA444" s="50"/>
      <c r="AB444" s="50"/>
      <c r="AC444" s="50"/>
      <c r="AF444"/>
      <c r="AG444"/>
      <c r="AH444" s="66"/>
      <c r="AJ444"/>
    </row>
    <row r="445" spans="1:36" ht="15" x14ac:dyDescent="0.25">
      <c r="A445"/>
      <c r="B445"/>
      <c r="C445"/>
      <c r="D445" s="43"/>
      <c r="E445" s="44"/>
      <c r="F445" s="45"/>
      <c r="G445" s="46"/>
      <c r="H445" s="44"/>
      <c r="I445" s="45"/>
      <c r="J445" s="46"/>
      <c r="K445" s="44"/>
      <c r="L445" s="45"/>
      <c r="M445" s="46"/>
      <c r="N445" s="47"/>
      <c r="O445" s="48"/>
      <c r="P445" s="48"/>
      <c r="Q445"/>
      <c r="R445"/>
      <c r="S445" s="38"/>
      <c r="T445" s="50"/>
      <c r="U445" s="50"/>
      <c r="V445" s="50"/>
      <c r="W445" s="50"/>
      <c r="X445" s="50"/>
      <c r="Y445" s="50"/>
      <c r="Z445" s="50"/>
      <c r="AA445" s="50"/>
      <c r="AB445" s="50"/>
      <c r="AC445" s="50"/>
      <c r="AF445"/>
      <c r="AG445"/>
      <c r="AH445" s="66"/>
      <c r="AJ445"/>
    </row>
    <row r="446" spans="1:36" ht="15" x14ac:dyDescent="0.25">
      <c r="A446"/>
      <c r="B446"/>
      <c r="C446"/>
      <c r="D446" s="43"/>
      <c r="E446" s="44"/>
      <c r="F446" s="45"/>
      <c r="G446" s="46"/>
      <c r="H446" s="44"/>
      <c r="I446" s="45"/>
      <c r="J446" s="46"/>
      <c r="K446" s="44"/>
      <c r="L446" s="45"/>
      <c r="M446" s="46"/>
      <c r="N446" s="47"/>
      <c r="O446" s="48"/>
      <c r="P446" s="48"/>
      <c r="Q446"/>
      <c r="R446"/>
      <c r="S446" s="38"/>
      <c r="T446" s="50"/>
      <c r="U446" s="50"/>
      <c r="V446" s="50"/>
      <c r="W446" s="50"/>
      <c r="X446" s="50"/>
      <c r="Y446" s="50"/>
      <c r="Z446" s="50"/>
      <c r="AA446" s="50"/>
      <c r="AB446" s="50"/>
      <c r="AC446" s="50"/>
      <c r="AF446"/>
      <c r="AG446"/>
      <c r="AH446" s="66"/>
      <c r="AJ446"/>
    </row>
    <row r="447" spans="1:36" ht="15" x14ac:dyDescent="0.25">
      <c r="A447"/>
      <c r="B447"/>
      <c r="C447"/>
      <c r="D447" s="43"/>
      <c r="E447" s="44"/>
      <c r="F447" s="45"/>
      <c r="G447" s="46"/>
      <c r="H447" s="44"/>
      <c r="I447" s="45"/>
      <c r="J447" s="46"/>
      <c r="K447" s="44"/>
      <c r="L447" s="45"/>
      <c r="M447" s="46"/>
      <c r="N447" s="47"/>
      <c r="O447" s="48"/>
      <c r="P447" s="48"/>
      <c r="Q447"/>
      <c r="R447"/>
      <c r="S447" s="38"/>
      <c r="T447" s="50"/>
      <c r="U447" s="50"/>
      <c r="V447" s="50"/>
      <c r="W447" s="50"/>
      <c r="X447" s="50"/>
      <c r="Y447" s="50"/>
      <c r="Z447" s="50"/>
      <c r="AA447" s="50"/>
      <c r="AB447" s="50"/>
      <c r="AC447" s="50"/>
      <c r="AF447"/>
      <c r="AG447"/>
      <c r="AH447" s="66"/>
      <c r="AJ447"/>
    </row>
    <row r="448" spans="1:36" ht="15" x14ac:dyDescent="0.25">
      <c r="A448"/>
      <c r="B448"/>
      <c r="C448"/>
      <c r="D448" s="43"/>
      <c r="E448" s="44"/>
      <c r="F448" s="45"/>
      <c r="G448" s="46"/>
      <c r="H448" s="44"/>
      <c r="I448" s="45"/>
      <c r="J448" s="46"/>
      <c r="K448" s="44"/>
      <c r="L448" s="45"/>
      <c r="M448" s="46"/>
      <c r="N448" s="47"/>
      <c r="O448" s="48"/>
      <c r="P448" s="48"/>
      <c r="Q448"/>
      <c r="R448"/>
      <c r="S448" s="38"/>
      <c r="T448" s="50"/>
      <c r="U448" s="50"/>
      <c r="V448" s="50"/>
      <c r="W448" s="50"/>
      <c r="X448" s="50"/>
      <c r="Y448" s="50"/>
      <c r="Z448" s="50"/>
      <c r="AA448" s="50"/>
      <c r="AB448" s="50"/>
      <c r="AC448" s="50"/>
      <c r="AF448"/>
      <c r="AG448"/>
      <c r="AH448" s="66"/>
      <c r="AJ448"/>
    </row>
    <row r="449" spans="1:36" ht="15" x14ac:dyDescent="0.25">
      <c r="A449"/>
      <c r="B449"/>
      <c r="C449"/>
      <c r="D449" s="43"/>
      <c r="E449" s="44"/>
      <c r="F449" s="45"/>
      <c r="G449" s="46"/>
      <c r="H449" s="44"/>
      <c r="I449" s="45"/>
      <c r="J449" s="46"/>
      <c r="K449" s="44"/>
      <c r="L449" s="45"/>
      <c r="M449" s="46"/>
      <c r="N449" s="47"/>
      <c r="O449" s="48"/>
      <c r="P449" s="48"/>
      <c r="Q449"/>
      <c r="R449"/>
      <c r="S449" s="38"/>
      <c r="T449" s="50"/>
      <c r="U449" s="50"/>
      <c r="V449" s="50"/>
      <c r="W449" s="50"/>
      <c r="X449" s="50"/>
      <c r="Y449" s="50"/>
      <c r="Z449" s="50"/>
      <c r="AA449" s="50"/>
      <c r="AB449" s="50"/>
      <c r="AC449" s="50"/>
      <c r="AF449"/>
      <c r="AG449"/>
      <c r="AH449" s="66"/>
      <c r="AJ449"/>
    </row>
    <row r="450" spans="1:36" ht="15" x14ac:dyDescent="0.25">
      <c r="A450"/>
      <c r="B450"/>
      <c r="C450"/>
      <c r="D450" s="43"/>
      <c r="E450" s="44"/>
      <c r="F450" s="45"/>
      <c r="G450" s="46"/>
      <c r="H450" s="44"/>
      <c r="I450" s="45"/>
      <c r="J450" s="46"/>
      <c r="K450" s="44"/>
      <c r="L450" s="45"/>
      <c r="M450" s="46"/>
      <c r="N450" s="47"/>
      <c r="O450" s="48"/>
      <c r="P450" s="48"/>
      <c r="Q450"/>
      <c r="R450"/>
      <c r="S450" s="38"/>
      <c r="T450" s="50"/>
      <c r="U450" s="50"/>
      <c r="V450" s="50"/>
      <c r="W450" s="50"/>
      <c r="X450" s="50"/>
      <c r="Y450" s="50"/>
      <c r="Z450" s="50"/>
      <c r="AA450" s="50"/>
      <c r="AB450" s="50"/>
      <c r="AC450" s="50"/>
      <c r="AF450"/>
      <c r="AG450"/>
      <c r="AH450" s="66"/>
      <c r="AJ450"/>
    </row>
    <row r="451" spans="1:36" s="50" customFormat="1" ht="15" x14ac:dyDescent="0.25">
      <c r="A451"/>
      <c r="B451"/>
      <c r="C451"/>
      <c r="D451" s="43"/>
      <c r="E451" s="44"/>
      <c r="F451" s="45"/>
      <c r="G451" s="46"/>
      <c r="H451" s="44"/>
      <c r="I451" s="45"/>
      <c r="J451" s="46"/>
      <c r="K451" s="44"/>
      <c r="L451" s="45"/>
      <c r="M451" s="46"/>
      <c r="N451" s="47"/>
      <c r="O451" s="48"/>
      <c r="P451" s="48"/>
      <c r="Q451" s="42"/>
      <c r="R451" s="42"/>
      <c r="S451" s="52"/>
      <c r="AD451" s="51"/>
      <c r="AE451" s="51"/>
      <c r="AF451"/>
      <c r="AG451"/>
      <c r="AH451" s="66"/>
      <c r="AI451" s="51"/>
      <c r="AJ451" s="42"/>
    </row>
    <row r="452" spans="1:36" ht="15" x14ac:dyDescent="0.25">
      <c r="A452"/>
      <c r="B452"/>
      <c r="C452"/>
      <c r="D452" s="43"/>
      <c r="E452" s="44"/>
      <c r="F452" s="45"/>
      <c r="G452" s="46"/>
      <c r="H452" s="44"/>
      <c r="I452" s="45"/>
      <c r="J452" s="46"/>
      <c r="K452" s="44"/>
      <c r="L452" s="45"/>
      <c r="M452" s="46"/>
      <c r="N452" s="47"/>
      <c r="O452" s="48"/>
      <c r="P452" s="48"/>
      <c r="Q452"/>
      <c r="R452"/>
      <c r="S452" s="38"/>
      <c r="T452" s="50"/>
      <c r="U452" s="50"/>
      <c r="V452" s="50"/>
      <c r="W452" s="50"/>
      <c r="X452" s="50"/>
      <c r="Y452" s="50"/>
      <c r="Z452" s="50"/>
      <c r="AA452" s="50"/>
      <c r="AB452" s="50"/>
      <c r="AC452" s="50"/>
      <c r="AF452"/>
      <c r="AG452"/>
      <c r="AH452" s="66"/>
      <c r="AJ452"/>
    </row>
    <row r="453" spans="1:36" s="50" customFormat="1" ht="15" x14ac:dyDescent="0.25">
      <c r="A453"/>
      <c r="B453"/>
      <c r="C453"/>
      <c r="D453" s="43"/>
      <c r="E453" s="44"/>
      <c r="F453" s="45"/>
      <c r="G453" s="46"/>
      <c r="H453" s="44"/>
      <c r="I453" s="45"/>
      <c r="J453" s="46"/>
      <c r="K453" s="44"/>
      <c r="L453" s="45"/>
      <c r="M453" s="46"/>
      <c r="N453" s="47"/>
      <c r="O453" s="48"/>
      <c r="P453" s="48"/>
      <c r="Q453"/>
      <c r="R453"/>
      <c r="S453" s="38"/>
      <c r="AD453" s="51"/>
      <c r="AE453" s="51"/>
      <c r="AF453"/>
      <c r="AG453"/>
      <c r="AH453" s="66"/>
      <c r="AI453" s="51"/>
      <c r="AJ453"/>
    </row>
    <row r="454" spans="1:36" ht="15" x14ac:dyDescent="0.25">
      <c r="A454"/>
      <c r="B454"/>
      <c r="C454"/>
      <c r="D454" s="43"/>
      <c r="E454" s="44"/>
      <c r="F454" s="45"/>
      <c r="G454" s="46"/>
      <c r="H454" s="44"/>
      <c r="I454" s="45"/>
      <c r="J454" s="46"/>
      <c r="K454" s="44"/>
      <c r="L454" s="45"/>
      <c r="M454" s="46"/>
      <c r="N454" s="47"/>
      <c r="O454" s="48"/>
      <c r="P454" s="48"/>
      <c r="Q454"/>
      <c r="R454"/>
      <c r="S454" s="38"/>
      <c r="T454" s="50"/>
      <c r="U454" s="50"/>
      <c r="V454" s="50"/>
      <c r="W454" s="50"/>
      <c r="X454" s="50"/>
      <c r="Y454" s="50"/>
      <c r="Z454" s="50"/>
      <c r="AA454" s="50"/>
      <c r="AB454" s="50"/>
      <c r="AC454" s="50"/>
      <c r="AF454"/>
      <c r="AG454"/>
      <c r="AH454" s="66"/>
      <c r="AJ454"/>
    </row>
    <row r="455" spans="1:36" ht="15" x14ac:dyDescent="0.25">
      <c r="A455"/>
      <c r="B455"/>
      <c r="C455"/>
      <c r="D455" s="43"/>
      <c r="E455" s="44"/>
      <c r="F455" s="45"/>
      <c r="G455" s="46"/>
      <c r="H455" s="44"/>
      <c r="I455" s="45"/>
      <c r="J455" s="46"/>
      <c r="K455" s="44"/>
      <c r="L455" s="45"/>
      <c r="M455" s="46"/>
      <c r="N455" s="47"/>
      <c r="O455" s="48"/>
      <c r="P455" s="48"/>
      <c r="Q455"/>
      <c r="R455"/>
      <c r="S455" s="38"/>
      <c r="T455" s="50"/>
      <c r="U455" s="50"/>
      <c r="V455" s="50"/>
      <c r="W455" s="50"/>
      <c r="X455" s="50"/>
      <c r="Y455" s="50"/>
      <c r="Z455" s="50"/>
      <c r="AA455" s="50"/>
      <c r="AB455" s="50"/>
      <c r="AC455" s="50"/>
      <c r="AF455"/>
      <c r="AG455"/>
      <c r="AH455" s="66"/>
      <c r="AJ455"/>
    </row>
    <row r="456" spans="1:36" ht="15" x14ac:dyDescent="0.25">
      <c r="A456"/>
      <c r="B456"/>
      <c r="C456"/>
      <c r="D456" s="43"/>
      <c r="E456" s="44"/>
      <c r="F456" s="45"/>
      <c r="G456" s="46"/>
      <c r="H456" s="44"/>
      <c r="I456" s="45"/>
      <c r="J456" s="46"/>
      <c r="K456" s="44"/>
      <c r="L456" s="45"/>
      <c r="M456" s="46"/>
      <c r="N456" s="47"/>
      <c r="O456" s="48"/>
      <c r="P456" s="48"/>
      <c r="Q456"/>
      <c r="R456"/>
      <c r="S456" s="38"/>
      <c r="T456" s="50"/>
      <c r="U456" s="50"/>
      <c r="V456" s="50"/>
      <c r="W456" s="50"/>
      <c r="X456" s="50"/>
      <c r="Y456" s="50"/>
      <c r="Z456" s="50"/>
      <c r="AA456" s="50"/>
      <c r="AB456" s="50"/>
      <c r="AC456" s="50"/>
      <c r="AF456"/>
      <c r="AG456"/>
      <c r="AH456" s="66"/>
      <c r="AJ456"/>
    </row>
    <row r="457" spans="1:36" ht="15" x14ac:dyDescent="0.25">
      <c r="A457"/>
      <c r="B457"/>
      <c r="C457"/>
      <c r="D457" s="43"/>
      <c r="E457" s="44"/>
      <c r="F457" s="45"/>
      <c r="G457" s="46"/>
      <c r="H457" s="44"/>
      <c r="I457" s="45"/>
      <c r="J457" s="46"/>
      <c r="K457" s="44"/>
      <c r="L457" s="45"/>
      <c r="M457" s="46"/>
      <c r="N457" s="47"/>
      <c r="O457" s="48"/>
      <c r="P457" s="48"/>
      <c r="Q457"/>
      <c r="R457"/>
      <c r="S457" s="38"/>
      <c r="T457" s="50"/>
      <c r="U457" s="50"/>
      <c r="V457" s="50"/>
      <c r="W457" s="50"/>
      <c r="X457" s="50"/>
      <c r="Y457" s="50"/>
      <c r="Z457" s="50"/>
      <c r="AA457" s="50"/>
      <c r="AB457" s="50"/>
      <c r="AC457" s="50"/>
      <c r="AF457"/>
      <c r="AG457"/>
      <c r="AH457" s="66"/>
      <c r="AJ457"/>
    </row>
    <row r="458" spans="1:36" ht="15" x14ac:dyDescent="0.25">
      <c r="A458"/>
      <c r="B458"/>
      <c r="C458"/>
      <c r="D458" s="43"/>
      <c r="E458" s="44"/>
      <c r="F458" s="45"/>
      <c r="G458" s="46"/>
      <c r="H458" s="44"/>
      <c r="I458" s="45"/>
      <c r="J458" s="46"/>
      <c r="K458" s="44"/>
      <c r="L458" s="45"/>
      <c r="M458" s="46"/>
      <c r="N458" s="47"/>
      <c r="O458" s="48"/>
      <c r="P458" s="48"/>
      <c r="Q458"/>
      <c r="R458"/>
      <c r="S458" s="38"/>
      <c r="T458" s="50"/>
      <c r="U458" s="50"/>
      <c r="V458" s="50"/>
      <c r="W458" s="50"/>
      <c r="X458" s="50"/>
      <c r="Y458" s="50"/>
      <c r="Z458" s="50"/>
      <c r="AA458" s="50"/>
      <c r="AB458" s="50"/>
      <c r="AC458" s="50"/>
      <c r="AF458"/>
      <c r="AG458"/>
      <c r="AH458" s="66"/>
      <c r="AJ458"/>
    </row>
    <row r="459" spans="1:36" ht="15" x14ac:dyDescent="0.25">
      <c r="A459"/>
      <c r="B459"/>
      <c r="C459"/>
      <c r="D459" s="43"/>
      <c r="E459" s="44"/>
      <c r="F459" s="45"/>
      <c r="G459" s="46"/>
      <c r="H459" s="44"/>
      <c r="I459" s="45"/>
      <c r="J459" s="46"/>
      <c r="K459" s="44"/>
      <c r="L459" s="45"/>
      <c r="M459" s="46"/>
      <c r="N459" s="47"/>
      <c r="O459" s="48"/>
      <c r="P459" s="48"/>
      <c r="Q459"/>
      <c r="R459"/>
      <c r="S459" s="38"/>
      <c r="T459" s="50"/>
      <c r="U459" s="50"/>
      <c r="V459" s="50"/>
      <c r="W459" s="50"/>
      <c r="X459" s="50"/>
      <c r="Y459" s="50"/>
      <c r="Z459" s="50"/>
      <c r="AA459" s="50"/>
      <c r="AB459" s="50"/>
      <c r="AC459" s="50"/>
      <c r="AF459"/>
      <c r="AG459"/>
      <c r="AH459" s="66"/>
      <c r="AJ459"/>
    </row>
    <row r="460" spans="1:36" ht="15" x14ac:dyDescent="0.25">
      <c r="A460"/>
      <c r="B460"/>
      <c r="C460"/>
      <c r="D460" s="43"/>
      <c r="E460" s="44"/>
      <c r="F460" s="45"/>
      <c r="G460" s="46"/>
      <c r="H460" s="44"/>
      <c r="I460" s="45"/>
      <c r="J460" s="46"/>
      <c r="K460" s="44"/>
      <c r="L460" s="45"/>
      <c r="M460" s="46"/>
      <c r="N460" s="47"/>
      <c r="O460" s="48"/>
      <c r="P460" s="48"/>
      <c r="Q460"/>
      <c r="R460"/>
      <c r="S460" s="38"/>
      <c r="T460" s="50"/>
      <c r="U460" s="50"/>
      <c r="V460" s="50"/>
      <c r="W460" s="50"/>
      <c r="X460" s="50"/>
      <c r="Y460" s="50"/>
      <c r="Z460" s="50"/>
      <c r="AA460" s="50"/>
      <c r="AB460" s="50"/>
      <c r="AC460" s="50"/>
      <c r="AF460"/>
      <c r="AG460"/>
      <c r="AH460" s="66"/>
      <c r="AJ460"/>
    </row>
    <row r="461" spans="1:36" ht="15" x14ac:dyDescent="0.25">
      <c r="A461"/>
      <c r="B461"/>
      <c r="C461"/>
      <c r="D461" s="43"/>
      <c r="E461" s="44"/>
      <c r="F461" s="45"/>
      <c r="G461" s="46"/>
      <c r="H461" s="44"/>
      <c r="I461" s="45"/>
      <c r="J461" s="46"/>
      <c r="K461" s="44"/>
      <c r="L461" s="45"/>
      <c r="M461" s="46"/>
      <c r="N461" s="47"/>
      <c r="O461" s="48"/>
      <c r="P461" s="48"/>
      <c r="Q461"/>
      <c r="R461"/>
      <c r="S461" s="38"/>
      <c r="T461" s="50"/>
      <c r="U461" s="50"/>
      <c r="V461" s="50"/>
      <c r="W461" s="50"/>
      <c r="X461" s="50"/>
      <c r="Y461" s="50"/>
      <c r="Z461" s="50"/>
      <c r="AA461" s="50"/>
      <c r="AB461" s="50"/>
      <c r="AC461" s="50"/>
      <c r="AF461"/>
      <c r="AG461"/>
      <c r="AH461" s="66"/>
      <c r="AJ461"/>
    </row>
    <row r="462" spans="1:36" ht="15" x14ac:dyDescent="0.25">
      <c r="A462"/>
      <c r="B462"/>
      <c r="C462"/>
      <c r="D462" s="43"/>
      <c r="E462" s="44"/>
      <c r="F462" s="45"/>
      <c r="G462" s="46"/>
      <c r="H462" s="44"/>
      <c r="I462" s="45"/>
      <c r="J462" s="46"/>
      <c r="K462" s="44"/>
      <c r="L462" s="45"/>
      <c r="M462" s="46"/>
      <c r="N462" s="47"/>
      <c r="O462" s="48"/>
      <c r="P462" s="48"/>
      <c r="Q462"/>
      <c r="R462"/>
      <c r="S462" s="38"/>
      <c r="T462" s="50"/>
      <c r="U462" s="50"/>
      <c r="V462" s="50"/>
      <c r="W462" s="50"/>
      <c r="X462" s="50"/>
      <c r="Y462" s="50"/>
      <c r="Z462" s="50"/>
      <c r="AA462" s="50"/>
      <c r="AB462" s="50"/>
      <c r="AC462" s="50"/>
      <c r="AF462"/>
      <c r="AG462"/>
      <c r="AH462" s="66"/>
      <c r="AJ462"/>
    </row>
    <row r="463" spans="1:36" ht="15" x14ac:dyDescent="0.25">
      <c r="A463"/>
      <c r="B463"/>
      <c r="C463"/>
      <c r="D463" s="43"/>
      <c r="E463" s="44"/>
      <c r="F463" s="45"/>
      <c r="G463" s="46"/>
      <c r="H463" s="44"/>
      <c r="I463" s="45"/>
      <c r="J463" s="46"/>
      <c r="K463" s="44"/>
      <c r="L463" s="45"/>
      <c r="M463" s="46"/>
      <c r="N463" s="47"/>
      <c r="O463" s="48"/>
      <c r="P463" s="48"/>
      <c r="Q463"/>
      <c r="R463"/>
      <c r="S463" s="38"/>
      <c r="T463" s="50"/>
      <c r="U463" s="50"/>
      <c r="V463" s="50"/>
      <c r="W463" s="50"/>
      <c r="X463" s="50"/>
      <c r="Y463" s="50"/>
      <c r="Z463" s="50"/>
      <c r="AA463" s="50"/>
      <c r="AB463" s="50"/>
      <c r="AC463" s="50"/>
      <c r="AF463"/>
      <c r="AG463"/>
      <c r="AH463" s="66"/>
      <c r="AJ463"/>
    </row>
    <row r="464" spans="1:36" ht="15" x14ac:dyDescent="0.25">
      <c r="A464"/>
      <c r="B464"/>
      <c r="C464"/>
      <c r="D464" s="43"/>
      <c r="E464" s="44"/>
      <c r="F464" s="45"/>
      <c r="G464" s="46"/>
      <c r="H464" s="44"/>
      <c r="I464" s="45"/>
      <c r="J464" s="46"/>
      <c r="K464" s="44"/>
      <c r="L464" s="45"/>
      <c r="M464" s="46"/>
      <c r="N464" s="47"/>
      <c r="O464" s="48"/>
      <c r="P464" s="48"/>
      <c r="Q464"/>
      <c r="R464"/>
      <c r="S464" s="38"/>
      <c r="T464" s="50"/>
      <c r="U464" s="50"/>
      <c r="V464" s="50"/>
      <c r="W464" s="50"/>
      <c r="X464" s="50"/>
      <c r="Y464" s="50"/>
      <c r="Z464" s="50"/>
      <c r="AA464" s="50"/>
      <c r="AB464" s="50"/>
      <c r="AC464" s="50"/>
      <c r="AF464"/>
      <c r="AG464"/>
      <c r="AH464" s="66"/>
      <c r="AJ464"/>
    </row>
    <row r="465" spans="1:36" ht="15" x14ac:dyDescent="0.25">
      <c r="A465"/>
      <c r="B465"/>
      <c r="C465"/>
      <c r="D465" s="43"/>
      <c r="E465" s="44"/>
      <c r="F465" s="45"/>
      <c r="G465" s="46"/>
      <c r="H465" s="44"/>
      <c r="I465" s="45"/>
      <c r="J465" s="46"/>
      <c r="K465" s="44"/>
      <c r="L465" s="45"/>
      <c r="M465" s="46"/>
      <c r="N465" s="47"/>
      <c r="O465" s="48"/>
      <c r="P465" s="48"/>
      <c r="Q465"/>
      <c r="R465"/>
      <c r="S465" s="38"/>
      <c r="T465" s="50"/>
      <c r="U465" s="50"/>
      <c r="V465" s="50"/>
      <c r="W465" s="50"/>
      <c r="X465" s="50"/>
      <c r="Y465" s="50"/>
      <c r="Z465" s="50"/>
      <c r="AA465" s="50"/>
      <c r="AB465" s="50"/>
      <c r="AC465" s="50"/>
      <c r="AF465"/>
      <c r="AG465"/>
      <c r="AH465" s="66"/>
      <c r="AJ465"/>
    </row>
    <row r="466" spans="1:36" ht="15" x14ac:dyDescent="0.25">
      <c r="A466"/>
      <c r="B466"/>
      <c r="C466"/>
      <c r="D466" s="43"/>
      <c r="E466" s="44"/>
      <c r="F466" s="45"/>
      <c r="G466" s="46"/>
      <c r="H466" s="44"/>
      <c r="I466" s="45"/>
      <c r="J466" s="46"/>
      <c r="K466" s="44"/>
      <c r="L466" s="45"/>
      <c r="M466" s="46"/>
      <c r="N466" s="47"/>
      <c r="O466" s="48"/>
      <c r="P466" s="48"/>
      <c r="Q466"/>
      <c r="R466"/>
      <c r="S466" s="38"/>
      <c r="T466" s="50"/>
      <c r="U466" s="50"/>
      <c r="V466" s="50"/>
      <c r="W466" s="50"/>
      <c r="X466" s="50"/>
      <c r="Y466" s="50"/>
      <c r="Z466" s="50"/>
      <c r="AA466" s="50"/>
      <c r="AB466" s="50"/>
      <c r="AC466" s="50"/>
      <c r="AF466"/>
      <c r="AG466"/>
      <c r="AH466" s="66"/>
      <c r="AJ466"/>
    </row>
    <row r="467" spans="1:36" ht="15" x14ac:dyDescent="0.25">
      <c r="A467"/>
      <c r="B467"/>
      <c r="C467"/>
      <c r="D467" s="43"/>
      <c r="E467" s="44"/>
      <c r="F467" s="45"/>
      <c r="G467" s="46"/>
      <c r="H467" s="44"/>
      <c r="I467" s="45"/>
      <c r="J467" s="46"/>
      <c r="K467" s="44"/>
      <c r="L467" s="45"/>
      <c r="M467" s="46"/>
      <c r="N467" s="47"/>
      <c r="O467" s="48"/>
      <c r="P467" s="48"/>
      <c r="Q467"/>
      <c r="R467"/>
      <c r="S467" s="38"/>
      <c r="T467" s="50"/>
      <c r="U467" s="50"/>
      <c r="V467" s="50"/>
      <c r="W467" s="50"/>
      <c r="X467" s="50"/>
      <c r="Y467" s="50"/>
      <c r="Z467" s="50"/>
      <c r="AA467" s="50"/>
      <c r="AB467" s="50"/>
      <c r="AC467" s="50"/>
      <c r="AF467"/>
      <c r="AG467"/>
      <c r="AH467" s="66"/>
      <c r="AJ467"/>
    </row>
    <row r="468" spans="1:36" ht="15" x14ac:dyDescent="0.25">
      <c r="A468"/>
      <c r="B468"/>
      <c r="C468"/>
      <c r="D468" s="43"/>
      <c r="E468" s="44"/>
      <c r="F468" s="45"/>
      <c r="G468" s="46"/>
      <c r="H468" s="44"/>
      <c r="I468" s="45"/>
      <c r="J468" s="46"/>
      <c r="K468" s="44"/>
      <c r="L468" s="45"/>
      <c r="M468" s="46"/>
      <c r="N468" s="47"/>
      <c r="O468" s="48"/>
      <c r="P468" s="48"/>
      <c r="Q468"/>
      <c r="R468"/>
      <c r="S468" s="38"/>
      <c r="T468" s="50"/>
      <c r="U468" s="50"/>
      <c r="V468" s="50"/>
      <c r="W468" s="50"/>
      <c r="X468" s="50"/>
      <c r="Y468" s="50"/>
      <c r="Z468" s="50"/>
      <c r="AA468" s="50"/>
      <c r="AB468" s="50"/>
      <c r="AC468" s="50"/>
      <c r="AF468"/>
      <c r="AG468"/>
      <c r="AH468" s="66"/>
      <c r="AJ468"/>
    </row>
    <row r="469" spans="1:36" s="50" customFormat="1" ht="15" x14ac:dyDescent="0.25">
      <c r="A469"/>
      <c r="B469"/>
      <c r="C469"/>
      <c r="D469" s="43"/>
      <c r="E469" s="44"/>
      <c r="F469" s="45"/>
      <c r="G469" s="46"/>
      <c r="H469" s="44"/>
      <c r="I469" s="45"/>
      <c r="J469" s="46"/>
      <c r="K469" s="44"/>
      <c r="L469" s="45"/>
      <c r="M469" s="46"/>
      <c r="N469" s="47"/>
      <c r="O469" s="48"/>
      <c r="P469" s="48"/>
      <c r="Q469"/>
      <c r="R469"/>
      <c r="S469" s="38"/>
      <c r="AD469" s="51"/>
      <c r="AE469" s="51"/>
      <c r="AF469"/>
      <c r="AG469"/>
      <c r="AH469" s="66"/>
      <c r="AI469" s="51"/>
      <c r="AJ469"/>
    </row>
    <row r="470" spans="1:36" ht="15" x14ac:dyDescent="0.25">
      <c r="A470"/>
      <c r="B470"/>
      <c r="C470"/>
      <c r="D470" s="43"/>
      <c r="E470" s="44"/>
      <c r="F470" s="45"/>
      <c r="G470" s="46"/>
      <c r="H470" s="44"/>
      <c r="I470" s="45"/>
      <c r="J470" s="46"/>
      <c r="K470" s="44"/>
      <c r="L470" s="45"/>
      <c r="M470" s="46"/>
      <c r="N470" s="47"/>
      <c r="O470" s="48"/>
      <c r="P470" s="48"/>
      <c r="Q470"/>
      <c r="R470"/>
      <c r="S470" s="38"/>
      <c r="T470" s="50"/>
      <c r="U470" s="50"/>
      <c r="V470" s="50"/>
      <c r="W470" s="50"/>
      <c r="X470" s="50"/>
      <c r="Y470" s="50"/>
      <c r="Z470" s="50"/>
      <c r="AA470" s="50"/>
      <c r="AB470" s="50"/>
      <c r="AC470" s="50"/>
      <c r="AF470"/>
      <c r="AG470"/>
      <c r="AH470" s="66"/>
      <c r="AJ470"/>
    </row>
    <row r="471" spans="1:36" ht="15" x14ac:dyDescent="0.25">
      <c r="A471"/>
      <c r="B471"/>
      <c r="C471"/>
      <c r="D471" s="43"/>
      <c r="E471" s="44"/>
      <c r="F471" s="45"/>
      <c r="G471" s="46"/>
      <c r="H471" s="44"/>
      <c r="I471" s="45"/>
      <c r="J471" s="46"/>
      <c r="K471" s="44"/>
      <c r="L471" s="45"/>
      <c r="M471" s="46"/>
      <c r="N471" s="47"/>
      <c r="O471" s="48"/>
      <c r="P471" s="48"/>
      <c r="Q471"/>
      <c r="R471"/>
      <c r="S471" s="38"/>
      <c r="T471" s="50"/>
      <c r="U471" s="50"/>
      <c r="V471" s="50"/>
      <c r="W471" s="50"/>
      <c r="X471" s="50"/>
      <c r="Y471" s="50"/>
      <c r="Z471" s="50"/>
      <c r="AA471" s="50"/>
      <c r="AB471" s="50"/>
      <c r="AC471" s="50"/>
      <c r="AF471"/>
      <c r="AG471"/>
      <c r="AH471" s="66"/>
      <c r="AJ471"/>
    </row>
    <row r="472" spans="1:36" ht="15" x14ac:dyDescent="0.25">
      <c r="A472"/>
      <c r="B472"/>
      <c r="C472"/>
      <c r="D472" s="43"/>
      <c r="E472" s="44"/>
      <c r="F472" s="45"/>
      <c r="G472" s="46"/>
      <c r="H472" s="44"/>
      <c r="I472" s="45"/>
      <c r="J472" s="46"/>
      <c r="K472" s="44"/>
      <c r="L472" s="45"/>
      <c r="M472" s="46"/>
      <c r="N472" s="47"/>
      <c r="O472" s="48"/>
      <c r="P472" s="48"/>
      <c r="Q472"/>
      <c r="R472"/>
      <c r="S472" s="38"/>
      <c r="T472" s="50"/>
      <c r="U472" s="50"/>
      <c r="V472" s="50"/>
      <c r="W472" s="50"/>
      <c r="X472" s="50"/>
      <c r="Y472" s="50"/>
      <c r="Z472" s="50"/>
      <c r="AA472" s="50"/>
      <c r="AB472" s="50"/>
      <c r="AC472" s="50"/>
      <c r="AF472"/>
      <c r="AG472"/>
      <c r="AH472" s="66"/>
      <c r="AJ472"/>
    </row>
    <row r="473" spans="1:36" s="50" customFormat="1" ht="15" x14ac:dyDescent="0.25">
      <c r="A473"/>
      <c r="B473"/>
      <c r="C473"/>
      <c r="D473" s="43"/>
      <c r="E473" s="44"/>
      <c r="F473" s="45"/>
      <c r="G473" s="46"/>
      <c r="H473" s="44"/>
      <c r="I473" s="45"/>
      <c r="J473" s="46"/>
      <c r="K473" s="44"/>
      <c r="L473" s="45"/>
      <c r="M473" s="46"/>
      <c r="N473" s="47"/>
      <c r="O473" s="48"/>
      <c r="P473" s="48"/>
      <c r="Q473"/>
      <c r="R473"/>
      <c r="S473" s="38"/>
      <c r="AD473" s="51"/>
      <c r="AE473" s="51"/>
      <c r="AF473"/>
      <c r="AG473"/>
      <c r="AH473" s="66"/>
      <c r="AI473" s="51"/>
      <c r="AJ473"/>
    </row>
    <row r="474" spans="1:36" ht="15" x14ac:dyDescent="0.25">
      <c r="A474"/>
      <c r="B474"/>
      <c r="C474"/>
      <c r="D474" s="43"/>
      <c r="E474" s="44"/>
      <c r="F474" s="45"/>
      <c r="G474" s="46"/>
      <c r="H474" s="44"/>
      <c r="I474" s="45"/>
      <c r="J474" s="46"/>
      <c r="K474" s="44"/>
      <c r="L474" s="45"/>
      <c r="M474" s="46"/>
      <c r="N474" s="47"/>
      <c r="O474" s="48"/>
      <c r="P474" s="48"/>
      <c r="Q474"/>
      <c r="R474"/>
      <c r="S474" s="38"/>
      <c r="T474" s="50"/>
      <c r="U474" s="50"/>
      <c r="V474" s="50"/>
      <c r="W474" s="50"/>
      <c r="X474" s="50"/>
      <c r="Y474" s="50"/>
      <c r="Z474" s="50"/>
      <c r="AA474" s="50"/>
      <c r="AB474" s="50"/>
      <c r="AC474" s="50"/>
      <c r="AF474"/>
      <c r="AG474"/>
      <c r="AH474" s="66"/>
      <c r="AJ474"/>
    </row>
    <row r="475" spans="1:36" ht="15" x14ac:dyDescent="0.25">
      <c r="A475"/>
      <c r="B475"/>
      <c r="C475"/>
      <c r="D475" s="43"/>
      <c r="E475" s="44"/>
      <c r="F475" s="45"/>
      <c r="G475" s="46"/>
      <c r="H475" s="44"/>
      <c r="I475" s="45"/>
      <c r="J475" s="46"/>
      <c r="K475" s="44"/>
      <c r="L475" s="45"/>
      <c r="M475" s="46"/>
      <c r="N475" s="47"/>
      <c r="O475" s="48"/>
      <c r="P475" s="48"/>
      <c r="Q475"/>
      <c r="R475"/>
      <c r="S475" s="38"/>
      <c r="T475" s="50"/>
      <c r="U475" s="50"/>
      <c r="V475" s="50"/>
      <c r="W475" s="50"/>
      <c r="X475" s="50"/>
      <c r="Y475" s="50"/>
      <c r="Z475" s="50"/>
      <c r="AA475" s="50"/>
      <c r="AB475" s="50"/>
      <c r="AC475" s="50"/>
      <c r="AF475"/>
      <c r="AG475"/>
      <c r="AH475" s="66"/>
      <c r="AJ475"/>
    </row>
    <row r="476" spans="1:36" ht="15" x14ac:dyDescent="0.25">
      <c r="A476"/>
      <c r="B476"/>
      <c r="C476"/>
      <c r="D476" s="43"/>
      <c r="E476" s="44"/>
      <c r="F476" s="45"/>
      <c r="G476" s="46"/>
      <c r="H476" s="44"/>
      <c r="I476" s="45"/>
      <c r="J476" s="46"/>
      <c r="K476" s="44"/>
      <c r="L476" s="45"/>
      <c r="M476" s="46"/>
      <c r="N476" s="47"/>
      <c r="O476" s="48"/>
      <c r="P476" s="48"/>
      <c r="Q476"/>
      <c r="R476"/>
      <c r="S476" s="38"/>
      <c r="T476" s="50"/>
      <c r="U476" s="50"/>
      <c r="V476" s="50"/>
      <c r="W476" s="50"/>
      <c r="X476" s="50"/>
      <c r="Y476" s="50"/>
      <c r="Z476" s="50"/>
      <c r="AA476" s="50"/>
      <c r="AB476" s="50"/>
      <c r="AC476" s="50"/>
      <c r="AF476"/>
      <c r="AG476"/>
      <c r="AH476" s="66"/>
      <c r="AJ476"/>
    </row>
    <row r="477" spans="1:36" ht="15" x14ac:dyDescent="0.25">
      <c r="A477"/>
      <c r="B477"/>
      <c r="C477"/>
      <c r="D477" s="43"/>
      <c r="E477" s="44"/>
      <c r="F477" s="45"/>
      <c r="G477" s="46"/>
      <c r="H477" s="44"/>
      <c r="I477" s="45"/>
      <c r="J477" s="46"/>
      <c r="K477" s="44"/>
      <c r="L477" s="45"/>
      <c r="M477" s="46"/>
      <c r="N477" s="47"/>
      <c r="O477" s="48"/>
      <c r="P477" s="48"/>
      <c r="Q477"/>
      <c r="R477"/>
      <c r="S477" s="38"/>
      <c r="T477" s="50"/>
      <c r="U477" s="50"/>
      <c r="V477" s="50"/>
      <c r="W477" s="50"/>
      <c r="X477" s="50"/>
      <c r="Y477" s="50"/>
      <c r="Z477" s="50"/>
      <c r="AA477" s="50"/>
      <c r="AB477" s="50"/>
      <c r="AC477" s="50"/>
      <c r="AF477"/>
      <c r="AG477"/>
      <c r="AH477" s="66"/>
      <c r="AJ477"/>
    </row>
    <row r="478" spans="1:36" ht="15" x14ac:dyDescent="0.25">
      <c r="A478"/>
      <c r="B478"/>
      <c r="C478"/>
      <c r="D478" s="43"/>
      <c r="E478" s="44"/>
      <c r="F478" s="45"/>
      <c r="G478" s="46"/>
      <c r="H478" s="44"/>
      <c r="I478" s="45"/>
      <c r="J478" s="46"/>
      <c r="K478" s="44"/>
      <c r="L478" s="45"/>
      <c r="M478" s="46"/>
      <c r="N478" s="47"/>
      <c r="O478" s="48"/>
      <c r="P478" s="48"/>
      <c r="Q478"/>
      <c r="R478"/>
      <c r="S478" s="38"/>
      <c r="T478" s="50"/>
      <c r="U478" s="50"/>
      <c r="V478" s="50"/>
      <c r="W478" s="50"/>
      <c r="X478" s="50"/>
      <c r="Y478" s="50"/>
      <c r="Z478" s="50"/>
      <c r="AA478" s="50"/>
      <c r="AB478" s="50"/>
      <c r="AC478" s="50"/>
      <c r="AF478"/>
      <c r="AG478"/>
      <c r="AH478" s="66"/>
      <c r="AJ478"/>
    </row>
    <row r="479" spans="1:36" ht="15" x14ac:dyDescent="0.25">
      <c r="A479"/>
      <c r="B479"/>
      <c r="C479"/>
      <c r="D479" s="43"/>
      <c r="E479" s="44"/>
      <c r="F479" s="45"/>
      <c r="G479" s="46"/>
      <c r="H479" s="44"/>
      <c r="I479" s="45"/>
      <c r="J479" s="46"/>
      <c r="K479" s="44"/>
      <c r="L479" s="45"/>
      <c r="M479" s="46"/>
      <c r="N479" s="47"/>
      <c r="O479" s="48"/>
      <c r="P479" s="48"/>
      <c r="Q479"/>
      <c r="R479"/>
      <c r="S479" s="38"/>
      <c r="T479" s="50"/>
      <c r="U479" s="50"/>
      <c r="V479" s="50"/>
      <c r="W479" s="50"/>
      <c r="X479" s="50"/>
      <c r="Y479" s="50"/>
      <c r="Z479" s="50"/>
      <c r="AA479" s="50"/>
      <c r="AB479" s="50"/>
      <c r="AC479" s="50"/>
      <c r="AF479"/>
      <c r="AG479"/>
      <c r="AH479" s="66"/>
      <c r="AJ479"/>
    </row>
    <row r="480" spans="1:36" ht="15" x14ac:dyDescent="0.25">
      <c r="A480"/>
      <c r="B480"/>
      <c r="C480"/>
      <c r="D480" s="43"/>
      <c r="E480" s="44"/>
      <c r="F480" s="45"/>
      <c r="G480" s="46"/>
      <c r="H480" s="44"/>
      <c r="I480" s="45"/>
      <c r="J480" s="46"/>
      <c r="K480" s="44"/>
      <c r="L480" s="45"/>
      <c r="M480" s="46"/>
      <c r="N480" s="47"/>
      <c r="O480" s="48"/>
      <c r="P480" s="48"/>
      <c r="Q480"/>
      <c r="R480"/>
      <c r="S480" s="38"/>
      <c r="T480" s="50"/>
      <c r="U480" s="50"/>
      <c r="V480" s="50"/>
      <c r="W480" s="50"/>
      <c r="X480" s="50"/>
      <c r="Y480" s="50"/>
      <c r="Z480" s="50"/>
      <c r="AA480" s="50"/>
      <c r="AB480" s="50"/>
      <c r="AC480" s="50"/>
      <c r="AF480"/>
      <c r="AG480"/>
      <c r="AH480" s="66"/>
      <c r="AJ480"/>
    </row>
    <row r="481" spans="1:36" ht="15" x14ac:dyDescent="0.25">
      <c r="A481"/>
      <c r="B481"/>
      <c r="C481"/>
      <c r="D481" s="43"/>
      <c r="E481" s="44"/>
      <c r="F481" s="45"/>
      <c r="G481" s="46"/>
      <c r="H481" s="44"/>
      <c r="I481" s="45"/>
      <c r="J481" s="46"/>
      <c r="K481" s="44"/>
      <c r="L481" s="45"/>
      <c r="M481" s="46"/>
      <c r="N481" s="47"/>
      <c r="O481" s="48"/>
      <c r="P481" s="48"/>
      <c r="Q481"/>
      <c r="R481"/>
      <c r="S481" s="38"/>
      <c r="T481" s="50"/>
      <c r="U481" s="50"/>
      <c r="V481" s="50"/>
      <c r="W481" s="50"/>
      <c r="X481" s="50"/>
      <c r="Y481" s="50"/>
      <c r="Z481" s="50"/>
      <c r="AA481" s="50"/>
      <c r="AB481" s="50"/>
      <c r="AC481" s="50"/>
      <c r="AF481"/>
      <c r="AG481"/>
      <c r="AH481" s="66"/>
      <c r="AJ481"/>
    </row>
    <row r="482" spans="1:36" ht="15" x14ac:dyDescent="0.25">
      <c r="A482"/>
      <c r="B482"/>
      <c r="C482"/>
      <c r="D482" s="43"/>
      <c r="E482" s="44"/>
      <c r="F482" s="45"/>
      <c r="G482" s="46"/>
      <c r="H482" s="44"/>
      <c r="I482" s="45"/>
      <c r="J482" s="46"/>
      <c r="K482" s="44"/>
      <c r="L482" s="45"/>
      <c r="M482" s="46"/>
      <c r="N482" s="47"/>
      <c r="O482" s="48"/>
      <c r="P482" s="48"/>
      <c r="Q482"/>
      <c r="R482"/>
      <c r="S482" s="38"/>
      <c r="T482" s="50"/>
      <c r="U482" s="50"/>
      <c r="V482" s="50"/>
      <c r="W482" s="50"/>
      <c r="X482" s="50"/>
      <c r="Y482" s="50"/>
      <c r="Z482" s="50"/>
      <c r="AA482" s="50"/>
      <c r="AB482" s="50"/>
      <c r="AC482" s="50"/>
      <c r="AF482"/>
      <c r="AG482"/>
      <c r="AH482" s="66"/>
      <c r="AJ482"/>
    </row>
    <row r="483" spans="1:36" ht="15" x14ac:dyDescent="0.25">
      <c r="A483"/>
      <c r="B483"/>
      <c r="C483"/>
      <c r="D483" s="43"/>
      <c r="E483" s="44"/>
      <c r="F483" s="45"/>
      <c r="G483" s="46"/>
      <c r="H483" s="44"/>
      <c r="I483" s="45"/>
      <c r="J483" s="46"/>
      <c r="K483" s="44"/>
      <c r="L483" s="45"/>
      <c r="M483" s="46"/>
      <c r="N483" s="47"/>
      <c r="O483" s="48"/>
      <c r="P483" s="48"/>
      <c r="Q483"/>
      <c r="R483"/>
      <c r="S483" s="38"/>
      <c r="T483" s="50"/>
      <c r="U483" s="50"/>
      <c r="V483" s="50"/>
      <c r="W483" s="50"/>
      <c r="X483" s="50"/>
      <c r="Y483" s="50"/>
      <c r="Z483" s="50"/>
      <c r="AA483" s="50"/>
      <c r="AB483" s="50"/>
      <c r="AC483" s="50"/>
      <c r="AF483"/>
      <c r="AG483"/>
      <c r="AH483" s="66"/>
      <c r="AJ483"/>
    </row>
    <row r="484" spans="1:36" ht="15" x14ac:dyDescent="0.25">
      <c r="A484"/>
      <c r="B484"/>
      <c r="C484"/>
      <c r="D484" s="43"/>
      <c r="E484" s="44"/>
      <c r="F484" s="45"/>
      <c r="G484" s="46"/>
      <c r="H484" s="44"/>
      <c r="I484" s="45"/>
      <c r="J484" s="46"/>
      <c r="K484" s="44"/>
      <c r="L484" s="45"/>
      <c r="M484" s="46"/>
      <c r="N484" s="47"/>
      <c r="O484" s="48"/>
      <c r="P484" s="48"/>
      <c r="Q484"/>
      <c r="R484"/>
      <c r="S484" s="38"/>
      <c r="T484" s="50"/>
      <c r="U484" s="50"/>
      <c r="V484" s="50"/>
      <c r="W484" s="50"/>
      <c r="X484" s="50"/>
      <c r="Y484" s="50"/>
      <c r="Z484" s="50"/>
      <c r="AA484" s="50"/>
      <c r="AB484" s="50"/>
      <c r="AC484" s="50"/>
      <c r="AF484"/>
      <c r="AG484"/>
      <c r="AH484" s="66"/>
      <c r="AJ484"/>
    </row>
    <row r="485" spans="1:36" ht="15" x14ac:dyDescent="0.25">
      <c r="A485"/>
      <c r="B485"/>
      <c r="C485"/>
      <c r="D485" s="43"/>
      <c r="E485" s="44"/>
      <c r="F485" s="45"/>
      <c r="G485" s="46"/>
      <c r="H485" s="44"/>
      <c r="I485" s="45"/>
      <c r="J485" s="46"/>
      <c r="K485" s="44"/>
      <c r="L485" s="45"/>
      <c r="M485" s="46"/>
      <c r="N485" s="47"/>
      <c r="O485" s="48"/>
      <c r="P485" s="48"/>
      <c r="Q485"/>
      <c r="R485"/>
      <c r="S485" s="38"/>
      <c r="T485" s="50"/>
      <c r="U485" s="50"/>
      <c r="V485" s="50"/>
      <c r="W485" s="50"/>
      <c r="X485" s="50"/>
      <c r="Y485" s="50"/>
      <c r="Z485" s="50"/>
      <c r="AA485" s="50"/>
      <c r="AB485" s="50"/>
      <c r="AC485" s="50"/>
      <c r="AF485"/>
      <c r="AG485"/>
      <c r="AH485" s="66"/>
      <c r="AJ485"/>
    </row>
    <row r="486" spans="1:36" ht="15" x14ac:dyDescent="0.25">
      <c r="A486"/>
      <c r="B486"/>
      <c r="C486"/>
      <c r="D486" s="43"/>
      <c r="E486" s="44"/>
      <c r="F486" s="45"/>
      <c r="G486" s="46"/>
      <c r="H486" s="44"/>
      <c r="I486" s="45"/>
      <c r="J486" s="46"/>
      <c r="K486" s="44"/>
      <c r="L486" s="45"/>
      <c r="M486" s="46"/>
      <c r="N486" s="47"/>
      <c r="O486" s="48"/>
      <c r="P486" s="48"/>
      <c r="Q486"/>
      <c r="R486"/>
      <c r="S486" s="38"/>
      <c r="T486" s="50"/>
      <c r="U486" s="50"/>
      <c r="V486" s="50"/>
      <c r="W486" s="50"/>
      <c r="X486" s="50"/>
      <c r="Y486" s="50"/>
      <c r="Z486" s="50"/>
      <c r="AA486" s="50"/>
      <c r="AB486" s="50"/>
      <c r="AC486" s="50"/>
      <c r="AF486"/>
      <c r="AG486"/>
      <c r="AH486" s="66"/>
      <c r="AJ486"/>
    </row>
    <row r="487" spans="1:36" ht="15" x14ac:dyDescent="0.25">
      <c r="A487"/>
      <c r="B487"/>
      <c r="C487"/>
      <c r="D487" s="43"/>
      <c r="E487" s="44"/>
      <c r="F487" s="45"/>
      <c r="G487" s="46"/>
      <c r="H487" s="44"/>
      <c r="I487" s="45"/>
      <c r="J487" s="46"/>
      <c r="K487" s="44"/>
      <c r="L487" s="45"/>
      <c r="M487" s="46"/>
      <c r="N487" s="47"/>
      <c r="O487" s="48"/>
      <c r="P487" s="48"/>
      <c r="Q487"/>
      <c r="R487"/>
      <c r="S487" s="38"/>
      <c r="T487" s="50"/>
      <c r="U487" s="50"/>
      <c r="V487" s="50"/>
      <c r="W487" s="50"/>
      <c r="X487" s="50"/>
      <c r="Y487" s="50"/>
      <c r="Z487" s="50"/>
      <c r="AA487" s="50"/>
      <c r="AB487" s="50"/>
      <c r="AC487" s="50"/>
      <c r="AF487"/>
      <c r="AG487"/>
      <c r="AH487" s="66"/>
      <c r="AJ487"/>
    </row>
    <row r="488" spans="1:36" ht="15" x14ac:dyDescent="0.25">
      <c r="A488"/>
      <c r="B488"/>
      <c r="C488"/>
      <c r="D488" s="43"/>
      <c r="E488" s="44"/>
      <c r="F488" s="45"/>
      <c r="G488" s="46"/>
      <c r="H488" s="44"/>
      <c r="I488" s="45"/>
      <c r="J488" s="46"/>
      <c r="K488" s="44"/>
      <c r="L488" s="45"/>
      <c r="M488" s="46"/>
      <c r="N488" s="47"/>
      <c r="O488" s="48"/>
      <c r="P488" s="48"/>
      <c r="Q488"/>
      <c r="R488"/>
      <c r="S488" s="38"/>
      <c r="T488" s="50"/>
      <c r="U488" s="50"/>
      <c r="V488" s="50"/>
      <c r="W488" s="50"/>
      <c r="X488" s="50"/>
      <c r="Y488" s="50"/>
      <c r="Z488" s="50"/>
      <c r="AA488" s="50"/>
      <c r="AB488" s="50"/>
      <c r="AC488" s="50"/>
      <c r="AF488"/>
      <c r="AG488"/>
      <c r="AH488" s="66"/>
      <c r="AJ488"/>
    </row>
    <row r="489" spans="1:36" ht="15" x14ac:dyDescent="0.25">
      <c r="A489"/>
      <c r="B489"/>
      <c r="C489"/>
      <c r="D489" s="43"/>
      <c r="E489" s="44"/>
      <c r="F489" s="45"/>
      <c r="G489" s="46"/>
      <c r="H489" s="44"/>
      <c r="I489" s="45"/>
      <c r="J489" s="46"/>
      <c r="K489" s="44"/>
      <c r="L489" s="45"/>
      <c r="M489" s="46"/>
      <c r="N489" s="47"/>
      <c r="O489" s="48"/>
      <c r="P489" s="48"/>
      <c r="Q489"/>
      <c r="R489"/>
      <c r="S489" s="38"/>
      <c r="T489" s="50"/>
      <c r="U489" s="50"/>
      <c r="V489" s="50"/>
      <c r="W489" s="50"/>
      <c r="X489" s="50"/>
      <c r="Y489" s="50"/>
      <c r="Z489" s="50"/>
      <c r="AA489" s="50"/>
      <c r="AB489" s="50"/>
      <c r="AC489" s="50"/>
      <c r="AF489"/>
      <c r="AG489"/>
      <c r="AH489" s="66"/>
      <c r="AJ489"/>
    </row>
    <row r="490" spans="1:36" ht="15" x14ac:dyDescent="0.25">
      <c r="A490"/>
      <c r="B490"/>
      <c r="C490"/>
      <c r="D490" s="43"/>
      <c r="E490" s="44"/>
      <c r="F490" s="45"/>
      <c r="G490" s="46"/>
      <c r="H490" s="44"/>
      <c r="I490" s="45"/>
      <c r="J490" s="46"/>
      <c r="K490" s="44"/>
      <c r="L490" s="45"/>
      <c r="M490" s="46"/>
      <c r="N490" s="47"/>
      <c r="O490" s="48"/>
      <c r="P490" s="48"/>
      <c r="Q490"/>
      <c r="R490"/>
      <c r="S490" s="38"/>
      <c r="T490" s="50"/>
      <c r="U490" s="50"/>
      <c r="V490" s="50"/>
      <c r="W490" s="50"/>
      <c r="X490" s="50"/>
      <c r="Y490" s="50"/>
      <c r="Z490" s="50"/>
      <c r="AA490" s="50"/>
      <c r="AB490" s="50"/>
      <c r="AC490" s="50"/>
      <c r="AF490"/>
      <c r="AG490"/>
      <c r="AH490" s="66"/>
      <c r="AJ490"/>
    </row>
    <row r="491" spans="1:36" ht="15" x14ac:dyDescent="0.25">
      <c r="A491"/>
      <c r="B491"/>
      <c r="C491"/>
      <c r="D491" s="43"/>
      <c r="E491" s="44"/>
      <c r="F491" s="45"/>
      <c r="G491" s="46"/>
      <c r="H491" s="44"/>
      <c r="I491" s="45"/>
      <c r="J491" s="46"/>
      <c r="K491" s="44"/>
      <c r="L491" s="45"/>
      <c r="M491" s="46"/>
      <c r="N491" s="47"/>
      <c r="O491" s="48"/>
      <c r="P491" s="48"/>
      <c r="Q491"/>
      <c r="R491"/>
      <c r="S491" s="38"/>
      <c r="T491" s="50"/>
      <c r="U491" s="50"/>
      <c r="V491" s="50"/>
      <c r="W491" s="50"/>
      <c r="X491" s="50"/>
      <c r="Y491" s="50"/>
      <c r="Z491" s="50"/>
      <c r="AA491" s="50"/>
      <c r="AB491" s="50"/>
      <c r="AC491" s="50"/>
      <c r="AF491"/>
      <c r="AG491"/>
      <c r="AH491" s="66"/>
      <c r="AJ491"/>
    </row>
    <row r="492" spans="1:36" ht="15" x14ac:dyDescent="0.25">
      <c r="A492"/>
      <c r="B492"/>
      <c r="C492"/>
      <c r="D492" s="43"/>
      <c r="E492" s="44"/>
      <c r="F492" s="45"/>
      <c r="G492" s="46"/>
      <c r="H492" s="44"/>
      <c r="I492" s="45"/>
      <c r="J492" s="46"/>
      <c r="K492" s="44"/>
      <c r="L492" s="45"/>
      <c r="M492" s="46"/>
      <c r="N492" s="47"/>
      <c r="O492" s="48"/>
      <c r="P492" s="48"/>
      <c r="Q492"/>
      <c r="R492"/>
      <c r="S492" s="38"/>
      <c r="T492" s="50"/>
      <c r="U492" s="50"/>
      <c r="V492" s="50"/>
      <c r="W492" s="50"/>
      <c r="X492" s="50"/>
      <c r="Y492" s="50"/>
      <c r="Z492" s="50"/>
      <c r="AA492" s="50"/>
      <c r="AB492" s="50"/>
      <c r="AC492" s="50"/>
      <c r="AF492"/>
      <c r="AG492"/>
      <c r="AH492" s="66"/>
      <c r="AJ492"/>
    </row>
    <row r="493" spans="1:36" ht="15" x14ac:dyDescent="0.25">
      <c r="A493"/>
      <c r="B493"/>
      <c r="C493"/>
      <c r="D493" s="43"/>
      <c r="E493" s="44"/>
      <c r="F493" s="45"/>
      <c r="G493" s="46"/>
      <c r="H493" s="44"/>
      <c r="I493" s="45"/>
      <c r="J493" s="46"/>
      <c r="K493" s="44"/>
      <c r="L493" s="45"/>
      <c r="M493" s="46"/>
      <c r="N493" s="47"/>
      <c r="O493" s="48"/>
      <c r="P493" s="48"/>
      <c r="Q493"/>
      <c r="R493"/>
      <c r="S493" s="38"/>
      <c r="T493" s="50"/>
      <c r="U493" s="50"/>
      <c r="V493" s="50"/>
      <c r="W493" s="50"/>
      <c r="X493" s="50"/>
      <c r="Y493" s="50"/>
      <c r="Z493" s="50"/>
      <c r="AA493" s="50"/>
      <c r="AB493" s="50"/>
      <c r="AC493" s="50"/>
      <c r="AF493"/>
      <c r="AG493"/>
      <c r="AH493" s="66"/>
      <c r="AJ493"/>
    </row>
    <row r="494" spans="1:36" ht="15" x14ac:dyDescent="0.25">
      <c r="A494"/>
      <c r="B494"/>
      <c r="C494"/>
      <c r="D494" s="43"/>
      <c r="E494" s="44"/>
      <c r="F494" s="45"/>
      <c r="G494" s="46"/>
      <c r="H494" s="44"/>
      <c r="I494" s="45"/>
      <c r="J494" s="46"/>
      <c r="K494" s="44"/>
      <c r="L494" s="45"/>
      <c r="M494" s="46"/>
      <c r="N494" s="47"/>
      <c r="O494" s="48"/>
      <c r="P494" s="48"/>
      <c r="Q494"/>
      <c r="R494"/>
      <c r="S494" s="38"/>
      <c r="T494" s="50"/>
      <c r="U494" s="50"/>
      <c r="V494" s="50"/>
      <c r="W494" s="50"/>
      <c r="X494" s="50"/>
      <c r="Y494" s="50"/>
      <c r="Z494" s="50"/>
      <c r="AA494" s="50"/>
      <c r="AB494" s="50"/>
      <c r="AC494" s="50"/>
      <c r="AF494"/>
      <c r="AG494"/>
      <c r="AH494" s="66"/>
      <c r="AJ494"/>
    </row>
    <row r="495" spans="1:36" ht="15" x14ac:dyDescent="0.25">
      <c r="A495"/>
      <c r="B495"/>
      <c r="C495"/>
      <c r="D495" s="43"/>
      <c r="E495" s="44"/>
      <c r="F495" s="45"/>
      <c r="G495" s="46"/>
      <c r="H495" s="44"/>
      <c r="I495" s="45"/>
      <c r="J495" s="46"/>
      <c r="K495" s="44"/>
      <c r="L495" s="45"/>
      <c r="M495" s="46"/>
      <c r="N495" s="47"/>
      <c r="O495" s="48"/>
      <c r="P495" s="48"/>
      <c r="Q495"/>
      <c r="R495"/>
      <c r="S495" s="38"/>
      <c r="T495" s="50"/>
      <c r="U495" s="50"/>
      <c r="V495" s="50"/>
      <c r="W495" s="50"/>
      <c r="X495" s="50"/>
      <c r="Y495" s="50"/>
      <c r="Z495" s="50"/>
      <c r="AA495" s="50"/>
      <c r="AB495" s="50"/>
      <c r="AC495" s="50"/>
      <c r="AF495"/>
      <c r="AG495"/>
      <c r="AH495" s="66"/>
      <c r="AJ495"/>
    </row>
    <row r="496" spans="1:36" ht="15" x14ac:dyDescent="0.25">
      <c r="A496"/>
      <c r="B496"/>
      <c r="C496"/>
      <c r="D496" s="43"/>
      <c r="E496" s="44"/>
      <c r="F496" s="45"/>
      <c r="G496" s="46"/>
      <c r="H496" s="44"/>
      <c r="I496" s="45"/>
      <c r="J496" s="46"/>
      <c r="K496" s="44"/>
      <c r="L496" s="45"/>
      <c r="M496" s="46"/>
      <c r="N496" s="47"/>
      <c r="O496" s="48"/>
      <c r="P496" s="48"/>
      <c r="Q496"/>
      <c r="R496"/>
      <c r="S496" s="38"/>
      <c r="T496" s="50"/>
      <c r="U496" s="50"/>
      <c r="V496" s="50"/>
      <c r="W496" s="50"/>
      <c r="X496" s="50"/>
      <c r="Y496" s="50"/>
      <c r="Z496" s="50"/>
      <c r="AA496" s="50"/>
      <c r="AB496" s="50"/>
      <c r="AC496" s="50"/>
      <c r="AF496"/>
      <c r="AG496"/>
      <c r="AH496" s="66"/>
      <c r="AJ496"/>
    </row>
    <row r="497" spans="1:36" ht="15" x14ac:dyDescent="0.25">
      <c r="A497"/>
      <c r="B497"/>
      <c r="C497"/>
      <c r="D497" s="43"/>
      <c r="E497" s="44"/>
      <c r="F497" s="45"/>
      <c r="G497" s="46"/>
      <c r="H497" s="44"/>
      <c r="I497" s="45"/>
      <c r="J497" s="46"/>
      <c r="K497" s="44"/>
      <c r="L497" s="45"/>
      <c r="M497" s="46"/>
      <c r="N497" s="47"/>
      <c r="O497" s="48"/>
      <c r="P497" s="48"/>
      <c r="Q497"/>
      <c r="R497"/>
      <c r="S497" s="38"/>
      <c r="T497" s="50"/>
      <c r="U497" s="50"/>
      <c r="V497" s="50"/>
      <c r="W497" s="50"/>
      <c r="X497" s="50"/>
      <c r="Y497" s="50"/>
      <c r="Z497" s="50"/>
      <c r="AA497" s="50"/>
      <c r="AB497" s="50"/>
      <c r="AC497" s="50"/>
      <c r="AF497"/>
      <c r="AG497"/>
      <c r="AH497" s="66"/>
      <c r="AJ497"/>
    </row>
    <row r="498" spans="1:36" ht="15" x14ac:dyDescent="0.25">
      <c r="A498"/>
      <c r="B498"/>
      <c r="C498"/>
      <c r="D498" s="43"/>
      <c r="E498" s="44"/>
      <c r="F498" s="45"/>
      <c r="G498" s="46"/>
      <c r="H498" s="44"/>
      <c r="I498" s="45"/>
      <c r="J498" s="46"/>
      <c r="K498" s="44"/>
      <c r="L498" s="45"/>
      <c r="M498" s="46"/>
      <c r="N498" s="47"/>
      <c r="O498" s="48"/>
      <c r="P498" s="48"/>
      <c r="Q498"/>
      <c r="R498"/>
      <c r="S498" s="38"/>
      <c r="T498" s="50"/>
      <c r="U498" s="50"/>
      <c r="V498" s="50"/>
      <c r="W498" s="50"/>
      <c r="X498" s="50"/>
      <c r="Y498" s="50"/>
      <c r="Z498" s="50"/>
      <c r="AA498" s="50"/>
      <c r="AB498" s="50"/>
      <c r="AC498" s="50"/>
      <c r="AF498"/>
      <c r="AG498"/>
      <c r="AH498" s="66"/>
      <c r="AJ498"/>
    </row>
    <row r="499" spans="1:36" ht="15" x14ac:dyDescent="0.25">
      <c r="A499"/>
      <c r="B499"/>
      <c r="C499"/>
      <c r="D499" s="43"/>
      <c r="E499" s="44"/>
      <c r="F499" s="45"/>
      <c r="G499" s="46"/>
      <c r="H499" s="44"/>
      <c r="I499" s="45"/>
      <c r="J499" s="46"/>
      <c r="K499" s="44"/>
      <c r="L499" s="45"/>
      <c r="M499" s="46"/>
      <c r="N499" s="47"/>
      <c r="O499" s="48"/>
      <c r="P499" s="48"/>
      <c r="Q499"/>
      <c r="R499"/>
      <c r="S499" s="38"/>
      <c r="T499" s="50"/>
      <c r="U499" s="50"/>
      <c r="V499" s="50"/>
      <c r="W499" s="50"/>
      <c r="X499" s="50"/>
      <c r="Y499" s="50"/>
      <c r="Z499" s="50"/>
      <c r="AA499" s="50"/>
      <c r="AB499" s="50"/>
      <c r="AC499" s="50"/>
      <c r="AF499"/>
      <c r="AG499"/>
      <c r="AH499" s="66"/>
      <c r="AJ499"/>
    </row>
    <row r="500" spans="1:36" ht="15" x14ac:dyDescent="0.25">
      <c r="A500"/>
      <c r="B500"/>
      <c r="C500"/>
      <c r="D500" s="43"/>
      <c r="E500" s="44"/>
      <c r="F500" s="45"/>
      <c r="G500" s="46"/>
      <c r="H500" s="44"/>
      <c r="I500" s="45"/>
      <c r="J500" s="46"/>
      <c r="K500" s="44"/>
      <c r="L500" s="45"/>
      <c r="M500" s="46"/>
      <c r="N500" s="47"/>
      <c r="O500" s="48"/>
      <c r="P500" s="48"/>
      <c r="Q500"/>
      <c r="R500"/>
      <c r="S500" s="38"/>
      <c r="T500" s="50"/>
      <c r="U500" s="50"/>
      <c r="V500" s="50"/>
      <c r="W500" s="50"/>
      <c r="X500" s="50"/>
      <c r="Y500" s="50"/>
      <c r="Z500" s="50"/>
      <c r="AA500" s="50"/>
      <c r="AB500" s="50"/>
      <c r="AC500" s="50"/>
      <c r="AF500"/>
      <c r="AG500"/>
      <c r="AH500" s="66"/>
      <c r="AJ500"/>
    </row>
    <row r="501" spans="1:36" s="50" customFormat="1" ht="15" x14ac:dyDescent="0.25">
      <c r="A501"/>
      <c r="B501"/>
      <c r="C501"/>
      <c r="D501" s="43"/>
      <c r="E501" s="44"/>
      <c r="F501" s="45"/>
      <c r="G501" s="46"/>
      <c r="H501" s="44"/>
      <c r="I501" s="45"/>
      <c r="J501" s="46"/>
      <c r="K501" s="44"/>
      <c r="L501" s="45"/>
      <c r="M501" s="46"/>
      <c r="N501" s="47"/>
      <c r="O501" s="48"/>
      <c r="P501" s="48"/>
      <c r="Q501"/>
      <c r="R501"/>
      <c r="S501" s="38"/>
      <c r="AD501" s="51"/>
      <c r="AE501" s="51"/>
      <c r="AF501"/>
      <c r="AG501"/>
      <c r="AH501" s="66"/>
      <c r="AI501" s="51"/>
      <c r="AJ501"/>
    </row>
    <row r="502" spans="1:36" ht="15" x14ac:dyDescent="0.25">
      <c r="A502"/>
      <c r="B502"/>
      <c r="C502"/>
      <c r="D502" s="43"/>
      <c r="E502" s="44"/>
      <c r="F502" s="45"/>
      <c r="G502" s="46"/>
      <c r="H502" s="44"/>
      <c r="I502" s="45"/>
      <c r="J502" s="46"/>
      <c r="K502" s="44"/>
      <c r="L502" s="45"/>
      <c r="M502" s="46"/>
      <c r="N502" s="47"/>
      <c r="O502" s="48"/>
      <c r="P502" s="48"/>
      <c r="Q502"/>
      <c r="R502"/>
      <c r="S502" s="38"/>
      <c r="T502" s="50"/>
      <c r="U502" s="50"/>
      <c r="V502" s="50"/>
      <c r="W502" s="50"/>
      <c r="X502" s="50"/>
      <c r="Y502" s="50"/>
      <c r="Z502" s="50"/>
      <c r="AA502" s="50"/>
      <c r="AB502" s="50"/>
      <c r="AC502" s="50"/>
      <c r="AF502"/>
      <c r="AG502"/>
      <c r="AH502" s="66"/>
      <c r="AJ502"/>
    </row>
    <row r="503" spans="1:36" ht="15" x14ac:dyDescent="0.25">
      <c r="A503"/>
      <c r="B503"/>
      <c r="C503"/>
      <c r="D503" s="43"/>
      <c r="E503" s="44"/>
      <c r="F503" s="45"/>
      <c r="G503" s="46"/>
      <c r="H503" s="44"/>
      <c r="I503" s="45"/>
      <c r="J503" s="46"/>
      <c r="K503" s="44"/>
      <c r="L503" s="45"/>
      <c r="M503" s="46"/>
      <c r="N503" s="47"/>
      <c r="O503" s="48"/>
      <c r="P503" s="48"/>
      <c r="Q503"/>
      <c r="R503"/>
      <c r="S503" s="38"/>
      <c r="T503" s="50"/>
      <c r="U503" s="50"/>
      <c r="V503" s="50"/>
      <c r="W503" s="50"/>
      <c r="X503" s="50"/>
      <c r="Y503" s="50"/>
      <c r="Z503" s="50"/>
      <c r="AA503" s="50"/>
      <c r="AB503" s="50"/>
      <c r="AC503" s="50"/>
      <c r="AF503"/>
      <c r="AG503"/>
      <c r="AH503" s="66"/>
      <c r="AJ503"/>
    </row>
    <row r="504" spans="1:36" ht="15" x14ac:dyDescent="0.25">
      <c r="A504"/>
      <c r="B504"/>
      <c r="C504"/>
      <c r="D504" s="43"/>
      <c r="E504" s="44"/>
      <c r="F504" s="45"/>
      <c r="G504" s="46"/>
      <c r="H504" s="44"/>
      <c r="I504" s="45"/>
      <c r="J504" s="46"/>
      <c r="K504" s="44"/>
      <c r="L504" s="45"/>
      <c r="M504" s="46"/>
      <c r="N504" s="47"/>
      <c r="O504" s="48"/>
      <c r="P504" s="48"/>
      <c r="Q504"/>
      <c r="R504"/>
      <c r="S504" s="38"/>
      <c r="T504" s="50"/>
      <c r="U504" s="50"/>
      <c r="V504" s="50"/>
      <c r="W504" s="50"/>
      <c r="X504" s="50"/>
      <c r="Y504" s="50"/>
      <c r="Z504" s="50"/>
      <c r="AA504" s="50"/>
      <c r="AB504" s="50"/>
      <c r="AC504" s="50"/>
      <c r="AF504"/>
      <c r="AG504"/>
      <c r="AH504" s="66"/>
      <c r="AJ504"/>
    </row>
    <row r="505" spans="1:36" ht="15" x14ac:dyDescent="0.25">
      <c r="A505"/>
      <c r="B505"/>
      <c r="C505"/>
      <c r="D505" s="43"/>
      <c r="E505" s="44"/>
      <c r="F505" s="45"/>
      <c r="G505" s="46"/>
      <c r="H505" s="44"/>
      <c r="I505" s="45"/>
      <c r="J505" s="46"/>
      <c r="K505" s="44"/>
      <c r="L505" s="45"/>
      <c r="M505" s="46"/>
      <c r="N505" s="47"/>
      <c r="O505" s="48"/>
      <c r="P505" s="48"/>
      <c r="Q505"/>
      <c r="R505"/>
      <c r="S505" s="38"/>
      <c r="T505" s="50"/>
      <c r="U505" s="50"/>
      <c r="V505" s="50"/>
      <c r="W505" s="50"/>
      <c r="X505" s="50"/>
      <c r="Y505" s="50"/>
      <c r="Z505" s="50"/>
      <c r="AA505" s="50"/>
      <c r="AB505" s="50"/>
      <c r="AC505" s="50"/>
      <c r="AF505"/>
      <c r="AG505"/>
      <c r="AH505" s="66"/>
      <c r="AJ505"/>
    </row>
    <row r="506" spans="1:36" ht="15" x14ac:dyDescent="0.25">
      <c r="A506"/>
      <c r="B506"/>
      <c r="C506"/>
      <c r="D506" s="43"/>
      <c r="E506" s="44"/>
      <c r="F506" s="45"/>
      <c r="G506" s="46"/>
      <c r="H506" s="44"/>
      <c r="I506" s="45"/>
      <c r="J506" s="46"/>
      <c r="K506" s="44"/>
      <c r="L506" s="45"/>
      <c r="M506" s="46"/>
      <c r="N506" s="47"/>
      <c r="O506" s="48"/>
      <c r="P506" s="48"/>
      <c r="Q506"/>
      <c r="R506"/>
      <c r="S506" s="38"/>
      <c r="T506" s="50"/>
      <c r="U506" s="50"/>
      <c r="V506" s="50"/>
      <c r="W506" s="50"/>
      <c r="X506" s="50"/>
      <c r="Y506" s="50"/>
      <c r="Z506" s="50"/>
      <c r="AA506" s="50"/>
      <c r="AB506" s="50"/>
      <c r="AC506" s="50"/>
      <c r="AF506"/>
      <c r="AG506"/>
      <c r="AH506" s="66"/>
      <c r="AJ506"/>
    </row>
    <row r="507" spans="1:36" ht="15" x14ac:dyDescent="0.25">
      <c r="A507"/>
      <c r="B507"/>
      <c r="C507"/>
      <c r="D507" s="43"/>
      <c r="E507" s="44"/>
      <c r="F507" s="45"/>
      <c r="G507" s="46"/>
      <c r="H507" s="44"/>
      <c r="I507" s="45"/>
      <c r="J507" s="46"/>
      <c r="K507" s="44"/>
      <c r="L507" s="45"/>
      <c r="M507" s="46"/>
      <c r="N507" s="47"/>
      <c r="O507" s="48"/>
      <c r="P507" s="48"/>
      <c r="Q507"/>
      <c r="R507"/>
      <c r="S507" s="38"/>
      <c r="T507" s="50"/>
      <c r="U507" s="50"/>
      <c r="V507" s="50"/>
      <c r="W507" s="50"/>
      <c r="X507" s="50"/>
      <c r="Y507" s="50"/>
      <c r="Z507" s="50"/>
      <c r="AA507" s="50"/>
      <c r="AB507" s="50"/>
      <c r="AC507" s="50"/>
      <c r="AF507"/>
      <c r="AG507"/>
      <c r="AH507" s="66"/>
      <c r="AJ507"/>
    </row>
    <row r="508" spans="1:36" ht="15" x14ac:dyDescent="0.25">
      <c r="A508"/>
      <c r="B508"/>
      <c r="C508"/>
      <c r="D508" s="43"/>
      <c r="E508" s="44"/>
      <c r="F508" s="45"/>
      <c r="G508" s="46"/>
      <c r="H508" s="44"/>
      <c r="I508" s="45"/>
      <c r="J508" s="46"/>
      <c r="K508" s="44"/>
      <c r="L508" s="45"/>
      <c r="M508" s="46"/>
      <c r="N508" s="47"/>
      <c r="O508" s="48"/>
      <c r="P508" s="48"/>
      <c r="Q508"/>
      <c r="R508"/>
      <c r="S508" s="38"/>
      <c r="T508" s="50"/>
      <c r="U508" s="50"/>
      <c r="V508" s="50"/>
      <c r="W508" s="50"/>
      <c r="X508" s="50"/>
      <c r="Y508" s="50"/>
      <c r="Z508" s="50"/>
      <c r="AA508" s="50"/>
      <c r="AB508" s="50"/>
      <c r="AC508" s="50"/>
      <c r="AF508"/>
      <c r="AG508"/>
      <c r="AH508" s="66"/>
      <c r="AJ508"/>
    </row>
    <row r="509" spans="1:36" ht="15" x14ac:dyDescent="0.25">
      <c r="A509"/>
      <c r="B509"/>
      <c r="C509"/>
      <c r="D509" s="43"/>
      <c r="E509" s="44"/>
      <c r="F509" s="45"/>
      <c r="G509" s="46"/>
      <c r="H509" s="44"/>
      <c r="I509" s="45"/>
      <c r="J509" s="46"/>
      <c r="K509" s="44"/>
      <c r="L509" s="45"/>
      <c r="M509" s="46"/>
      <c r="N509" s="47"/>
      <c r="O509" s="48"/>
      <c r="P509" s="48"/>
      <c r="Q509"/>
      <c r="R509"/>
      <c r="S509" s="38"/>
      <c r="T509" s="50"/>
      <c r="U509" s="50"/>
      <c r="V509" s="50"/>
      <c r="W509" s="50"/>
      <c r="X509" s="50"/>
      <c r="Y509" s="50"/>
      <c r="Z509" s="50"/>
      <c r="AA509" s="50"/>
      <c r="AB509" s="50"/>
      <c r="AC509" s="50"/>
      <c r="AF509"/>
      <c r="AG509"/>
      <c r="AH509" s="66"/>
      <c r="AJ509"/>
    </row>
    <row r="510" spans="1:36" ht="15" x14ac:dyDescent="0.25">
      <c r="A510"/>
      <c r="B510"/>
      <c r="C510"/>
      <c r="D510" s="43"/>
      <c r="E510" s="44"/>
      <c r="F510" s="45"/>
      <c r="G510" s="46"/>
      <c r="H510" s="44"/>
      <c r="I510" s="45"/>
      <c r="J510" s="46"/>
      <c r="K510" s="44"/>
      <c r="L510" s="45"/>
      <c r="M510" s="46"/>
      <c r="N510" s="47"/>
      <c r="O510" s="48"/>
      <c r="P510" s="48"/>
      <c r="Q510"/>
      <c r="R510"/>
      <c r="S510" s="38"/>
      <c r="T510" s="50"/>
      <c r="U510" s="50"/>
      <c r="V510" s="50"/>
      <c r="W510" s="50"/>
      <c r="X510" s="50"/>
      <c r="Y510" s="50"/>
      <c r="Z510" s="50"/>
      <c r="AA510" s="50"/>
      <c r="AB510" s="50"/>
      <c r="AC510" s="50"/>
      <c r="AF510"/>
      <c r="AG510"/>
      <c r="AH510" s="66"/>
      <c r="AJ510"/>
    </row>
    <row r="511" spans="1:36" ht="15" x14ac:dyDescent="0.25">
      <c r="A511"/>
      <c r="B511"/>
      <c r="C511"/>
      <c r="D511" s="43"/>
      <c r="E511" s="44"/>
      <c r="F511" s="45"/>
      <c r="G511" s="46"/>
      <c r="H511" s="44"/>
      <c r="I511" s="45"/>
      <c r="J511" s="46"/>
      <c r="K511" s="44"/>
      <c r="L511" s="45"/>
      <c r="M511" s="46"/>
      <c r="N511" s="47"/>
      <c r="O511" s="48"/>
      <c r="P511" s="48"/>
      <c r="Q511"/>
      <c r="R511"/>
      <c r="S511" s="38"/>
      <c r="T511" s="50"/>
      <c r="U511" s="50"/>
      <c r="V511" s="50"/>
      <c r="W511" s="50"/>
      <c r="X511" s="50"/>
      <c r="Y511" s="50"/>
      <c r="Z511" s="50"/>
      <c r="AA511" s="50"/>
      <c r="AB511" s="50"/>
      <c r="AC511" s="50"/>
      <c r="AF511"/>
      <c r="AG511"/>
      <c r="AH511" s="66"/>
      <c r="AJ511"/>
    </row>
    <row r="512" spans="1:36" ht="15" x14ac:dyDescent="0.25">
      <c r="A512"/>
      <c r="B512"/>
      <c r="C512"/>
      <c r="D512" s="43"/>
      <c r="E512" s="44"/>
      <c r="F512" s="45"/>
      <c r="G512" s="46"/>
      <c r="H512" s="44"/>
      <c r="I512" s="45"/>
      <c r="J512" s="46"/>
      <c r="K512" s="44"/>
      <c r="L512" s="45"/>
      <c r="M512" s="46"/>
      <c r="N512" s="47"/>
      <c r="O512" s="48"/>
      <c r="P512" s="48"/>
      <c r="Q512"/>
      <c r="R512"/>
      <c r="S512" s="38"/>
      <c r="T512" s="50"/>
      <c r="U512" s="50"/>
      <c r="V512" s="50"/>
      <c r="W512" s="50"/>
      <c r="X512" s="50"/>
      <c r="Y512" s="50"/>
      <c r="Z512" s="50"/>
      <c r="AA512" s="50"/>
      <c r="AB512" s="50"/>
      <c r="AC512" s="50"/>
      <c r="AF512"/>
      <c r="AG512"/>
      <c r="AH512" s="66"/>
      <c r="AJ512"/>
    </row>
    <row r="513" spans="1:36" ht="15" x14ac:dyDescent="0.25">
      <c r="A513"/>
      <c r="B513"/>
      <c r="C513"/>
      <c r="D513" s="43"/>
      <c r="E513" s="44"/>
      <c r="F513" s="45"/>
      <c r="G513" s="46"/>
      <c r="H513" s="44"/>
      <c r="I513" s="45"/>
      <c r="J513" s="46"/>
      <c r="K513" s="44"/>
      <c r="L513" s="45"/>
      <c r="M513" s="46"/>
      <c r="N513" s="47"/>
      <c r="O513" s="48"/>
      <c r="P513" s="48"/>
      <c r="Q513"/>
      <c r="R513"/>
      <c r="S513" s="38"/>
      <c r="T513" s="50"/>
      <c r="U513" s="50"/>
      <c r="V513" s="50"/>
      <c r="W513" s="50"/>
      <c r="X513" s="50"/>
      <c r="Y513" s="50"/>
      <c r="Z513" s="50"/>
      <c r="AA513" s="50"/>
      <c r="AB513" s="50"/>
      <c r="AC513" s="50"/>
      <c r="AF513"/>
      <c r="AG513"/>
      <c r="AH513" s="66"/>
      <c r="AJ513"/>
    </row>
    <row r="514" spans="1:36" ht="15" x14ac:dyDescent="0.25">
      <c r="A514"/>
      <c r="B514"/>
      <c r="C514"/>
      <c r="D514" s="43"/>
      <c r="E514" s="44"/>
      <c r="F514" s="45"/>
      <c r="G514" s="46"/>
      <c r="H514" s="44"/>
      <c r="I514" s="45"/>
      <c r="J514" s="46"/>
      <c r="K514" s="44"/>
      <c r="L514" s="45"/>
      <c r="M514" s="46"/>
      <c r="N514" s="47"/>
      <c r="O514" s="48"/>
      <c r="P514" s="48"/>
      <c r="Q514"/>
      <c r="R514"/>
      <c r="S514" s="38"/>
      <c r="T514" s="50"/>
      <c r="U514" s="50"/>
      <c r="V514" s="50"/>
      <c r="W514" s="50"/>
      <c r="X514" s="50"/>
      <c r="Y514" s="50"/>
      <c r="Z514" s="50"/>
      <c r="AA514" s="50"/>
      <c r="AB514" s="50"/>
      <c r="AC514" s="50"/>
      <c r="AF514"/>
      <c r="AG514"/>
      <c r="AH514" s="66"/>
      <c r="AJ514"/>
    </row>
    <row r="515" spans="1:36" ht="15" x14ac:dyDescent="0.25">
      <c r="A515"/>
      <c r="B515"/>
      <c r="C515"/>
      <c r="D515" s="43"/>
      <c r="E515" s="44"/>
      <c r="F515" s="45"/>
      <c r="G515" s="46"/>
      <c r="H515" s="44"/>
      <c r="I515" s="45"/>
      <c r="J515" s="46"/>
      <c r="K515" s="44"/>
      <c r="L515" s="45"/>
      <c r="M515" s="46"/>
      <c r="N515" s="47"/>
      <c r="O515" s="48"/>
      <c r="P515" s="48"/>
      <c r="Q515"/>
      <c r="R515"/>
      <c r="S515" s="38"/>
      <c r="T515" s="50"/>
      <c r="U515" s="50"/>
      <c r="V515" s="50"/>
      <c r="W515" s="50"/>
      <c r="X515" s="50"/>
      <c r="Y515" s="50"/>
      <c r="Z515" s="50"/>
      <c r="AA515" s="50"/>
      <c r="AB515" s="50"/>
      <c r="AC515" s="50"/>
      <c r="AF515"/>
      <c r="AG515"/>
      <c r="AH515" s="66"/>
      <c r="AJ515"/>
    </row>
    <row r="516" spans="1:36" ht="15" x14ac:dyDescent="0.25">
      <c r="A516"/>
      <c r="B516"/>
      <c r="C516"/>
      <c r="D516" s="43"/>
      <c r="E516" s="44"/>
      <c r="F516" s="45"/>
      <c r="G516" s="46"/>
      <c r="H516" s="44"/>
      <c r="I516" s="45"/>
      <c r="J516" s="46"/>
      <c r="K516" s="44"/>
      <c r="L516" s="45"/>
      <c r="M516" s="46"/>
      <c r="N516" s="47"/>
      <c r="O516" s="48"/>
      <c r="P516" s="48"/>
      <c r="Q516"/>
      <c r="R516"/>
      <c r="S516" s="38"/>
      <c r="T516" s="50"/>
      <c r="U516" s="50"/>
      <c r="V516" s="50"/>
      <c r="W516" s="50"/>
      <c r="X516" s="50"/>
      <c r="Y516" s="50"/>
      <c r="Z516" s="50"/>
      <c r="AA516" s="50"/>
      <c r="AB516" s="50"/>
      <c r="AC516" s="50"/>
      <c r="AF516"/>
      <c r="AG516"/>
      <c r="AH516" s="66"/>
      <c r="AJ516"/>
    </row>
    <row r="517" spans="1:36" ht="15" x14ac:dyDescent="0.25">
      <c r="A517"/>
      <c r="B517"/>
      <c r="C517"/>
      <c r="D517" s="43"/>
      <c r="E517" s="44"/>
      <c r="F517" s="45"/>
      <c r="G517" s="46"/>
      <c r="H517" s="44"/>
      <c r="I517" s="45"/>
      <c r="J517" s="46"/>
      <c r="K517" s="44"/>
      <c r="L517" s="45"/>
      <c r="M517" s="46"/>
      <c r="N517" s="47"/>
      <c r="O517" s="48"/>
      <c r="P517" s="48"/>
      <c r="Q517"/>
      <c r="R517"/>
      <c r="S517" s="38"/>
      <c r="T517" s="50"/>
      <c r="U517" s="50"/>
      <c r="V517" s="50"/>
      <c r="W517" s="50"/>
      <c r="X517" s="50"/>
      <c r="Y517" s="50"/>
      <c r="Z517" s="50"/>
      <c r="AA517" s="50"/>
      <c r="AB517" s="50"/>
      <c r="AC517" s="50"/>
      <c r="AF517"/>
      <c r="AG517"/>
      <c r="AH517" s="66"/>
      <c r="AJ517"/>
    </row>
    <row r="518" spans="1:36" ht="15" x14ac:dyDescent="0.25">
      <c r="A518"/>
      <c r="B518"/>
      <c r="C518"/>
      <c r="D518" s="43"/>
      <c r="E518" s="44"/>
      <c r="F518" s="45"/>
      <c r="G518" s="46"/>
      <c r="H518" s="44"/>
      <c r="I518" s="45"/>
      <c r="J518" s="46"/>
      <c r="K518" s="44"/>
      <c r="L518" s="45"/>
      <c r="M518" s="46"/>
      <c r="N518" s="47"/>
      <c r="O518" s="48"/>
      <c r="P518" s="48"/>
      <c r="Q518"/>
      <c r="R518"/>
      <c r="S518" s="38"/>
      <c r="T518" s="50"/>
      <c r="U518" s="50"/>
      <c r="V518" s="50"/>
      <c r="W518" s="50"/>
      <c r="X518" s="50"/>
      <c r="Y518" s="50"/>
      <c r="Z518" s="50"/>
      <c r="AA518" s="50"/>
      <c r="AB518" s="50"/>
      <c r="AC518" s="50"/>
      <c r="AF518"/>
      <c r="AG518"/>
      <c r="AH518" s="66"/>
      <c r="AJ518"/>
    </row>
    <row r="519" spans="1:36" ht="15" x14ac:dyDescent="0.25">
      <c r="A519"/>
      <c r="B519"/>
      <c r="C519"/>
      <c r="D519" s="43"/>
      <c r="E519" s="44"/>
      <c r="F519" s="45"/>
      <c r="G519" s="46"/>
      <c r="H519" s="44"/>
      <c r="I519" s="45"/>
      <c r="J519" s="46"/>
      <c r="K519" s="44"/>
      <c r="L519" s="45"/>
      <c r="M519" s="46"/>
      <c r="N519" s="47"/>
      <c r="O519" s="48"/>
      <c r="P519" s="48"/>
      <c r="Q519"/>
      <c r="R519"/>
      <c r="S519" s="38"/>
      <c r="T519" s="50"/>
      <c r="U519" s="50"/>
      <c r="V519" s="50"/>
      <c r="W519" s="50"/>
      <c r="X519" s="50"/>
      <c r="Y519" s="50"/>
      <c r="Z519" s="50"/>
      <c r="AA519" s="50"/>
      <c r="AB519" s="50"/>
      <c r="AC519" s="50"/>
      <c r="AF519"/>
      <c r="AG519"/>
      <c r="AH519" s="66"/>
      <c r="AJ519"/>
    </row>
    <row r="520" spans="1:36" ht="15" x14ac:dyDescent="0.25">
      <c r="A520"/>
      <c r="B520"/>
      <c r="C520"/>
      <c r="D520" s="43"/>
      <c r="E520" s="44"/>
      <c r="F520" s="45"/>
      <c r="G520" s="46"/>
      <c r="H520" s="44"/>
      <c r="I520" s="45"/>
      <c r="J520" s="46"/>
      <c r="K520" s="44"/>
      <c r="L520" s="45"/>
      <c r="M520" s="46"/>
      <c r="N520" s="47"/>
      <c r="O520" s="48"/>
      <c r="P520" s="48"/>
      <c r="Q520"/>
      <c r="R520"/>
      <c r="S520" s="38"/>
      <c r="T520" s="50"/>
      <c r="U520" s="50"/>
      <c r="V520" s="50"/>
      <c r="W520" s="50"/>
      <c r="X520" s="50"/>
      <c r="Y520" s="50"/>
      <c r="Z520" s="50"/>
      <c r="AA520" s="50"/>
      <c r="AB520" s="50"/>
      <c r="AC520" s="50"/>
      <c r="AF520"/>
      <c r="AG520"/>
      <c r="AH520" s="66"/>
      <c r="AJ520"/>
    </row>
    <row r="521" spans="1:36" ht="15" x14ac:dyDescent="0.25">
      <c r="A521"/>
      <c r="B521"/>
      <c r="C521"/>
      <c r="D521" s="43"/>
      <c r="E521" s="44"/>
      <c r="F521" s="45"/>
      <c r="G521" s="46"/>
      <c r="H521" s="44"/>
      <c r="I521" s="45"/>
      <c r="J521" s="46"/>
      <c r="K521" s="44"/>
      <c r="L521" s="45"/>
      <c r="M521" s="46"/>
      <c r="N521" s="47"/>
      <c r="O521" s="48"/>
      <c r="P521" s="48"/>
      <c r="Q521"/>
      <c r="R521"/>
      <c r="S521" s="38"/>
      <c r="T521" s="50"/>
      <c r="U521" s="50"/>
      <c r="V521" s="50"/>
      <c r="W521" s="50"/>
      <c r="X521" s="50"/>
      <c r="Y521" s="50"/>
      <c r="Z521" s="50"/>
      <c r="AA521" s="50"/>
      <c r="AB521" s="50"/>
      <c r="AC521" s="50"/>
      <c r="AF521"/>
      <c r="AG521"/>
      <c r="AH521" s="66"/>
      <c r="AJ521"/>
    </row>
    <row r="522" spans="1:36" ht="15" x14ac:dyDescent="0.25">
      <c r="A522"/>
      <c r="B522"/>
      <c r="C522"/>
      <c r="D522" s="43"/>
      <c r="E522" s="44"/>
      <c r="F522" s="45"/>
      <c r="G522" s="46"/>
      <c r="H522" s="44"/>
      <c r="I522" s="45"/>
      <c r="J522" s="46"/>
      <c r="K522" s="44"/>
      <c r="L522" s="45"/>
      <c r="M522" s="46"/>
      <c r="N522" s="47"/>
      <c r="O522" s="48"/>
      <c r="P522" s="48"/>
      <c r="Q522"/>
      <c r="R522"/>
      <c r="S522" s="38"/>
      <c r="T522" s="50"/>
      <c r="U522" s="50"/>
      <c r="V522" s="50"/>
      <c r="W522" s="50"/>
      <c r="X522" s="50"/>
      <c r="Y522" s="50"/>
      <c r="Z522" s="50"/>
      <c r="AA522" s="50"/>
      <c r="AB522" s="50"/>
      <c r="AC522" s="50"/>
      <c r="AF522"/>
      <c r="AG522"/>
      <c r="AH522" s="66"/>
      <c r="AJ522"/>
    </row>
    <row r="523" spans="1:36" ht="15" x14ac:dyDescent="0.25">
      <c r="A523"/>
      <c r="B523"/>
      <c r="C523"/>
      <c r="D523" s="43"/>
      <c r="E523" s="44"/>
      <c r="F523" s="45"/>
      <c r="G523" s="46"/>
      <c r="H523" s="44"/>
      <c r="I523" s="45"/>
      <c r="J523" s="46"/>
      <c r="K523" s="44"/>
      <c r="L523" s="45"/>
      <c r="M523" s="46"/>
      <c r="N523" s="47"/>
      <c r="O523" s="48"/>
      <c r="P523" s="48"/>
      <c r="Q523"/>
      <c r="R523"/>
      <c r="S523" s="38"/>
      <c r="T523" s="50"/>
      <c r="U523" s="50"/>
      <c r="V523" s="50"/>
      <c r="W523" s="50"/>
      <c r="X523" s="50"/>
      <c r="Y523" s="50"/>
      <c r="Z523" s="50"/>
      <c r="AA523" s="50"/>
      <c r="AB523" s="50"/>
      <c r="AC523" s="50"/>
      <c r="AF523"/>
      <c r="AG523"/>
      <c r="AH523" s="66"/>
      <c r="AJ523"/>
    </row>
    <row r="524" spans="1:36" ht="15" x14ac:dyDescent="0.25">
      <c r="A524"/>
      <c r="B524"/>
      <c r="C524"/>
      <c r="D524" s="43"/>
      <c r="E524" s="44"/>
      <c r="F524" s="45"/>
      <c r="G524" s="46"/>
      <c r="H524" s="44"/>
      <c r="I524" s="45"/>
      <c r="J524" s="46"/>
      <c r="K524" s="44"/>
      <c r="L524" s="45"/>
      <c r="M524" s="46"/>
      <c r="N524" s="47"/>
      <c r="O524" s="48"/>
      <c r="P524" s="48"/>
      <c r="Q524"/>
      <c r="R524"/>
      <c r="S524" s="38"/>
      <c r="T524" s="50"/>
      <c r="U524" s="50"/>
      <c r="V524" s="50"/>
      <c r="W524" s="50"/>
      <c r="X524" s="50"/>
      <c r="Y524" s="50"/>
      <c r="Z524" s="50"/>
      <c r="AA524" s="50"/>
      <c r="AB524" s="50"/>
      <c r="AC524" s="50"/>
      <c r="AF524"/>
      <c r="AG524"/>
      <c r="AH524" s="66"/>
      <c r="AJ524"/>
    </row>
    <row r="525" spans="1:36" s="50" customFormat="1" ht="15" x14ac:dyDescent="0.25">
      <c r="A525"/>
      <c r="B525"/>
      <c r="C525"/>
      <c r="D525" s="43"/>
      <c r="E525" s="44"/>
      <c r="F525" s="45"/>
      <c r="G525" s="46"/>
      <c r="H525" s="44"/>
      <c r="I525" s="45"/>
      <c r="J525" s="46"/>
      <c r="K525" s="44"/>
      <c r="L525" s="45"/>
      <c r="M525" s="46"/>
      <c r="N525" s="47"/>
      <c r="O525" s="48"/>
      <c r="P525" s="48"/>
      <c r="Q525"/>
      <c r="R525"/>
      <c r="S525" s="38"/>
      <c r="AD525" s="51"/>
      <c r="AE525" s="51"/>
      <c r="AF525"/>
      <c r="AG525"/>
      <c r="AH525" s="66"/>
      <c r="AI525" s="51"/>
      <c r="AJ525"/>
    </row>
    <row r="526" spans="1:36" ht="15" x14ac:dyDescent="0.25">
      <c r="A526"/>
      <c r="B526"/>
      <c r="C526"/>
      <c r="D526" s="43"/>
      <c r="E526" s="44"/>
      <c r="F526" s="45"/>
      <c r="G526" s="46"/>
      <c r="H526" s="44"/>
      <c r="I526" s="45"/>
      <c r="J526" s="46"/>
      <c r="K526" s="44"/>
      <c r="L526" s="45"/>
      <c r="M526" s="46"/>
      <c r="N526" s="47"/>
      <c r="O526" s="48"/>
      <c r="P526" s="48"/>
      <c r="Q526"/>
      <c r="R526"/>
      <c r="S526" s="38"/>
      <c r="T526" s="50"/>
      <c r="U526" s="50"/>
      <c r="V526" s="50"/>
      <c r="W526" s="50"/>
      <c r="X526" s="50"/>
      <c r="Y526" s="50"/>
      <c r="Z526" s="50"/>
      <c r="AA526" s="50"/>
      <c r="AB526" s="50"/>
      <c r="AC526" s="50"/>
      <c r="AF526"/>
      <c r="AG526"/>
      <c r="AH526" s="66"/>
      <c r="AJ526"/>
    </row>
    <row r="527" spans="1:36" ht="15" x14ac:dyDescent="0.25">
      <c r="A527"/>
      <c r="B527"/>
      <c r="C527"/>
      <c r="D527" s="43"/>
      <c r="E527" s="44"/>
      <c r="F527" s="45"/>
      <c r="G527" s="46"/>
      <c r="H527" s="44"/>
      <c r="I527" s="45"/>
      <c r="J527" s="46"/>
      <c r="K527" s="44"/>
      <c r="L527" s="45"/>
      <c r="M527" s="46"/>
      <c r="N527" s="47"/>
      <c r="O527" s="48"/>
      <c r="P527" s="48"/>
      <c r="Q527"/>
      <c r="R527"/>
      <c r="S527" s="38"/>
      <c r="T527" s="50"/>
      <c r="U527" s="50"/>
      <c r="V527" s="50"/>
      <c r="W527" s="50"/>
      <c r="X527" s="50"/>
      <c r="Y527" s="50"/>
      <c r="Z527" s="50"/>
      <c r="AA527" s="50"/>
      <c r="AB527" s="50"/>
      <c r="AC527" s="50"/>
      <c r="AF527"/>
      <c r="AG527"/>
      <c r="AH527" s="66"/>
      <c r="AJ527"/>
    </row>
    <row r="528" spans="1:36" ht="15" x14ac:dyDescent="0.25">
      <c r="A528"/>
      <c r="B528"/>
      <c r="C528"/>
      <c r="D528" s="43"/>
      <c r="E528" s="44"/>
      <c r="F528" s="45"/>
      <c r="G528" s="46"/>
      <c r="H528" s="44"/>
      <c r="I528" s="45"/>
      <c r="J528" s="46"/>
      <c r="K528" s="44"/>
      <c r="L528" s="45"/>
      <c r="M528" s="46"/>
      <c r="N528" s="47"/>
      <c r="O528" s="48"/>
      <c r="P528" s="48"/>
      <c r="Q528"/>
      <c r="R528"/>
      <c r="S528" s="38"/>
      <c r="T528" s="50"/>
      <c r="U528" s="50"/>
      <c r="V528" s="50"/>
      <c r="W528" s="50"/>
      <c r="X528" s="50"/>
      <c r="Y528" s="50"/>
      <c r="Z528" s="50"/>
      <c r="AA528" s="50"/>
      <c r="AB528" s="50"/>
      <c r="AC528" s="50"/>
      <c r="AF528"/>
      <c r="AG528"/>
      <c r="AH528" s="66"/>
      <c r="AJ528"/>
    </row>
    <row r="529" spans="1:36" ht="15" x14ac:dyDescent="0.25">
      <c r="A529"/>
      <c r="B529"/>
      <c r="C529"/>
      <c r="D529" s="43"/>
      <c r="E529" s="44"/>
      <c r="F529" s="45"/>
      <c r="G529" s="46"/>
      <c r="H529" s="44"/>
      <c r="I529" s="45"/>
      <c r="J529" s="46"/>
      <c r="K529" s="44"/>
      <c r="L529" s="45"/>
      <c r="M529" s="46"/>
      <c r="N529" s="47"/>
      <c r="O529" s="48"/>
      <c r="P529" s="48"/>
      <c r="Q529"/>
      <c r="R529"/>
      <c r="S529" s="38"/>
      <c r="T529" s="50"/>
      <c r="U529" s="50"/>
      <c r="V529" s="50"/>
      <c r="W529" s="50"/>
      <c r="X529" s="50"/>
      <c r="Y529" s="50"/>
      <c r="Z529" s="50"/>
      <c r="AA529" s="50"/>
      <c r="AB529" s="50"/>
      <c r="AC529" s="50"/>
      <c r="AF529"/>
      <c r="AG529"/>
      <c r="AH529" s="66"/>
      <c r="AJ529"/>
    </row>
    <row r="530" spans="1:36" ht="15" x14ac:dyDescent="0.25">
      <c r="A530"/>
      <c r="B530"/>
      <c r="C530"/>
      <c r="D530" s="43"/>
      <c r="E530" s="44"/>
      <c r="F530" s="45"/>
      <c r="G530" s="46"/>
      <c r="H530" s="44"/>
      <c r="I530" s="45"/>
      <c r="J530" s="46"/>
      <c r="K530" s="44"/>
      <c r="L530" s="45"/>
      <c r="M530" s="46"/>
      <c r="N530" s="47"/>
      <c r="O530" s="48"/>
      <c r="P530" s="48"/>
      <c r="Q530"/>
      <c r="R530"/>
      <c r="S530" s="38"/>
      <c r="T530" s="50"/>
      <c r="U530" s="50"/>
      <c r="V530" s="50"/>
      <c r="W530" s="50"/>
      <c r="X530" s="50"/>
      <c r="Y530" s="50"/>
      <c r="Z530" s="50"/>
      <c r="AA530" s="50"/>
      <c r="AB530" s="50"/>
      <c r="AC530" s="50"/>
      <c r="AF530"/>
      <c r="AG530"/>
      <c r="AH530" s="66"/>
      <c r="AJ530"/>
    </row>
    <row r="531" spans="1:36" ht="15" x14ac:dyDescent="0.25">
      <c r="A531"/>
      <c r="B531"/>
      <c r="C531"/>
      <c r="D531" s="43"/>
      <c r="E531" s="44"/>
      <c r="F531" s="45"/>
      <c r="G531" s="46"/>
      <c r="H531" s="44"/>
      <c r="I531" s="45"/>
      <c r="J531" s="46"/>
      <c r="K531" s="44"/>
      <c r="L531" s="45"/>
      <c r="M531" s="46"/>
      <c r="N531" s="47"/>
      <c r="O531" s="48"/>
      <c r="P531" s="48"/>
      <c r="Q531"/>
      <c r="R531"/>
      <c r="S531" s="38"/>
      <c r="T531" s="50"/>
      <c r="U531" s="50"/>
      <c r="V531" s="50"/>
      <c r="W531" s="50"/>
      <c r="X531" s="50"/>
      <c r="Y531" s="50"/>
      <c r="Z531" s="50"/>
      <c r="AA531" s="50"/>
      <c r="AB531" s="50"/>
      <c r="AC531" s="50"/>
      <c r="AF531"/>
      <c r="AG531"/>
      <c r="AH531" s="66"/>
      <c r="AJ531"/>
    </row>
    <row r="532" spans="1:36" ht="15" x14ac:dyDescent="0.25">
      <c r="A532"/>
      <c r="B532"/>
      <c r="C532"/>
      <c r="D532" s="43"/>
      <c r="E532" s="44"/>
      <c r="F532" s="45"/>
      <c r="G532" s="46"/>
      <c r="H532" s="44"/>
      <c r="I532" s="45"/>
      <c r="J532" s="46"/>
      <c r="K532" s="44"/>
      <c r="L532" s="45"/>
      <c r="M532" s="46"/>
      <c r="N532" s="47"/>
      <c r="O532" s="48"/>
      <c r="P532" s="48"/>
      <c r="Q532"/>
      <c r="R532"/>
      <c r="S532" s="38"/>
      <c r="T532" s="50"/>
      <c r="U532" s="50"/>
      <c r="V532" s="50"/>
      <c r="W532" s="50"/>
      <c r="X532" s="50"/>
      <c r="Y532" s="50"/>
      <c r="Z532" s="50"/>
      <c r="AA532" s="50"/>
      <c r="AB532" s="50"/>
      <c r="AC532" s="50"/>
      <c r="AF532"/>
      <c r="AG532"/>
      <c r="AH532" s="66"/>
      <c r="AJ532"/>
    </row>
    <row r="533" spans="1:36" ht="15" x14ac:dyDescent="0.25">
      <c r="A533"/>
      <c r="B533"/>
      <c r="C533"/>
      <c r="D533" s="43"/>
      <c r="E533" s="44"/>
      <c r="F533" s="45"/>
      <c r="G533" s="46"/>
      <c r="H533" s="44"/>
      <c r="I533" s="45"/>
      <c r="J533" s="46"/>
      <c r="K533" s="44"/>
      <c r="L533" s="45"/>
      <c r="M533" s="46"/>
      <c r="N533" s="47"/>
      <c r="O533" s="48"/>
      <c r="P533" s="48"/>
      <c r="Q533"/>
      <c r="R533"/>
      <c r="S533" s="38"/>
      <c r="T533" s="50"/>
      <c r="U533" s="50"/>
      <c r="V533" s="50"/>
      <c r="W533" s="50"/>
      <c r="X533" s="50"/>
      <c r="Y533" s="50"/>
      <c r="Z533" s="50"/>
      <c r="AA533" s="50"/>
      <c r="AB533" s="50"/>
      <c r="AC533" s="50"/>
      <c r="AF533"/>
      <c r="AG533"/>
      <c r="AH533" s="66"/>
      <c r="AJ533"/>
    </row>
    <row r="534" spans="1:36" ht="15" x14ac:dyDescent="0.25">
      <c r="A534"/>
      <c r="B534"/>
      <c r="C534"/>
      <c r="D534" s="43"/>
      <c r="E534" s="44"/>
      <c r="F534" s="45"/>
      <c r="G534" s="46"/>
      <c r="H534" s="44"/>
      <c r="I534" s="45"/>
      <c r="J534" s="46"/>
      <c r="K534" s="44"/>
      <c r="L534" s="45"/>
      <c r="M534" s="46"/>
      <c r="N534" s="47"/>
      <c r="O534" s="48"/>
      <c r="P534" s="48"/>
      <c r="Q534"/>
      <c r="R534"/>
      <c r="S534" s="38"/>
      <c r="T534" s="50"/>
      <c r="U534" s="50"/>
      <c r="V534" s="50"/>
      <c r="W534" s="50"/>
      <c r="X534" s="50"/>
      <c r="Y534" s="50"/>
      <c r="Z534" s="50"/>
      <c r="AA534" s="50"/>
      <c r="AB534" s="50"/>
      <c r="AC534" s="50"/>
      <c r="AF534"/>
      <c r="AG534"/>
      <c r="AH534" s="66"/>
      <c r="AJ534"/>
    </row>
    <row r="535" spans="1:36" ht="15" x14ac:dyDescent="0.25">
      <c r="A535"/>
      <c r="B535"/>
      <c r="C535"/>
      <c r="D535" s="43"/>
      <c r="E535" s="44"/>
      <c r="F535" s="45"/>
      <c r="G535" s="46"/>
      <c r="H535" s="44"/>
      <c r="I535" s="45"/>
      <c r="J535" s="46"/>
      <c r="K535" s="44"/>
      <c r="L535" s="45"/>
      <c r="M535" s="46"/>
      <c r="N535" s="47"/>
      <c r="O535" s="48"/>
      <c r="P535" s="48"/>
      <c r="Q535"/>
      <c r="R535"/>
      <c r="S535" s="38"/>
      <c r="T535" s="50"/>
      <c r="U535" s="50"/>
      <c r="V535" s="50"/>
      <c r="W535" s="50"/>
      <c r="X535" s="50"/>
      <c r="Y535" s="50"/>
      <c r="Z535" s="50"/>
      <c r="AA535" s="50"/>
      <c r="AB535" s="50"/>
      <c r="AC535" s="50"/>
      <c r="AF535"/>
      <c r="AG535"/>
      <c r="AH535" s="66"/>
      <c r="AJ535"/>
    </row>
    <row r="536" spans="1:36" ht="15" x14ac:dyDescent="0.25">
      <c r="A536"/>
      <c r="B536"/>
      <c r="C536"/>
      <c r="D536" s="43"/>
      <c r="E536" s="44"/>
      <c r="F536" s="45"/>
      <c r="G536" s="46"/>
      <c r="H536" s="44"/>
      <c r="I536" s="45"/>
      <c r="J536" s="46"/>
      <c r="K536" s="44"/>
      <c r="L536" s="45"/>
      <c r="M536" s="46"/>
      <c r="N536" s="47"/>
      <c r="O536" s="48"/>
      <c r="P536" s="48"/>
      <c r="Q536"/>
      <c r="R536"/>
      <c r="S536" s="38"/>
      <c r="T536" s="50"/>
      <c r="U536" s="50"/>
      <c r="V536" s="50"/>
      <c r="W536" s="50"/>
      <c r="X536" s="50"/>
      <c r="Y536" s="50"/>
      <c r="Z536" s="50"/>
      <c r="AA536" s="50"/>
      <c r="AB536" s="50"/>
      <c r="AC536" s="50"/>
      <c r="AF536"/>
      <c r="AG536"/>
      <c r="AH536" s="66"/>
      <c r="AJ536"/>
    </row>
    <row r="537" spans="1:36" ht="15" x14ac:dyDescent="0.25">
      <c r="A537"/>
      <c r="B537"/>
      <c r="C537"/>
      <c r="D537" s="43"/>
      <c r="E537" s="44"/>
      <c r="F537" s="45"/>
      <c r="G537" s="46"/>
      <c r="H537" s="44"/>
      <c r="I537" s="45"/>
      <c r="J537" s="46"/>
      <c r="K537" s="44"/>
      <c r="L537" s="45"/>
      <c r="M537" s="46"/>
      <c r="N537" s="47"/>
      <c r="O537" s="48"/>
      <c r="P537" s="48"/>
      <c r="Q537"/>
      <c r="R537"/>
      <c r="S537" s="38"/>
      <c r="T537" s="50"/>
      <c r="U537" s="50"/>
      <c r="V537" s="50"/>
      <c r="W537" s="50"/>
      <c r="X537" s="50"/>
      <c r="Y537" s="50"/>
      <c r="Z537" s="50"/>
      <c r="AA537" s="50"/>
      <c r="AB537" s="50"/>
      <c r="AC537" s="50"/>
      <c r="AF537"/>
      <c r="AG537"/>
      <c r="AH537" s="66"/>
      <c r="AJ537"/>
    </row>
    <row r="538" spans="1:36" ht="15" x14ac:dyDescent="0.25">
      <c r="A538"/>
      <c r="B538"/>
      <c r="C538"/>
      <c r="D538" s="43"/>
      <c r="E538" s="44"/>
      <c r="F538" s="45"/>
      <c r="G538" s="46"/>
      <c r="H538" s="44"/>
      <c r="I538" s="45"/>
      <c r="J538" s="46"/>
      <c r="K538" s="44"/>
      <c r="L538" s="45"/>
      <c r="M538" s="46"/>
      <c r="N538" s="47"/>
      <c r="O538" s="48"/>
      <c r="P538" s="48"/>
      <c r="Q538"/>
      <c r="R538"/>
      <c r="S538" s="38"/>
      <c r="T538" s="50"/>
      <c r="U538" s="50"/>
      <c r="V538" s="50"/>
      <c r="W538" s="50"/>
      <c r="X538" s="50"/>
      <c r="Y538" s="50"/>
      <c r="Z538" s="50"/>
      <c r="AA538" s="50"/>
      <c r="AB538" s="50"/>
      <c r="AC538" s="50"/>
      <c r="AF538"/>
      <c r="AG538"/>
      <c r="AH538" s="66"/>
      <c r="AJ538"/>
    </row>
    <row r="539" spans="1:36" ht="15" x14ac:dyDescent="0.25">
      <c r="A539"/>
      <c r="B539"/>
      <c r="C539"/>
      <c r="D539" s="43"/>
      <c r="E539" s="44"/>
      <c r="F539" s="45"/>
      <c r="G539" s="46"/>
      <c r="H539" s="44"/>
      <c r="I539" s="45"/>
      <c r="J539" s="46"/>
      <c r="K539" s="44"/>
      <c r="L539" s="45"/>
      <c r="M539" s="46"/>
      <c r="N539" s="47"/>
      <c r="O539" s="48"/>
      <c r="P539" s="48"/>
      <c r="Q539"/>
      <c r="R539"/>
      <c r="S539" s="38"/>
      <c r="T539" s="50"/>
      <c r="U539" s="50"/>
      <c r="V539" s="50"/>
      <c r="W539" s="50"/>
      <c r="X539" s="50"/>
      <c r="Y539" s="50"/>
      <c r="Z539" s="50"/>
      <c r="AA539" s="50"/>
      <c r="AB539" s="50"/>
      <c r="AC539" s="50"/>
      <c r="AF539"/>
      <c r="AG539"/>
      <c r="AH539" s="66"/>
      <c r="AJ539"/>
    </row>
    <row r="540" spans="1:36" ht="15" x14ac:dyDescent="0.25">
      <c r="A540"/>
      <c r="B540"/>
      <c r="C540"/>
      <c r="D540" s="43"/>
      <c r="E540" s="44"/>
      <c r="F540" s="45"/>
      <c r="G540" s="46"/>
      <c r="H540" s="44"/>
      <c r="I540" s="45"/>
      <c r="J540" s="46"/>
      <c r="K540" s="44"/>
      <c r="L540" s="45"/>
      <c r="M540" s="46"/>
      <c r="N540" s="47"/>
      <c r="O540" s="48"/>
      <c r="P540" s="48"/>
      <c r="Q540"/>
      <c r="R540"/>
      <c r="S540" s="38"/>
      <c r="T540" s="50"/>
      <c r="U540" s="50"/>
      <c r="V540" s="50"/>
      <c r="W540" s="50"/>
      <c r="X540" s="50"/>
      <c r="Y540" s="50"/>
      <c r="Z540" s="50"/>
      <c r="AA540" s="50"/>
      <c r="AB540" s="50"/>
      <c r="AC540" s="50"/>
      <c r="AF540"/>
      <c r="AG540"/>
      <c r="AH540" s="66"/>
      <c r="AJ540"/>
    </row>
    <row r="541" spans="1:36" ht="15" x14ac:dyDescent="0.25">
      <c r="A541"/>
      <c r="B541"/>
      <c r="C541"/>
      <c r="D541" s="43"/>
      <c r="E541" s="44"/>
      <c r="F541" s="45"/>
      <c r="G541" s="46"/>
      <c r="H541" s="44"/>
      <c r="I541" s="45"/>
      <c r="J541" s="46"/>
      <c r="K541" s="44"/>
      <c r="L541" s="45"/>
      <c r="M541" s="46"/>
      <c r="N541" s="47"/>
      <c r="O541" s="48"/>
      <c r="P541" s="48"/>
      <c r="Q541"/>
      <c r="R541"/>
      <c r="S541" s="38"/>
      <c r="T541" s="50"/>
      <c r="U541" s="50"/>
      <c r="V541" s="50"/>
      <c r="W541" s="50"/>
      <c r="X541" s="50"/>
      <c r="Y541" s="50"/>
      <c r="Z541" s="50"/>
      <c r="AA541" s="50"/>
      <c r="AB541" s="50"/>
      <c r="AC541" s="50"/>
      <c r="AF541"/>
      <c r="AG541"/>
      <c r="AH541" s="66"/>
      <c r="AJ541"/>
    </row>
    <row r="542" spans="1:36" ht="15" x14ac:dyDescent="0.25">
      <c r="A542"/>
      <c r="B542"/>
      <c r="C542"/>
      <c r="D542" s="43"/>
      <c r="E542" s="44"/>
      <c r="F542" s="45"/>
      <c r="G542" s="46"/>
      <c r="H542" s="44"/>
      <c r="I542" s="45"/>
      <c r="J542" s="46"/>
      <c r="K542" s="44"/>
      <c r="L542" s="45"/>
      <c r="M542" s="46"/>
      <c r="N542" s="47"/>
      <c r="O542" s="48"/>
      <c r="P542" s="48"/>
      <c r="Q542"/>
      <c r="R542"/>
      <c r="S542" s="38"/>
      <c r="T542" s="50"/>
      <c r="U542" s="50"/>
      <c r="V542" s="50"/>
      <c r="W542" s="50"/>
      <c r="X542" s="50"/>
      <c r="Y542" s="50"/>
      <c r="Z542" s="50"/>
      <c r="AA542" s="50"/>
      <c r="AB542" s="50"/>
      <c r="AC542" s="50"/>
      <c r="AF542"/>
      <c r="AG542"/>
      <c r="AH542" s="66"/>
      <c r="AJ542"/>
    </row>
    <row r="543" spans="1:36" ht="15" x14ac:dyDescent="0.25">
      <c r="A543"/>
      <c r="B543"/>
      <c r="C543"/>
      <c r="D543" s="43"/>
      <c r="E543" s="44"/>
      <c r="F543" s="45"/>
      <c r="G543" s="46"/>
      <c r="H543" s="44"/>
      <c r="I543" s="45"/>
      <c r="J543" s="46"/>
      <c r="K543" s="44"/>
      <c r="L543" s="45"/>
      <c r="M543" s="46"/>
      <c r="N543" s="47"/>
      <c r="O543" s="48"/>
      <c r="P543" s="48"/>
      <c r="Q543"/>
      <c r="R543"/>
      <c r="S543" s="38"/>
      <c r="T543" s="50"/>
      <c r="U543" s="50"/>
      <c r="V543" s="50"/>
      <c r="W543" s="50"/>
      <c r="X543" s="50"/>
      <c r="Y543" s="50"/>
      <c r="Z543" s="50"/>
      <c r="AA543" s="50"/>
      <c r="AB543" s="50"/>
      <c r="AC543" s="50"/>
      <c r="AF543"/>
      <c r="AG543"/>
      <c r="AH543" s="66"/>
      <c r="AJ543"/>
    </row>
    <row r="544" spans="1:36" ht="15" x14ac:dyDescent="0.25">
      <c r="A544"/>
      <c r="B544"/>
      <c r="C544"/>
      <c r="D544" s="43"/>
      <c r="E544" s="44"/>
      <c r="F544" s="45"/>
      <c r="G544" s="46"/>
      <c r="H544" s="44"/>
      <c r="I544" s="45"/>
      <c r="J544" s="46"/>
      <c r="K544" s="44"/>
      <c r="L544" s="45"/>
      <c r="M544" s="46"/>
      <c r="N544" s="47"/>
      <c r="O544" s="48"/>
      <c r="P544" s="48"/>
      <c r="Q544"/>
      <c r="R544"/>
      <c r="S544" s="38"/>
      <c r="T544" s="50"/>
      <c r="U544" s="50"/>
      <c r="V544" s="50"/>
      <c r="W544" s="50"/>
      <c r="X544" s="50"/>
      <c r="Y544" s="50"/>
      <c r="Z544" s="50"/>
      <c r="AA544" s="50"/>
      <c r="AB544" s="50"/>
      <c r="AC544" s="50"/>
      <c r="AF544"/>
      <c r="AG544"/>
      <c r="AH544" s="66"/>
      <c r="AJ544"/>
    </row>
    <row r="545" spans="1:36" ht="15" x14ac:dyDescent="0.25">
      <c r="A545"/>
      <c r="B545"/>
      <c r="C545"/>
      <c r="D545" s="43"/>
      <c r="E545" s="44"/>
      <c r="F545" s="45"/>
      <c r="G545" s="46"/>
      <c r="H545" s="44"/>
      <c r="I545" s="45"/>
      <c r="J545" s="46"/>
      <c r="K545" s="44"/>
      <c r="L545" s="45"/>
      <c r="M545" s="46"/>
      <c r="N545" s="47"/>
      <c r="O545" s="48"/>
      <c r="P545" s="48"/>
      <c r="Q545"/>
      <c r="R545"/>
      <c r="S545" s="38"/>
      <c r="T545" s="50"/>
      <c r="U545" s="50"/>
      <c r="V545" s="50"/>
      <c r="W545" s="50"/>
      <c r="X545" s="50"/>
      <c r="Y545" s="50"/>
      <c r="Z545" s="50"/>
      <c r="AA545" s="50"/>
      <c r="AB545" s="50"/>
      <c r="AC545" s="50"/>
      <c r="AF545"/>
      <c r="AG545"/>
      <c r="AH545" s="66"/>
      <c r="AJ545"/>
    </row>
    <row r="546" spans="1:36" ht="15" x14ac:dyDescent="0.25">
      <c r="A546"/>
      <c r="B546"/>
      <c r="C546"/>
      <c r="D546" s="43"/>
      <c r="E546" s="44"/>
      <c r="F546" s="45"/>
      <c r="G546" s="46"/>
      <c r="H546" s="44"/>
      <c r="I546" s="45"/>
      <c r="J546" s="46"/>
      <c r="K546" s="44"/>
      <c r="L546" s="45"/>
      <c r="M546" s="46"/>
      <c r="N546" s="47"/>
      <c r="O546" s="48"/>
      <c r="P546" s="48"/>
      <c r="Q546"/>
      <c r="R546"/>
      <c r="S546" s="38"/>
      <c r="T546" s="50"/>
      <c r="U546" s="50"/>
      <c r="V546" s="50"/>
      <c r="W546" s="50"/>
      <c r="X546" s="50"/>
      <c r="Y546" s="50"/>
      <c r="Z546" s="50"/>
      <c r="AA546" s="50"/>
      <c r="AB546" s="50"/>
      <c r="AC546" s="50"/>
      <c r="AF546"/>
      <c r="AG546"/>
      <c r="AH546" s="66"/>
      <c r="AJ546"/>
    </row>
    <row r="547" spans="1:36" ht="15" x14ac:dyDescent="0.25">
      <c r="A547"/>
      <c r="B547"/>
      <c r="C547"/>
      <c r="D547" s="43"/>
      <c r="E547" s="44"/>
      <c r="F547" s="45"/>
      <c r="G547" s="46"/>
      <c r="H547" s="44"/>
      <c r="I547" s="45"/>
      <c r="J547" s="46"/>
      <c r="K547" s="44"/>
      <c r="L547" s="45"/>
      <c r="M547" s="46"/>
      <c r="N547" s="47"/>
      <c r="O547" s="48"/>
      <c r="P547" s="48"/>
      <c r="Q547"/>
      <c r="R547"/>
      <c r="S547" s="38"/>
      <c r="T547" s="50"/>
      <c r="U547" s="50"/>
      <c r="V547" s="50"/>
      <c r="W547" s="50"/>
      <c r="X547" s="50"/>
      <c r="Y547" s="50"/>
      <c r="Z547" s="50"/>
      <c r="AA547" s="50"/>
      <c r="AB547" s="50"/>
      <c r="AC547" s="50"/>
      <c r="AF547"/>
      <c r="AG547"/>
      <c r="AH547" s="66"/>
      <c r="AJ547"/>
    </row>
    <row r="548" spans="1:36" ht="15" x14ac:dyDescent="0.25">
      <c r="A548"/>
      <c r="B548"/>
      <c r="C548"/>
      <c r="D548" s="43"/>
      <c r="E548" s="44"/>
      <c r="F548" s="45"/>
      <c r="G548" s="46"/>
      <c r="H548" s="44"/>
      <c r="I548" s="45"/>
      <c r="J548" s="46"/>
      <c r="K548" s="44"/>
      <c r="L548" s="45"/>
      <c r="M548" s="46"/>
      <c r="N548" s="47"/>
      <c r="O548" s="48"/>
      <c r="P548" s="48"/>
      <c r="Q548"/>
      <c r="R548"/>
      <c r="S548" s="38"/>
      <c r="T548" s="50"/>
      <c r="U548" s="50"/>
      <c r="V548" s="50"/>
      <c r="W548" s="50"/>
      <c r="X548" s="50"/>
      <c r="Y548" s="50"/>
      <c r="Z548" s="50"/>
      <c r="AA548" s="50"/>
      <c r="AB548" s="50"/>
      <c r="AC548" s="50"/>
      <c r="AF548"/>
      <c r="AG548"/>
      <c r="AH548" s="66"/>
      <c r="AJ548"/>
    </row>
    <row r="549" spans="1:36" ht="15" x14ac:dyDescent="0.25">
      <c r="A549"/>
      <c r="B549"/>
      <c r="C549"/>
      <c r="D549" s="43"/>
      <c r="E549" s="44"/>
      <c r="F549" s="45"/>
      <c r="G549" s="46"/>
      <c r="H549" s="44"/>
      <c r="I549" s="45"/>
      <c r="J549" s="46"/>
      <c r="K549" s="44"/>
      <c r="L549" s="45"/>
      <c r="M549" s="46"/>
      <c r="N549" s="47"/>
      <c r="O549" s="48"/>
      <c r="P549" s="48"/>
      <c r="Q549"/>
      <c r="R549"/>
      <c r="S549" s="38"/>
      <c r="T549" s="50"/>
      <c r="U549" s="50"/>
      <c r="V549" s="50"/>
      <c r="W549" s="50"/>
      <c r="X549" s="50"/>
      <c r="Y549" s="50"/>
      <c r="Z549" s="50"/>
      <c r="AA549" s="50"/>
      <c r="AB549" s="50"/>
      <c r="AC549" s="50"/>
      <c r="AF549"/>
      <c r="AG549"/>
      <c r="AH549" s="66"/>
      <c r="AJ549"/>
    </row>
    <row r="550" spans="1:36" ht="15" x14ac:dyDescent="0.25">
      <c r="A550"/>
      <c r="B550"/>
      <c r="C550"/>
      <c r="D550" s="43"/>
      <c r="E550" s="44"/>
      <c r="F550" s="45"/>
      <c r="G550" s="46"/>
      <c r="H550" s="44"/>
      <c r="I550" s="45"/>
      <c r="J550" s="46"/>
      <c r="K550" s="44"/>
      <c r="L550" s="45"/>
      <c r="M550" s="46"/>
      <c r="N550" s="47"/>
      <c r="O550" s="48"/>
      <c r="P550" s="48"/>
      <c r="Q550"/>
      <c r="R550"/>
      <c r="S550" s="38"/>
      <c r="T550" s="50"/>
      <c r="U550" s="50"/>
      <c r="V550" s="50"/>
      <c r="W550" s="50"/>
      <c r="X550" s="50"/>
      <c r="Y550" s="50"/>
      <c r="Z550" s="50"/>
      <c r="AA550" s="50"/>
      <c r="AB550" s="50"/>
      <c r="AC550" s="50"/>
      <c r="AF550"/>
      <c r="AG550"/>
      <c r="AH550" s="66"/>
      <c r="AJ550"/>
    </row>
    <row r="551" spans="1:36" ht="15" x14ac:dyDescent="0.25">
      <c r="A551"/>
      <c r="B551"/>
      <c r="C551"/>
      <c r="D551" s="43"/>
      <c r="E551" s="44"/>
      <c r="F551" s="45"/>
      <c r="G551" s="46"/>
      <c r="H551" s="44"/>
      <c r="I551" s="45"/>
      <c r="J551" s="46"/>
      <c r="K551" s="44"/>
      <c r="L551" s="45"/>
      <c r="M551" s="46"/>
      <c r="N551" s="47"/>
      <c r="O551" s="48"/>
      <c r="P551" s="48"/>
      <c r="Q551"/>
      <c r="R551"/>
      <c r="S551" s="38"/>
      <c r="T551" s="50"/>
      <c r="U551" s="50"/>
      <c r="V551" s="50"/>
      <c r="W551" s="50"/>
      <c r="X551" s="50"/>
      <c r="Y551" s="50"/>
      <c r="Z551" s="50"/>
      <c r="AA551" s="50"/>
      <c r="AB551" s="50"/>
      <c r="AC551" s="50"/>
      <c r="AF551"/>
      <c r="AG551"/>
      <c r="AH551" s="66"/>
      <c r="AJ551"/>
    </row>
    <row r="552" spans="1:36" ht="15" x14ac:dyDescent="0.25">
      <c r="A552"/>
      <c r="B552"/>
      <c r="C552"/>
      <c r="D552" s="43"/>
      <c r="E552" s="44"/>
      <c r="F552" s="45"/>
      <c r="G552" s="46"/>
      <c r="H552" s="44"/>
      <c r="I552" s="45"/>
      <c r="J552" s="46"/>
      <c r="K552" s="44"/>
      <c r="L552" s="45"/>
      <c r="M552" s="46"/>
      <c r="N552" s="47"/>
      <c r="O552" s="48"/>
      <c r="P552" s="48"/>
      <c r="Q552"/>
      <c r="R552"/>
      <c r="S552" s="38"/>
      <c r="T552" s="50"/>
      <c r="U552" s="50"/>
      <c r="V552" s="50"/>
      <c r="W552" s="50"/>
      <c r="X552" s="50"/>
      <c r="Y552" s="50"/>
      <c r="Z552" s="50"/>
      <c r="AA552" s="50"/>
      <c r="AB552" s="50"/>
      <c r="AC552" s="50"/>
      <c r="AF552"/>
      <c r="AG552"/>
      <c r="AH552" s="66"/>
      <c r="AJ552"/>
    </row>
    <row r="553" spans="1:36" ht="15" x14ac:dyDescent="0.25">
      <c r="A553"/>
      <c r="B553"/>
      <c r="C553"/>
      <c r="D553" s="43"/>
      <c r="E553" s="44"/>
      <c r="F553" s="45"/>
      <c r="G553" s="46"/>
      <c r="H553" s="44"/>
      <c r="I553" s="45"/>
      <c r="J553" s="46"/>
      <c r="K553" s="44"/>
      <c r="L553" s="45"/>
      <c r="M553" s="46"/>
      <c r="N553" s="47"/>
      <c r="O553" s="48"/>
      <c r="P553" s="48"/>
      <c r="Q553"/>
      <c r="R553"/>
      <c r="S553" s="38"/>
      <c r="T553" s="50"/>
      <c r="U553" s="50"/>
      <c r="V553" s="50"/>
      <c r="W553" s="50"/>
      <c r="X553" s="50"/>
      <c r="Y553" s="50"/>
      <c r="Z553" s="50"/>
      <c r="AA553" s="50"/>
      <c r="AB553" s="50"/>
      <c r="AC553" s="50"/>
      <c r="AF553"/>
      <c r="AG553"/>
      <c r="AH553" s="66"/>
      <c r="AJ553"/>
    </row>
    <row r="554" spans="1:36" s="50" customFormat="1" ht="15" x14ac:dyDescent="0.25">
      <c r="A554"/>
      <c r="B554"/>
      <c r="C554"/>
      <c r="D554" s="43"/>
      <c r="E554" s="44"/>
      <c r="F554" s="45"/>
      <c r="G554" s="46"/>
      <c r="H554" s="44"/>
      <c r="I554" s="45"/>
      <c r="J554" s="46"/>
      <c r="K554" s="44"/>
      <c r="L554" s="45"/>
      <c r="M554" s="46"/>
      <c r="N554" s="47"/>
      <c r="O554" s="48"/>
      <c r="P554" s="48"/>
      <c r="Q554"/>
      <c r="R554"/>
      <c r="S554" s="38"/>
      <c r="AD554" s="51"/>
      <c r="AE554" s="51"/>
      <c r="AF554"/>
      <c r="AG554"/>
      <c r="AH554" s="66"/>
      <c r="AI554" s="51"/>
      <c r="AJ554"/>
    </row>
    <row r="555" spans="1:36" s="50" customFormat="1" ht="15" x14ac:dyDescent="0.25">
      <c r="A555"/>
      <c r="B555"/>
      <c r="C555"/>
      <c r="D555" s="43"/>
      <c r="E555" s="44"/>
      <c r="F555" s="45"/>
      <c r="G555" s="46"/>
      <c r="H555" s="44"/>
      <c r="I555" s="45"/>
      <c r="J555" s="46"/>
      <c r="K555" s="44"/>
      <c r="L555" s="45"/>
      <c r="M555" s="46"/>
      <c r="N555" s="47"/>
      <c r="O555" s="48"/>
      <c r="P555" s="48"/>
      <c r="Q555"/>
      <c r="R555"/>
      <c r="S555" s="38"/>
      <c r="AD555" s="51"/>
      <c r="AE555" s="51"/>
      <c r="AF555"/>
      <c r="AG555"/>
      <c r="AH555" s="66"/>
      <c r="AI555" s="51"/>
      <c r="AJ555"/>
    </row>
    <row r="556" spans="1:36" ht="15" x14ac:dyDescent="0.25">
      <c r="A556"/>
      <c r="B556"/>
      <c r="C556"/>
      <c r="D556" s="43"/>
      <c r="E556" s="44"/>
      <c r="F556" s="45"/>
      <c r="G556" s="46"/>
      <c r="H556" s="44"/>
      <c r="I556" s="45"/>
      <c r="J556" s="46"/>
      <c r="K556" s="44"/>
      <c r="L556" s="45"/>
      <c r="M556" s="46"/>
      <c r="N556" s="47"/>
      <c r="O556" s="48"/>
      <c r="P556" s="48"/>
      <c r="Q556"/>
      <c r="R556"/>
      <c r="S556" s="38"/>
      <c r="T556" s="50"/>
      <c r="U556" s="50"/>
      <c r="V556" s="50"/>
      <c r="W556" s="50"/>
      <c r="X556" s="50"/>
      <c r="Y556" s="50"/>
      <c r="Z556" s="50"/>
      <c r="AA556" s="50"/>
      <c r="AB556" s="50"/>
      <c r="AC556" s="50"/>
      <c r="AF556"/>
      <c r="AG556"/>
      <c r="AH556" s="66"/>
      <c r="AJ556"/>
    </row>
    <row r="557" spans="1:36" ht="15" x14ac:dyDescent="0.25">
      <c r="A557"/>
      <c r="B557"/>
      <c r="C557"/>
      <c r="D557" s="43"/>
      <c r="E557" s="44"/>
      <c r="F557" s="45"/>
      <c r="G557" s="46"/>
      <c r="H557" s="44"/>
      <c r="I557" s="45"/>
      <c r="J557" s="46"/>
      <c r="K557" s="44"/>
      <c r="L557" s="45"/>
      <c r="M557" s="46"/>
      <c r="N557" s="47"/>
      <c r="O557" s="48"/>
      <c r="P557" s="48"/>
      <c r="Q557"/>
      <c r="R557"/>
      <c r="S557" s="38"/>
      <c r="T557" s="50"/>
      <c r="U557" s="50"/>
      <c r="V557" s="50"/>
      <c r="W557" s="50"/>
      <c r="X557" s="50"/>
      <c r="Y557" s="50"/>
      <c r="Z557" s="50"/>
      <c r="AA557" s="50"/>
      <c r="AB557" s="50"/>
      <c r="AC557" s="50"/>
      <c r="AF557"/>
      <c r="AG557"/>
      <c r="AH557" s="66"/>
      <c r="AJ557"/>
    </row>
    <row r="558" spans="1:36" ht="15" x14ac:dyDescent="0.25">
      <c r="A558"/>
      <c r="B558"/>
      <c r="C558"/>
      <c r="D558" s="43"/>
      <c r="E558" s="44"/>
      <c r="F558" s="45"/>
      <c r="G558" s="46"/>
      <c r="H558" s="44"/>
      <c r="I558" s="45"/>
      <c r="J558" s="46"/>
      <c r="K558" s="44"/>
      <c r="L558" s="45"/>
      <c r="M558" s="46"/>
      <c r="N558" s="47"/>
      <c r="O558" s="48"/>
      <c r="P558" s="48"/>
      <c r="Q558"/>
      <c r="R558"/>
      <c r="S558" s="38"/>
      <c r="T558" s="50"/>
      <c r="U558" s="50"/>
      <c r="V558" s="50"/>
      <c r="W558" s="50"/>
      <c r="X558" s="50"/>
      <c r="Y558" s="50"/>
      <c r="Z558" s="50"/>
      <c r="AA558" s="50"/>
      <c r="AB558" s="50"/>
      <c r="AC558" s="50"/>
      <c r="AF558"/>
      <c r="AG558"/>
      <c r="AH558" s="66"/>
      <c r="AJ558"/>
    </row>
    <row r="559" spans="1:36" ht="15" x14ac:dyDescent="0.25">
      <c r="A559"/>
      <c r="B559"/>
      <c r="C559"/>
      <c r="D559" s="43"/>
      <c r="E559" s="44"/>
      <c r="F559" s="45"/>
      <c r="G559" s="46"/>
      <c r="H559" s="44"/>
      <c r="I559" s="45"/>
      <c r="J559" s="46"/>
      <c r="K559" s="44"/>
      <c r="L559" s="45"/>
      <c r="M559" s="46"/>
      <c r="N559" s="47"/>
      <c r="O559" s="48"/>
      <c r="P559" s="48"/>
      <c r="Q559"/>
      <c r="R559"/>
      <c r="S559" s="38"/>
      <c r="T559" s="50"/>
      <c r="U559" s="50"/>
      <c r="V559" s="50"/>
      <c r="W559" s="50"/>
      <c r="X559" s="50"/>
      <c r="Y559" s="50"/>
      <c r="Z559" s="50"/>
      <c r="AA559" s="50"/>
      <c r="AB559" s="50"/>
      <c r="AC559" s="50"/>
      <c r="AF559"/>
      <c r="AG559"/>
      <c r="AH559" s="66"/>
      <c r="AJ559"/>
    </row>
    <row r="560" spans="1:36" ht="15" x14ac:dyDescent="0.25">
      <c r="A560"/>
      <c r="B560"/>
      <c r="C560"/>
      <c r="D560" s="43"/>
      <c r="E560" s="44"/>
      <c r="F560" s="45"/>
      <c r="G560" s="46"/>
      <c r="H560" s="44"/>
      <c r="I560" s="45"/>
      <c r="J560" s="46"/>
      <c r="K560" s="44"/>
      <c r="L560" s="45"/>
      <c r="M560" s="46"/>
      <c r="N560" s="47"/>
      <c r="O560" s="48"/>
      <c r="P560" s="48"/>
      <c r="Q560"/>
      <c r="R560"/>
      <c r="S560" s="38"/>
      <c r="T560" s="50"/>
      <c r="U560" s="50"/>
      <c r="V560" s="50"/>
      <c r="W560" s="50"/>
      <c r="X560" s="50"/>
      <c r="Y560" s="50"/>
      <c r="Z560" s="50"/>
      <c r="AA560" s="50"/>
      <c r="AB560" s="50"/>
      <c r="AC560" s="50"/>
      <c r="AF560"/>
      <c r="AG560"/>
      <c r="AH560" s="66"/>
      <c r="AJ560"/>
    </row>
    <row r="561" spans="1:36" ht="15" x14ac:dyDescent="0.25">
      <c r="A561"/>
      <c r="B561"/>
      <c r="C561"/>
      <c r="D561" s="43"/>
      <c r="E561" s="44"/>
      <c r="F561" s="45"/>
      <c r="G561" s="46"/>
      <c r="H561" s="44"/>
      <c r="I561" s="45"/>
      <c r="J561" s="46"/>
      <c r="K561" s="44"/>
      <c r="L561" s="45"/>
      <c r="M561" s="46"/>
      <c r="N561" s="47"/>
      <c r="O561" s="48"/>
      <c r="P561" s="48"/>
      <c r="Q561"/>
      <c r="R561"/>
      <c r="S561" s="38"/>
      <c r="T561" s="50"/>
      <c r="U561" s="50"/>
      <c r="V561" s="50"/>
      <c r="W561" s="50"/>
      <c r="X561" s="50"/>
      <c r="Y561" s="50"/>
      <c r="Z561" s="50"/>
      <c r="AA561" s="50"/>
      <c r="AB561" s="50"/>
      <c r="AC561" s="50"/>
      <c r="AF561"/>
      <c r="AG561"/>
      <c r="AH561" s="66"/>
      <c r="AJ561"/>
    </row>
    <row r="562" spans="1:36" ht="15" x14ac:dyDescent="0.25">
      <c r="A562"/>
      <c r="B562"/>
      <c r="C562"/>
      <c r="D562" s="43"/>
      <c r="E562" s="44"/>
      <c r="F562" s="45"/>
      <c r="G562" s="46"/>
      <c r="H562" s="44"/>
      <c r="I562" s="45"/>
      <c r="J562" s="46"/>
      <c r="K562" s="44"/>
      <c r="L562" s="45"/>
      <c r="M562" s="46"/>
      <c r="N562" s="47"/>
      <c r="O562" s="48"/>
      <c r="P562" s="48"/>
      <c r="Q562"/>
      <c r="R562"/>
      <c r="S562" s="38"/>
      <c r="T562" s="50"/>
      <c r="U562" s="50"/>
      <c r="V562" s="50"/>
      <c r="W562" s="50"/>
      <c r="X562" s="50"/>
      <c r="Y562" s="50"/>
      <c r="Z562" s="50"/>
      <c r="AA562" s="50"/>
      <c r="AB562" s="50"/>
      <c r="AC562" s="50"/>
      <c r="AF562"/>
      <c r="AG562"/>
      <c r="AH562" s="66"/>
      <c r="AJ562"/>
    </row>
    <row r="563" spans="1:36" ht="15" x14ac:dyDescent="0.25">
      <c r="A563"/>
      <c r="B563"/>
      <c r="C563"/>
      <c r="D563" s="43"/>
      <c r="E563" s="44"/>
      <c r="F563" s="45"/>
      <c r="G563" s="46"/>
      <c r="H563" s="44"/>
      <c r="I563" s="45"/>
      <c r="J563" s="46"/>
      <c r="K563" s="44"/>
      <c r="L563" s="45"/>
      <c r="M563" s="46"/>
      <c r="N563" s="47"/>
      <c r="O563" s="48"/>
      <c r="P563" s="48"/>
      <c r="Q563"/>
      <c r="R563"/>
      <c r="S563" s="38"/>
      <c r="T563" s="50"/>
      <c r="U563" s="50"/>
      <c r="V563" s="50"/>
      <c r="W563" s="50"/>
      <c r="X563" s="50"/>
      <c r="Y563" s="50"/>
      <c r="Z563" s="50"/>
      <c r="AA563" s="50"/>
      <c r="AB563" s="50"/>
      <c r="AC563" s="50"/>
      <c r="AF563"/>
      <c r="AG563"/>
      <c r="AH563" s="66"/>
      <c r="AJ563"/>
    </row>
    <row r="564" spans="1:36" ht="15" x14ac:dyDescent="0.25">
      <c r="A564"/>
      <c r="B564"/>
      <c r="C564"/>
      <c r="D564" s="43"/>
      <c r="E564" s="44"/>
      <c r="F564" s="45"/>
      <c r="G564" s="46"/>
      <c r="H564" s="44"/>
      <c r="I564" s="45"/>
      <c r="J564" s="46"/>
      <c r="K564" s="44"/>
      <c r="L564" s="45"/>
      <c r="M564" s="46"/>
      <c r="N564" s="47"/>
      <c r="O564" s="48"/>
      <c r="P564" s="48"/>
      <c r="Q564"/>
      <c r="R564"/>
      <c r="S564" s="38"/>
      <c r="T564" s="50"/>
      <c r="U564" s="50"/>
      <c r="V564" s="50"/>
      <c r="W564" s="50"/>
      <c r="X564" s="50"/>
      <c r="Y564" s="50"/>
      <c r="Z564" s="50"/>
      <c r="AA564" s="50"/>
      <c r="AB564" s="50"/>
      <c r="AC564" s="50"/>
      <c r="AF564"/>
      <c r="AG564"/>
      <c r="AH564" s="66"/>
      <c r="AJ564"/>
    </row>
    <row r="565" spans="1:36" ht="15" x14ac:dyDescent="0.25">
      <c r="A565"/>
      <c r="B565"/>
      <c r="C565"/>
      <c r="D565" s="43"/>
      <c r="E565" s="44"/>
      <c r="F565" s="45"/>
      <c r="G565" s="46"/>
      <c r="H565" s="44"/>
      <c r="I565" s="45"/>
      <c r="J565" s="46"/>
      <c r="K565" s="44"/>
      <c r="L565" s="45"/>
      <c r="M565" s="46"/>
      <c r="N565" s="47"/>
      <c r="O565" s="48"/>
      <c r="P565" s="48"/>
      <c r="Q565"/>
      <c r="R565"/>
      <c r="S565" s="38"/>
      <c r="T565" s="50"/>
      <c r="U565" s="50"/>
      <c r="V565" s="50"/>
      <c r="W565" s="50"/>
      <c r="X565" s="50"/>
      <c r="Y565" s="50"/>
      <c r="Z565" s="50"/>
      <c r="AA565" s="50"/>
      <c r="AB565" s="50"/>
      <c r="AC565" s="50"/>
      <c r="AF565"/>
      <c r="AG565"/>
      <c r="AH565" s="66"/>
      <c r="AJ565"/>
    </row>
    <row r="566" spans="1:36" ht="15" x14ac:dyDescent="0.25">
      <c r="A566"/>
      <c r="B566"/>
      <c r="C566"/>
      <c r="D566" s="43"/>
      <c r="E566" s="44"/>
      <c r="F566" s="45"/>
      <c r="G566" s="46"/>
      <c r="H566" s="44"/>
      <c r="I566" s="45"/>
      <c r="J566" s="46"/>
      <c r="K566" s="44"/>
      <c r="L566" s="45"/>
      <c r="M566" s="46"/>
      <c r="N566" s="47"/>
      <c r="O566" s="48"/>
      <c r="P566" s="48"/>
      <c r="Q566"/>
      <c r="R566"/>
      <c r="S566" s="38"/>
      <c r="T566" s="50"/>
      <c r="U566" s="50"/>
      <c r="V566" s="50"/>
      <c r="W566" s="50"/>
      <c r="X566" s="50"/>
      <c r="Y566" s="50"/>
      <c r="Z566" s="50"/>
      <c r="AA566" s="50"/>
      <c r="AB566" s="50"/>
      <c r="AC566" s="50"/>
      <c r="AF566"/>
      <c r="AG566"/>
      <c r="AH566" s="66"/>
      <c r="AJ566"/>
    </row>
    <row r="567" spans="1:36" ht="15" x14ac:dyDescent="0.25">
      <c r="A567"/>
      <c r="B567"/>
      <c r="C567"/>
      <c r="D567" s="43"/>
      <c r="E567" s="44"/>
      <c r="F567" s="45"/>
      <c r="G567" s="46"/>
      <c r="H567" s="44"/>
      <c r="I567" s="45"/>
      <c r="J567" s="46"/>
      <c r="K567" s="44"/>
      <c r="L567" s="45"/>
      <c r="M567" s="46"/>
      <c r="N567" s="47"/>
      <c r="O567" s="48"/>
      <c r="P567" s="48"/>
      <c r="Q567"/>
      <c r="R567"/>
      <c r="S567" s="38"/>
      <c r="T567" s="50"/>
      <c r="U567" s="50"/>
      <c r="V567" s="50"/>
      <c r="W567" s="50"/>
      <c r="X567" s="50"/>
      <c r="Y567" s="50"/>
      <c r="Z567" s="50"/>
      <c r="AA567" s="50"/>
      <c r="AB567" s="50"/>
      <c r="AC567" s="50"/>
      <c r="AF567"/>
      <c r="AG567"/>
      <c r="AH567" s="66"/>
      <c r="AJ567"/>
    </row>
    <row r="568" spans="1:36" ht="15" x14ac:dyDescent="0.25">
      <c r="A568"/>
      <c r="B568"/>
      <c r="C568"/>
      <c r="D568" s="43"/>
      <c r="E568" s="44"/>
      <c r="F568" s="45"/>
      <c r="G568" s="46"/>
      <c r="H568" s="44"/>
      <c r="I568" s="45"/>
      <c r="J568" s="46"/>
      <c r="K568" s="44"/>
      <c r="L568" s="45"/>
      <c r="M568" s="46"/>
      <c r="N568" s="47"/>
      <c r="O568" s="48"/>
      <c r="P568" s="48"/>
      <c r="Q568"/>
      <c r="R568"/>
      <c r="S568" s="38"/>
      <c r="T568" s="50"/>
      <c r="U568" s="50"/>
      <c r="V568" s="50"/>
      <c r="W568" s="50"/>
      <c r="X568" s="50"/>
      <c r="Y568" s="50"/>
      <c r="Z568" s="50"/>
      <c r="AA568" s="50"/>
      <c r="AB568" s="50"/>
      <c r="AC568" s="50"/>
      <c r="AF568"/>
      <c r="AG568"/>
      <c r="AH568" s="66"/>
      <c r="AJ568"/>
    </row>
    <row r="569" spans="1:36" s="50" customFormat="1" ht="15" x14ac:dyDescent="0.25">
      <c r="A569"/>
      <c r="B569"/>
      <c r="C569"/>
      <c r="D569" s="43"/>
      <c r="E569" s="44"/>
      <c r="F569" s="45"/>
      <c r="G569" s="46"/>
      <c r="H569" s="44"/>
      <c r="I569" s="45"/>
      <c r="J569" s="46"/>
      <c r="K569" s="44"/>
      <c r="L569" s="45"/>
      <c r="M569" s="46"/>
      <c r="N569" s="47"/>
      <c r="O569" s="48"/>
      <c r="P569" s="48"/>
      <c r="Q569"/>
      <c r="R569"/>
      <c r="S569" s="38"/>
      <c r="AD569" s="51"/>
      <c r="AE569" s="51"/>
      <c r="AF569"/>
      <c r="AG569"/>
      <c r="AH569" s="66"/>
      <c r="AI569" s="51"/>
      <c r="AJ569"/>
    </row>
    <row r="570" spans="1:36" ht="15" x14ac:dyDescent="0.25">
      <c r="A570"/>
      <c r="B570"/>
      <c r="C570"/>
      <c r="D570" s="43"/>
      <c r="E570" s="44"/>
      <c r="F570" s="45"/>
      <c r="G570" s="46"/>
      <c r="H570" s="44"/>
      <c r="I570" s="45"/>
      <c r="J570" s="46"/>
      <c r="K570" s="44"/>
      <c r="L570" s="45"/>
      <c r="M570" s="46"/>
      <c r="N570" s="47"/>
      <c r="O570" s="48"/>
      <c r="P570" s="48"/>
      <c r="Q570"/>
      <c r="R570"/>
      <c r="S570" s="38"/>
      <c r="T570" s="50"/>
      <c r="U570" s="50"/>
      <c r="V570" s="50"/>
      <c r="W570" s="50"/>
      <c r="X570" s="50"/>
      <c r="Y570" s="50"/>
      <c r="Z570" s="50"/>
      <c r="AA570" s="50"/>
      <c r="AB570" s="50"/>
      <c r="AC570" s="50"/>
      <c r="AF570"/>
      <c r="AG570"/>
      <c r="AH570" s="66"/>
      <c r="AJ570"/>
    </row>
    <row r="571" spans="1:36" ht="15" x14ac:dyDescent="0.25">
      <c r="A571"/>
      <c r="B571"/>
      <c r="C571"/>
      <c r="D571" s="43"/>
      <c r="E571" s="44"/>
      <c r="F571" s="45"/>
      <c r="G571" s="46"/>
      <c r="H571" s="44"/>
      <c r="I571" s="45"/>
      <c r="J571" s="46"/>
      <c r="K571" s="44"/>
      <c r="L571" s="45"/>
      <c r="M571" s="46"/>
      <c r="N571" s="47"/>
      <c r="O571" s="48"/>
      <c r="P571" s="48"/>
      <c r="Q571"/>
      <c r="R571"/>
      <c r="S571" s="38"/>
      <c r="T571" s="50"/>
      <c r="U571" s="50"/>
      <c r="V571" s="50"/>
      <c r="W571" s="50"/>
      <c r="X571" s="50"/>
      <c r="Y571" s="50"/>
      <c r="Z571" s="50"/>
      <c r="AA571" s="50"/>
      <c r="AB571" s="50"/>
      <c r="AC571" s="50"/>
      <c r="AF571"/>
      <c r="AG571"/>
      <c r="AH571" s="66"/>
      <c r="AJ571"/>
    </row>
    <row r="572" spans="1:36" ht="15" x14ac:dyDescent="0.25">
      <c r="A572"/>
      <c r="B572"/>
      <c r="C572"/>
      <c r="D572" s="43"/>
      <c r="E572" s="44"/>
      <c r="F572" s="45"/>
      <c r="G572" s="46"/>
      <c r="H572" s="44"/>
      <c r="I572" s="45"/>
      <c r="J572" s="46"/>
      <c r="K572" s="44"/>
      <c r="L572" s="45"/>
      <c r="M572" s="46"/>
      <c r="N572" s="47"/>
      <c r="O572" s="48"/>
      <c r="P572" s="48"/>
      <c r="Q572"/>
      <c r="R572"/>
      <c r="S572" s="38"/>
      <c r="T572" s="50"/>
      <c r="U572" s="50"/>
      <c r="V572" s="50"/>
      <c r="W572" s="50"/>
      <c r="X572" s="50"/>
      <c r="Y572" s="50"/>
      <c r="Z572" s="50"/>
      <c r="AA572" s="50"/>
      <c r="AB572" s="50"/>
      <c r="AC572" s="50"/>
      <c r="AF572"/>
      <c r="AG572"/>
      <c r="AH572" s="66"/>
      <c r="AJ572"/>
    </row>
    <row r="573" spans="1:36" ht="15" x14ac:dyDescent="0.25">
      <c r="A573"/>
      <c r="B573"/>
      <c r="C573"/>
      <c r="D573" s="43"/>
      <c r="E573" s="44"/>
      <c r="F573" s="45"/>
      <c r="G573" s="46"/>
      <c r="H573" s="44"/>
      <c r="I573" s="45"/>
      <c r="J573" s="46"/>
      <c r="K573" s="44"/>
      <c r="L573" s="45"/>
      <c r="M573" s="46"/>
      <c r="N573" s="47"/>
      <c r="O573" s="48"/>
      <c r="P573" s="48"/>
      <c r="Q573"/>
      <c r="R573"/>
      <c r="S573" s="38"/>
      <c r="T573" s="50"/>
      <c r="U573" s="50"/>
      <c r="V573" s="50"/>
      <c r="W573" s="50"/>
      <c r="X573" s="50"/>
      <c r="Y573" s="50"/>
      <c r="Z573" s="50"/>
      <c r="AA573" s="50"/>
      <c r="AB573" s="50"/>
      <c r="AC573" s="50"/>
      <c r="AF573"/>
      <c r="AG573"/>
      <c r="AH573" s="66"/>
      <c r="AJ573"/>
    </row>
    <row r="574" spans="1:36" ht="15" x14ac:dyDescent="0.25">
      <c r="A574"/>
      <c r="B574"/>
      <c r="C574"/>
      <c r="D574" s="43"/>
      <c r="E574" s="44"/>
      <c r="F574" s="45"/>
      <c r="G574" s="46"/>
      <c r="H574" s="44"/>
      <c r="I574" s="45"/>
      <c r="J574" s="46"/>
      <c r="K574" s="44"/>
      <c r="L574" s="45"/>
      <c r="M574" s="46"/>
      <c r="N574" s="47"/>
      <c r="O574" s="48"/>
      <c r="P574" s="48"/>
      <c r="Q574"/>
      <c r="R574"/>
      <c r="S574" s="38"/>
      <c r="T574" s="50"/>
      <c r="U574" s="50"/>
      <c r="V574" s="50"/>
      <c r="W574" s="50"/>
      <c r="X574" s="50"/>
      <c r="Y574" s="50"/>
      <c r="Z574" s="50"/>
      <c r="AA574" s="50"/>
      <c r="AB574" s="50"/>
      <c r="AC574" s="50"/>
      <c r="AF574"/>
      <c r="AG574"/>
      <c r="AH574" s="66"/>
      <c r="AJ574"/>
    </row>
    <row r="575" spans="1:36" ht="15" x14ac:dyDescent="0.25">
      <c r="A575"/>
      <c r="B575"/>
      <c r="C575"/>
      <c r="D575" s="43"/>
      <c r="E575" s="44"/>
      <c r="F575" s="45"/>
      <c r="G575" s="46"/>
      <c r="H575" s="44"/>
      <c r="I575" s="45"/>
      <c r="J575" s="46"/>
      <c r="K575" s="44"/>
      <c r="L575" s="45"/>
      <c r="M575" s="46"/>
      <c r="N575" s="47"/>
      <c r="O575" s="48"/>
      <c r="P575" s="48"/>
      <c r="Q575"/>
      <c r="R575"/>
      <c r="S575" s="38"/>
      <c r="T575" s="50"/>
      <c r="U575" s="50"/>
      <c r="V575" s="50"/>
      <c r="W575" s="50"/>
      <c r="X575" s="50"/>
      <c r="Y575" s="50"/>
      <c r="Z575" s="50"/>
      <c r="AA575" s="50"/>
      <c r="AB575" s="50"/>
      <c r="AC575" s="50"/>
      <c r="AF575"/>
      <c r="AG575"/>
      <c r="AH575" s="66"/>
      <c r="AJ575"/>
    </row>
    <row r="576" spans="1:36" s="50" customFormat="1" ht="15" x14ac:dyDescent="0.25">
      <c r="A576"/>
      <c r="B576"/>
      <c r="C576"/>
      <c r="D576" s="43"/>
      <c r="E576" s="44"/>
      <c r="F576" s="45"/>
      <c r="G576" s="46"/>
      <c r="H576" s="44"/>
      <c r="I576" s="45"/>
      <c r="J576" s="46"/>
      <c r="K576" s="44"/>
      <c r="L576" s="45"/>
      <c r="M576" s="46"/>
      <c r="N576" s="47"/>
      <c r="O576" s="48"/>
      <c r="P576" s="48"/>
      <c r="Q576"/>
      <c r="R576"/>
      <c r="S576" s="38"/>
      <c r="AD576" s="51"/>
      <c r="AE576" s="51"/>
      <c r="AF576"/>
      <c r="AG576"/>
      <c r="AH576" s="66"/>
      <c r="AI576" s="51"/>
      <c r="AJ576"/>
    </row>
    <row r="577" spans="1:36" ht="15" x14ac:dyDescent="0.25">
      <c r="A577"/>
      <c r="B577"/>
      <c r="C577"/>
      <c r="D577" s="43"/>
      <c r="E577" s="44"/>
      <c r="F577" s="45"/>
      <c r="G577" s="46"/>
      <c r="H577" s="44"/>
      <c r="I577" s="45"/>
      <c r="J577" s="46"/>
      <c r="K577" s="44"/>
      <c r="L577" s="45"/>
      <c r="M577" s="46"/>
      <c r="N577" s="47"/>
      <c r="O577" s="48"/>
      <c r="P577" s="48"/>
      <c r="Q577"/>
      <c r="R577"/>
      <c r="S577" s="38"/>
      <c r="T577" s="50"/>
      <c r="U577" s="50"/>
      <c r="V577" s="50"/>
      <c r="W577" s="50"/>
      <c r="X577" s="50"/>
      <c r="Y577" s="50"/>
      <c r="Z577" s="50"/>
      <c r="AA577" s="50"/>
      <c r="AB577" s="50"/>
      <c r="AC577" s="50"/>
      <c r="AF577"/>
      <c r="AG577"/>
      <c r="AH577" s="66"/>
      <c r="AJ577"/>
    </row>
    <row r="578" spans="1:36" ht="15" x14ac:dyDescent="0.25">
      <c r="A578"/>
      <c r="B578"/>
      <c r="C578"/>
      <c r="D578" s="43"/>
      <c r="E578" s="44"/>
      <c r="F578" s="45"/>
      <c r="G578" s="46"/>
      <c r="H578" s="44"/>
      <c r="I578" s="45"/>
      <c r="J578" s="46"/>
      <c r="K578" s="44"/>
      <c r="L578" s="45"/>
      <c r="M578" s="46"/>
      <c r="N578" s="47"/>
      <c r="O578" s="48"/>
      <c r="P578" s="48"/>
      <c r="Q578"/>
      <c r="R578"/>
      <c r="S578" s="38"/>
      <c r="T578" s="50"/>
      <c r="U578" s="50"/>
      <c r="V578" s="50"/>
      <c r="W578" s="50"/>
      <c r="X578" s="50"/>
      <c r="Y578" s="50"/>
      <c r="Z578" s="50"/>
      <c r="AA578" s="50"/>
      <c r="AB578" s="50"/>
      <c r="AC578" s="50"/>
      <c r="AF578"/>
      <c r="AG578"/>
      <c r="AH578" s="66"/>
      <c r="AJ578"/>
    </row>
    <row r="579" spans="1:36" ht="15" x14ac:dyDescent="0.25">
      <c r="A579"/>
      <c r="B579"/>
      <c r="C579"/>
      <c r="D579" s="43"/>
      <c r="E579" s="44"/>
      <c r="F579" s="45"/>
      <c r="G579" s="46"/>
      <c r="H579" s="44"/>
      <c r="I579" s="45"/>
      <c r="J579" s="46"/>
      <c r="K579" s="44"/>
      <c r="L579" s="45"/>
      <c r="M579" s="46"/>
      <c r="N579" s="47"/>
      <c r="O579" s="48"/>
      <c r="P579" s="48"/>
      <c r="Q579"/>
      <c r="R579"/>
      <c r="S579" s="38"/>
      <c r="T579" s="50"/>
      <c r="U579" s="50"/>
      <c r="V579" s="50"/>
      <c r="W579" s="50"/>
      <c r="X579" s="50"/>
      <c r="Y579" s="50"/>
      <c r="Z579" s="50"/>
      <c r="AA579" s="50"/>
      <c r="AB579" s="50"/>
      <c r="AC579" s="50"/>
      <c r="AF579"/>
      <c r="AG579"/>
      <c r="AH579" s="66"/>
      <c r="AJ579"/>
    </row>
    <row r="580" spans="1:36" ht="15" x14ac:dyDescent="0.25">
      <c r="A580"/>
      <c r="B580"/>
      <c r="C580"/>
      <c r="D580" s="43"/>
      <c r="E580" s="44"/>
      <c r="F580" s="45"/>
      <c r="G580" s="46"/>
      <c r="H580" s="44"/>
      <c r="I580" s="45"/>
      <c r="J580" s="46"/>
      <c r="K580" s="44"/>
      <c r="L580" s="45"/>
      <c r="M580" s="46"/>
      <c r="N580" s="47"/>
      <c r="O580" s="48"/>
      <c r="P580" s="48"/>
      <c r="Q580"/>
      <c r="R580"/>
      <c r="S580" s="38"/>
      <c r="T580" s="50"/>
      <c r="U580" s="50"/>
      <c r="V580" s="50"/>
      <c r="W580" s="50"/>
      <c r="X580" s="50"/>
      <c r="Y580" s="50"/>
      <c r="Z580" s="50"/>
      <c r="AA580" s="50"/>
      <c r="AB580" s="50"/>
      <c r="AC580" s="50"/>
      <c r="AF580"/>
      <c r="AG580"/>
      <c r="AH580" s="66"/>
      <c r="AJ580"/>
    </row>
    <row r="581" spans="1:36" ht="15" x14ac:dyDescent="0.25">
      <c r="A581"/>
      <c r="B581"/>
      <c r="C581"/>
      <c r="D581" s="43"/>
      <c r="E581" s="44"/>
      <c r="F581" s="45"/>
      <c r="G581" s="46"/>
      <c r="H581" s="44"/>
      <c r="I581" s="45"/>
      <c r="J581" s="46"/>
      <c r="K581" s="44"/>
      <c r="L581" s="45"/>
      <c r="M581" s="46"/>
      <c r="N581" s="47"/>
      <c r="O581" s="48"/>
      <c r="P581" s="48"/>
      <c r="Q581"/>
      <c r="R581"/>
      <c r="S581" s="38"/>
      <c r="T581" s="50"/>
      <c r="U581" s="50"/>
      <c r="V581" s="50"/>
      <c r="W581" s="50"/>
      <c r="X581" s="50"/>
      <c r="Y581" s="50"/>
      <c r="Z581" s="50"/>
      <c r="AA581" s="50"/>
      <c r="AB581" s="50"/>
      <c r="AC581" s="50"/>
      <c r="AF581"/>
      <c r="AG581"/>
      <c r="AH581" s="66"/>
      <c r="AJ581"/>
    </row>
    <row r="582" spans="1:36" ht="15" x14ac:dyDescent="0.25">
      <c r="A582"/>
      <c r="B582"/>
      <c r="C582"/>
      <c r="D582" s="43"/>
      <c r="E582" s="44"/>
      <c r="F582" s="45"/>
      <c r="G582" s="46"/>
      <c r="H582" s="44"/>
      <c r="I582" s="45"/>
      <c r="J582" s="46"/>
      <c r="K582" s="44"/>
      <c r="L582" s="45"/>
      <c r="M582" s="46"/>
      <c r="N582" s="47"/>
      <c r="O582" s="48"/>
      <c r="P582" s="48"/>
      <c r="Q582"/>
      <c r="R582"/>
      <c r="S582" s="38"/>
      <c r="T582" s="50"/>
      <c r="U582" s="50"/>
      <c r="V582" s="50"/>
      <c r="W582" s="50"/>
      <c r="X582" s="50"/>
      <c r="Y582" s="50"/>
      <c r="Z582" s="50"/>
      <c r="AA582" s="50"/>
      <c r="AB582" s="50"/>
      <c r="AC582" s="50"/>
      <c r="AF582"/>
      <c r="AG582"/>
      <c r="AH582" s="66"/>
      <c r="AJ582"/>
    </row>
    <row r="583" spans="1:36" ht="15" x14ac:dyDescent="0.25">
      <c r="A583"/>
      <c r="B583"/>
      <c r="C583"/>
      <c r="D583" s="43"/>
      <c r="E583" s="44"/>
      <c r="F583" s="45"/>
      <c r="G583" s="46"/>
      <c r="H583" s="44"/>
      <c r="I583" s="45"/>
      <c r="J583" s="46"/>
      <c r="K583" s="44"/>
      <c r="L583" s="45"/>
      <c r="M583" s="46"/>
      <c r="N583" s="47"/>
      <c r="O583" s="48"/>
      <c r="P583" s="48"/>
      <c r="Q583"/>
      <c r="R583"/>
      <c r="S583" s="38"/>
      <c r="T583" s="50"/>
      <c r="U583" s="50"/>
      <c r="V583" s="50"/>
      <c r="W583" s="50"/>
      <c r="X583" s="50"/>
      <c r="Y583" s="50"/>
      <c r="Z583" s="50"/>
      <c r="AA583" s="50"/>
      <c r="AB583" s="50"/>
      <c r="AC583" s="50"/>
      <c r="AF583"/>
      <c r="AG583"/>
      <c r="AH583" s="66"/>
      <c r="AJ583"/>
    </row>
    <row r="584" spans="1:36" ht="15" x14ac:dyDescent="0.25">
      <c r="A584"/>
      <c r="B584"/>
      <c r="C584"/>
      <c r="D584" s="43"/>
      <c r="E584" s="44"/>
      <c r="F584" s="45"/>
      <c r="G584" s="46"/>
      <c r="H584" s="44"/>
      <c r="I584" s="45"/>
      <c r="J584" s="46"/>
      <c r="K584" s="44"/>
      <c r="L584" s="45"/>
      <c r="M584" s="46"/>
      <c r="N584" s="47"/>
      <c r="O584" s="48"/>
      <c r="P584" s="48"/>
      <c r="Q584"/>
      <c r="R584"/>
      <c r="S584" s="38"/>
      <c r="T584" s="50"/>
      <c r="U584" s="50"/>
      <c r="V584" s="50"/>
      <c r="W584" s="50"/>
      <c r="X584" s="50"/>
      <c r="Y584" s="50"/>
      <c r="Z584" s="50"/>
      <c r="AA584" s="50"/>
      <c r="AB584" s="50"/>
      <c r="AC584" s="50"/>
      <c r="AF584"/>
      <c r="AG584"/>
      <c r="AH584" s="66"/>
      <c r="AJ584"/>
    </row>
    <row r="585" spans="1:36" ht="15" x14ac:dyDescent="0.25">
      <c r="A585"/>
      <c r="B585"/>
      <c r="C585"/>
      <c r="D585" s="43"/>
      <c r="E585" s="44"/>
      <c r="F585" s="45"/>
      <c r="G585" s="46"/>
      <c r="H585" s="44"/>
      <c r="I585" s="45"/>
      <c r="J585" s="46"/>
      <c r="K585" s="44"/>
      <c r="L585" s="45"/>
      <c r="M585" s="46"/>
      <c r="N585" s="47"/>
      <c r="O585" s="48"/>
      <c r="P585" s="48"/>
      <c r="Q585"/>
      <c r="R585"/>
      <c r="S585" s="38"/>
      <c r="T585" s="50"/>
      <c r="U585" s="50"/>
      <c r="V585" s="50"/>
      <c r="W585" s="50"/>
      <c r="X585" s="50"/>
      <c r="Y585" s="50"/>
      <c r="Z585" s="50"/>
      <c r="AA585" s="50"/>
      <c r="AB585" s="50"/>
      <c r="AC585" s="50"/>
      <c r="AF585"/>
      <c r="AG585"/>
      <c r="AH585" s="66"/>
      <c r="AJ585"/>
    </row>
    <row r="586" spans="1:36" ht="15" x14ac:dyDescent="0.25">
      <c r="A586"/>
      <c r="B586"/>
      <c r="C586"/>
      <c r="D586" s="43"/>
      <c r="E586" s="44"/>
      <c r="F586" s="45"/>
      <c r="G586" s="46"/>
      <c r="H586" s="44"/>
      <c r="I586" s="45"/>
      <c r="J586" s="46"/>
      <c r="K586" s="44"/>
      <c r="L586" s="45"/>
      <c r="M586" s="46"/>
      <c r="N586" s="47"/>
      <c r="O586" s="48"/>
      <c r="P586" s="48"/>
      <c r="Q586"/>
      <c r="R586"/>
      <c r="S586" s="38"/>
      <c r="T586" s="50"/>
      <c r="U586" s="50"/>
      <c r="V586" s="50"/>
      <c r="W586" s="50"/>
      <c r="X586" s="50"/>
      <c r="Y586" s="50"/>
      <c r="Z586" s="50"/>
      <c r="AA586" s="50"/>
      <c r="AB586" s="50"/>
      <c r="AC586" s="50"/>
      <c r="AF586"/>
      <c r="AG586"/>
      <c r="AH586" s="66"/>
      <c r="AJ586"/>
    </row>
    <row r="587" spans="1:36" ht="15" x14ac:dyDescent="0.25">
      <c r="A587"/>
      <c r="B587"/>
      <c r="C587"/>
      <c r="D587" s="43"/>
      <c r="E587" s="44"/>
      <c r="F587" s="45"/>
      <c r="G587" s="46"/>
      <c r="H587" s="44"/>
      <c r="I587" s="45"/>
      <c r="J587" s="46"/>
      <c r="K587" s="44"/>
      <c r="L587" s="45"/>
      <c r="M587" s="46"/>
      <c r="N587" s="47"/>
      <c r="O587" s="48"/>
      <c r="P587" s="48"/>
      <c r="Q587"/>
      <c r="R587"/>
      <c r="S587" s="38"/>
      <c r="T587" s="50"/>
      <c r="U587" s="50"/>
      <c r="V587" s="50"/>
      <c r="W587" s="50"/>
      <c r="X587" s="50"/>
      <c r="Y587" s="50"/>
      <c r="Z587" s="50"/>
      <c r="AA587" s="50"/>
      <c r="AB587" s="50"/>
      <c r="AC587" s="50"/>
      <c r="AF587"/>
      <c r="AG587"/>
      <c r="AH587" s="66"/>
      <c r="AJ587"/>
    </row>
    <row r="588" spans="1:36" ht="15" x14ac:dyDescent="0.25">
      <c r="A588"/>
      <c r="B588"/>
      <c r="C588"/>
      <c r="D588" s="43"/>
      <c r="E588" s="44"/>
      <c r="F588" s="45"/>
      <c r="G588" s="46"/>
      <c r="H588" s="44"/>
      <c r="I588" s="45"/>
      <c r="J588" s="46"/>
      <c r="K588" s="44"/>
      <c r="L588" s="45"/>
      <c r="M588" s="46"/>
      <c r="N588" s="47"/>
      <c r="O588" s="48"/>
      <c r="P588" s="48"/>
      <c r="Q588"/>
      <c r="R588"/>
      <c r="S588" s="38"/>
      <c r="T588" s="50"/>
      <c r="U588" s="50"/>
      <c r="V588" s="50"/>
      <c r="W588" s="50"/>
      <c r="X588" s="50"/>
      <c r="Y588" s="50"/>
      <c r="Z588" s="50"/>
      <c r="AA588" s="50"/>
      <c r="AB588" s="50"/>
      <c r="AC588" s="50"/>
      <c r="AF588"/>
      <c r="AG588"/>
      <c r="AH588" s="66"/>
      <c r="AJ588"/>
    </row>
    <row r="589" spans="1:36" ht="15" x14ac:dyDescent="0.25">
      <c r="A589"/>
      <c r="B589"/>
      <c r="C589"/>
      <c r="D589" s="43"/>
      <c r="E589" s="44"/>
      <c r="F589" s="45"/>
      <c r="G589" s="46"/>
      <c r="H589" s="44"/>
      <c r="I589" s="45"/>
      <c r="J589" s="46"/>
      <c r="K589" s="44"/>
      <c r="L589" s="45"/>
      <c r="M589" s="46"/>
      <c r="N589" s="47"/>
      <c r="O589" s="48"/>
      <c r="P589" s="48"/>
      <c r="Q589"/>
      <c r="R589"/>
      <c r="S589" s="38"/>
      <c r="T589" s="50"/>
      <c r="U589" s="50"/>
      <c r="V589" s="50"/>
      <c r="W589" s="50"/>
      <c r="X589" s="50"/>
      <c r="Y589" s="50"/>
      <c r="Z589" s="50"/>
      <c r="AA589" s="50"/>
      <c r="AB589" s="50"/>
      <c r="AC589" s="50"/>
      <c r="AF589"/>
      <c r="AG589"/>
      <c r="AH589" s="66"/>
      <c r="AJ589"/>
    </row>
    <row r="590" spans="1:36" ht="15" x14ac:dyDescent="0.25">
      <c r="A590"/>
      <c r="B590"/>
      <c r="C590"/>
      <c r="D590" s="43"/>
      <c r="E590" s="44"/>
      <c r="F590" s="45"/>
      <c r="G590" s="46"/>
      <c r="H590" s="44"/>
      <c r="I590" s="45"/>
      <c r="J590" s="46"/>
      <c r="K590" s="44"/>
      <c r="L590" s="45"/>
      <c r="M590" s="46"/>
      <c r="N590" s="47"/>
      <c r="O590" s="48"/>
      <c r="P590" s="48"/>
      <c r="Q590"/>
      <c r="R590"/>
      <c r="S590" s="38"/>
      <c r="T590" s="50"/>
      <c r="U590" s="50"/>
      <c r="V590" s="50"/>
      <c r="W590" s="50"/>
      <c r="X590" s="50"/>
      <c r="Y590" s="50"/>
      <c r="Z590" s="50"/>
      <c r="AA590" s="50"/>
      <c r="AB590" s="50"/>
      <c r="AC590" s="50"/>
      <c r="AF590"/>
      <c r="AG590"/>
      <c r="AH590" s="66"/>
      <c r="AJ590"/>
    </row>
    <row r="591" spans="1:36" ht="15" x14ac:dyDescent="0.25">
      <c r="A591"/>
      <c r="B591"/>
      <c r="C591"/>
      <c r="D591" s="43"/>
      <c r="E591" s="44"/>
      <c r="F591" s="45"/>
      <c r="G591" s="46"/>
      <c r="H591" s="44"/>
      <c r="I591" s="45"/>
      <c r="J591" s="46"/>
      <c r="K591" s="44"/>
      <c r="L591" s="45"/>
      <c r="M591" s="46"/>
      <c r="N591" s="47"/>
      <c r="O591" s="48"/>
      <c r="P591" s="48"/>
      <c r="Q591"/>
      <c r="R591"/>
      <c r="S591" s="38"/>
      <c r="T591" s="50"/>
      <c r="U591" s="50"/>
      <c r="V591" s="50"/>
      <c r="W591" s="50"/>
      <c r="X591" s="50"/>
      <c r="Y591" s="50"/>
      <c r="Z591" s="50"/>
      <c r="AA591" s="50"/>
      <c r="AB591" s="50"/>
      <c r="AC591" s="50"/>
      <c r="AF591"/>
      <c r="AG591"/>
      <c r="AH591" s="66"/>
      <c r="AJ591"/>
    </row>
    <row r="592" spans="1:36" ht="15" x14ac:dyDescent="0.25">
      <c r="A592"/>
      <c r="B592"/>
      <c r="C592"/>
      <c r="D592" s="43"/>
      <c r="E592" s="44"/>
      <c r="F592" s="45"/>
      <c r="G592" s="46"/>
      <c r="H592" s="44"/>
      <c r="I592" s="45"/>
      <c r="J592" s="46"/>
      <c r="K592" s="44"/>
      <c r="L592" s="45"/>
      <c r="M592" s="46"/>
      <c r="N592" s="47"/>
      <c r="O592" s="48"/>
      <c r="P592" s="48"/>
      <c r="Q592"/>
      <c r="R592"/>
      <c r="S592" s="38"/>
      <c r="T592" s="50"/>
      <c r="U592" s="50"/>
      <c r="V592" s="50"/>
      <c r="W592" s="50"/>
      <c r="X592" s="50"/>
      <c r="Y592" s="50"/>
      <c r="Z592" s="50"/>
      <c r="AA592" s="50"/>
      <c r="AB592" s="50"/>
      <c r="AC592" s="50"/>
      <c r="AF592"/>
      <c r="AG592"/>
      <c r="AH592" s="66"/>
      <c r="AJ592"/>
    </row>
    <row r="593" spans="1:36" ht="15" x14ac:dyDescent="0.25">
      <c r="A593"/>
      <c r="B593"/>
      <c r="C593"/>
      <c r="D593" s="43"/>
      <c r="E593" s="44"/>
      <c r="F593" s="45"/>
      <c r="G593" s="46"/>
      <c r="H593" s="44"/>
      <c r="I593" s="45"/>
      <c r="J593" s="46"/>
      <c r="K593" s="44"/>
      <c r="L593" s="45"/>
      <c r="M593" s="46"/>
      <c r="N593" s="47"/>
      <c r="O593" s="48"/>
      <c r="P593" s="48"/>
      <c r="Q593"/>
      <c r="R593"/>
      <c r="S593" s="38"/>
      <c r="T593" s="50"/>
      <c r="U593" s="50"/>
      <c r="V593" s="50"/>
      <c r="W593" s="50"/>
      <c r="X593" s="50"/>
      <c r="Y593" s="50"/>
      <c r="Z593" s="50"/>
      <c r="AA593" s="50"/>
      <c r="AB593" s="50"/>
      <c r="AC593" s="50"/>
      <c r="AF593"/>
      <c r="AG593"/>
      <c r="AH593" s="66"/>
      <c r="AJ593"/>
    </row>
    <row r="594" spans="1:36" ht="15" x14ac:dyDescent="0.25">
      <c r="A594"/>
      <c r="B594"/>
      <c r="C594"/>
      <c r="D594" s="43"/>
      <c r="E594" s="44"/>
      <c r="F594" s="45"/>
      <c r="G594" s="46"/>
      <c r="H594" s="44"/>
      <c r="I594" s="45"/>
      <c r="J594" s="46"/>
      <c r="K594" s="44"/>
      <c r="L594" s="45"/>
      <c r="M594" s="46"/>
      <c r="N594" s="47"/>
      <c r="O594" s="48"/>
      <c r="P594" s="48"/>
      <c r="Q594"/>
      <c r="R594"/>
      <c r="S594" s="38"/>
      <c r="T594" s="50"/>
      <c r="U594" s="50"/>
      <c r="V594" s="50"/>
      <c r="W594" s="50"/>
      <c r="X594" s="50"/>
      <c r="Y594" s="50"/>
      <c r="Z594" s="50"/>
      <c r="AA594" s="50"/>
      <c r="AB594" s="50"/>
      <c r="AC594" s="50"/>
      <c r="AF594"/>
      <c r="AG594"/>
      <c r="AH594" s="66"/>
      <c r="AJ594"/>
    </row>
    <row r="595" spans="1:36" ht="15" x14ac:dyDescent="0.25">
      <c r="A595"/>
      <c r="B595"/>
      <c r="C595"/>
      <c r="D595" s="43"/>
      <c r="E595" s="44"/>
      <c r="F595" s="45"/>
      <c r="G595" s="46"/>
      <c r="H595" s="44"/>
      <c r="I595" s="45"/>
      <c r="J595" s="46"/>
      <c r="K595" s="44"/>
      <c r="L595" s="45"/>
      <c r="M595" s="46"/>
      <c r="N595" s="47"/>
      <c r="O595" s="48"/>
      <c r="P595" s="48"/>
      <c r="Q595"/>
      <c r="R595"/>
      <c r="S595" s="38"/>
      <c r="T595" s="50"/>
      <c r="U595" s="50"/>
      <c r="V595" s="50"/>
      <c r="W595" s="50"/>
      <c r="X595" s="50"/>
      <c r="Y595" s="50"/>
      <c r="Z595" s="50"/>
      <c r="AA595" s="50"/>
      <c r="AB595" s="50"/>
      <c r="AC595" s="50"/>
      <c r="AF595"/>
      <c r="AG595"/>
      <c r="AH595" s="66"/>
      <c r="AJ595"/>
    </row>
    <row r="596" spans="1:36" ht="15" x14ac:dyDescent="0.25">
      <c r="A596"/>
      <c r="B596"/>
      <c r="C596"/>
      <c r="D596" s="43"/>
      <c r="E596" s="44"/>
      <c r="F596" s="45"/>
      <c r="G596" s="46"/>
      <c r="H596" s="44"/>
      <c r="I596" s="45"/>
      <c r="J596" s="46"/>
      <c r="K596" s="44"/>
      <c r="L596" s="45"/>
      <c r="M596" s="46"/>
      <c r="N596" s="47"/>
      <c r="O596" s="48"/>
      <c r="P596" s="48"/>
      <c r="Q596"/>
      <c r="R596"/>
      <c r="S596" s="38"/>
      <c r="T596" s="50"/>
      <c r="U596" s="50"/>
      <c r="V596" s="50"/>
      <c r="W596" s="50"/>
      <c r="X596" s="50"/>
      <c r="Y596" s="50"/>
      <c r="Z596" s="50"/>
      <c r="AA596" s="50"/>
      <c r="AB596" s="50"/>
      <c r="AC596" s="50"/>
      <c r="AF596"/>
      <c r="AG596"/>
      <c r="AH596" s="66"/>
      <c r="AJ596"/>
    </row>
    <row r="597" spans="1:36" ht="15" x14ac:dyDescent="0.25">
      <c r="A597"/>
      <c r="B597"/>
      <c r="C597"/>
      <c r="D597" s="43"/>
      <c r="E597" s="44"/>
      <c r="F597" s="45"/>
      <c r="G597" s="46"/>
      <c r="H597" s="44"/>
      <c r="I597" s="45"/>
      <c r="J597" s="46"/>
      <c r="K597" s="44"/>
      <c r="L597" s="45"/>
      <c r="M597" s="46"/>
      <c r="N597" s="47"/>
      <c r="O597" s="48"/>
      <c r="P597" s="48"/>
      <c r="Q597"/>
      <c r="R597"/>
      <c r="S597" s="38"/>
      <c r="T597" s="50"/>
      <c r="U597" s="50"/>
      <c r="V597" s="50"/>
      <c r="W597" s="50"/>
      <c r="X597" s="50"/>
      <c r="Y597" s="50"/>
      <c r="Z597" s="50"/>
      <c r="AA597" s="50"/>
      <c r="AB597" s="50"/>
      <c r="AC597" s="50"/>
      <c r="AF597"/>
      <c r="AG597"/>
      <c r="AH597" s="66"/>
      <c r="AJ597"/>
    </row>
    <row r="598" spans="1:36" s="70" customFormat="1" ht="15" x14ac:dyDescent="0.25">
      <c r="A598"/>
      <c r="B598"/>
      <c r="C598"/>
      <c r="D598" s="43"/>
      <c r="E598" s="44"/>
      <c r="F598" s="45"/>
      <c r="G598" s="46"/>
      <c r="H598" s="44"/>
      <c r="I598" s="45"/>
      <c r="J598" s="46"/>
      <c r="K598" s="44"/>
      <c r="L598" s="45"/>
      <c r="M598" s="46"/>
      <c r="N598" s="47"/>
      <c r="O598" s="48"/>
      <c r="P598" s="48"/>
      <c r="Q598"/>
      <c r="R598"/>
      <c r="S598" s="38"/>
      <c r="T598" s="50"/>
      <c r="U598" s="50"/>
      <c r="V598" s="50"/>
      <c r="W598" s="50"/>
      <c r="X598" s="50"/>
      <c r="Y598" s="50"/>
      <c r="Z598" s="50"/>
      <c r="AA598" s="50"/>
      <c r="AB598" s="50"/>
      <c r="AC598" s="50"/>
      <c r="AD598" s="71"/>
      <c r="AE598" s="71"/>
      <c r="AF598"/>
      <c r="AG598"/>
      <c r="AH598" s="66"/>
      <c r="AI598" s="71"/>
      <c r="AJ598"/>
    </row>
    <row r="599" spans="1:36" ht="15" x14ac:dyDescent="0.25">
      <c r="A599"/>
      <c r="B599"/>
      <c r="C599"/>
      <c r="D599" s="43"/>
      <c r="E599" s="44"/>
      <c r="F599" s="45"/>
      <c r="G599" s="46"/>
      <c r="H599" s="44"/>
      <c r="I599" s="45"/>
      <c r="J599" s="46"/>
      <c r="K599" s="44"/>
      <c r="L599" s="45"/>
      <c r="M599" s="46"/>
      <c r="N599" s="47"/>
      <c r="O599" s="48"/>
      <c r="P599" s="48"/>
      <c r="Q599"/>
      <c r="R599"/>
      <c r="S599" s="38"/>
      <c r="T599" s="50"/>
      <c r="U599" s="50"/>
      <c r="V599" s="50"/>
      <c r="W599" s="50"/>
      <c r="X599" s="50"/>
      <c r="Y599" s="50"/>
      <c r="Z599" s="50"/>
      <c r="AA599" s="50"/>
      <c r="AB599" s="50"/>
      <c r="AC599" s="50"/>
      <c r="AF599"/>
      <c r="AG599"/>
      <c r="AH599" s="66"/>
      <c r="AJ599"/>
    </row>
    <row r="600" spans="1:36" ht="15" x14ac:dyDescent="0.25">
      <c r="A600"/>
      <c r="B600"/>
      <c r="C600"/>
      <c r="D600" s="43"/>
      <c r="E600" s="44"/>
      <c r="F600" s="45"/>
      <c r="G600" s="46"/>
      <c r="H600" s="44"/>
      <c r="I600" s="45"/>
      <c r="J600" s="46"/>
      <c r="K600" s="44"/>
      <c r="L600" s="45"/>
      <c r="M600" s="46"/>
      <c r="N600" s="47"/>
      <c r="O600" s="48"/>
      <c r="P600" s="48"/>
      <c r="Q600"/>
      <c r="R600"/>
      <c r="S600" s="38"/>
      <c r="T600" s="50"/>
      <c r="U600" s="50"/>
      <c r="V600" s="50"/>
      <c r="W600" s="50"/>
      <c r="X600" s="50"/>
      <c r="Y600" s="50"/>
      <c r="Z600" s="50"/>
      <c r="AA600" s="50"/>
      <c r="AB600" s="50"/>
      <c r="AC600" s="50"/>
      <c r="AF600"/>
      <c r="AG600"/>
      <c r="AH600" s="66"/>
      <c r="AJ600"/>
    </row>
    <row r="601" spans="1:36" ht="15" x14ac:dyDescent="0.25">
      <c r="A601"/>
      <c r="B601"/>
      <c r="C601"/>
      <c r="D601" s="43"/>
      <c r="E601" s="44"/>
      <c r="F601" s="45"/>
      <c r="G601" s="46"/>
      <c r="H601" s="44"/>
      <c r="I601" s="45"/>
      <c r="J601" s="46"/>
      <c r="K601" s="44"/>
      <c r="L601" s="45"/>
      <c r="M601" s="46"/>
      <c r="N601" s="47"/>
      <c r="O601" s="48"/>
      <c r="P601" s="48"/>
      <c r="Q601"/>
      <c r="R601"/>
      <c r="S601" s="38"/>
      <c r="T601" s="50"/>
      <c r="U601" s="50"/>
      <c r="V601" s="50"/>
      <c r="W601" s="50"/>
      <c r="X601" s="50"/>
      <c r="Y601" s="50"/>
      <c r="Z601" s="50"/>
      <c r="AA601" s="50"/>
      <c r="AB601" s="50"/>
      <c r="AC601" s="50"/>
      <c r="AF601"/>
      <c r="AG601"/>
      <c r="AH601" s="66"/>
      <c r="AJ601"/>
    </row>
    <row r="602" spans="1:36" ht="15" x14ac:dyDescent="0.25">
      <c r="A602"/>
      <c r="B602"/>
      <c r="C602"/>
      <c r="D602" s="43"/>
      <c r="E602" s="44"/>
      <c r="F602" s="45"/>
      <c r="G602" s="46"/>
      <c r="H602" s="44"/>
      <c r="I602" s="45"/>
      <c r="J602" s="46"/>
      <c r="K602" s="44"/>
      <c r="L602" s="45"/>
      <c r="M602" s="46"/>
      <c r="N602" s="47"/>
      <c r="O602" s="48"/>
      <c r="P602" s="48"/>
      <c r="Q602"/>
      <c r="R602"/>
      <c r="S602" s="38"/>
      <c r="T602" s="50"/>
      <c r="U602" s="50"/>
      <c r="V602" s="50"/>
      <c r="W602" s="50"/>
      <c r="X602" s="50"/>
      <c r="Y602" s="50"/>
      <c r="Z602" s="50"/>
      <c r="AA602" s="50"/>
      <c r="AB602" s="50"/>
      <c r="AC602" s="50"/>
      <c r="AF602"/>
      <c r="AG602"/>
      <c r="AH602" s="66"/>
      <c r="AJ602"/>
    </row>
    <row r="603" spans="1:36" ht="15" x14ac:dyDescent="0.25">
      <c r="A603"/>
      <c r="B603"/>
      <c r="C603"/>
      <c r="D603" s="43"/>
      <c r="E603" s="44"/>
      <c r="F603" s="45"/>
      <c r="G603" s="46"/>
      <c r="H603" s="44"/>
      <c r="I603" s="45"/>
      <c r="J603" s="46"/>
      <c r="K603" s="44"/>
      <c r="L603" s="45"/>
      <c r="M603" s="46"/>
      <c r="N603" s="47"/>
      <c r="O603" s="48"/>
      <c r="P603" s="48"/>
      <c r="Q603"/>
      <c r="R603"/>
      <c r="S603" s="38"/>
      <c r="T603" s="50"/>
      <c r="U603" s="50"/>
      <c r="V603" s="50"/>
      <c r="W603" s="50"/>
      <c r="X603" s="50"/>
      <c r="Y603" s="50"/>
      <c r="Z603" s="50"/>
      <c r="AA603" s="50"/>
      <c r="AB603" s="50"/>
      <c r="AC603" s="50"/>
      <c r="AF603"/>
      <c r="AG603"/>
      <c r="AH603" s="66"/>
      <c r="AJ603"/>
    </row>
    <row r="604" spans="1:36" ht="15" x14ac:dyDescent="0.25">
      <c r="A604"/>
      <c r="B604"/>
      <c r="C604"/>
      <c r="D604" s="43"/>
      <c r="E604" s="44"/>
      <c r="F604" s="45"/>
      <c r="G604" s="46"/>
      <c r="H604" s="44"/>
      <c r="I604" s="45"/>
      <c r="J604" s="46"/>
      <c r="K604" s="44"/>
      <c r="L604" s="45"/>
      <c r="M604" s="46"/>
      <c r="N604" s="47"/>
      <c r="O604" s="48"/>
      <c r="P604" s="48"/>
      <c r="Q604"/>
      <c r="R604"/>
      <c r="S604" s="38"/>
      <c r="T604" s="50"/>
      <c r="U604" s="50"/>
      <c r="V604" s="50"/>
      <c r="W604" s="50"/>
      <c r="X604" s="50"/>
      <c r="Y604" s="50"/>
      <c r="Z604" s="50"/>
      <c r="AA604" s="50"/>
      <c r="AB604" s="50"/>
      <c r="AC604" s="50"/>
      <c r="AF604"/>
      <c r="AG604"/>
      <c r="AH604" s="66"/>
      <c r="AJ604"/>
    </row>
    <row r="605" spans="1:36" ht="15" x14ac:dyDescent="0.25">
      <c r="A605"/>
      <c r="B605"/>
      <c r="C605"/>
      <c r="D605" s="43"/>
      <c r="E605" s="44"/>
      <c r="F605" s="45"/>
      <c r="G605" s="46"/>
      <c r="H605" s="44"/>
      <c r="I605" s="45"/>
      <c r="J605" s="46"/>
      <c r="K605" s="44"/>
      <c r="L605" s="45"/>
      <c r="M605" s="46"/>
      <c r="N605" s="47"/>
      <c r="O605" s="48"/>
      <c r="P605" s="48"/>
      <c r="Q605"/>
      <c r="R605"/>
      <c r="S605" s="38"/>
      <c r="T605" s="50"/>
      <c r="U605" s="50"/>
      <c r="V605" s="50"/>
      <c r="W605" s="50"/>
      <c r="X605" s="50"/>
      <c r="Y605" s="50"/>
      <c r="Z605" s="50"/>
      <c r="AA605" s="50"/>
      <c r="AB605" s="50"/>
      <c r="AC605" s="50"/>
      <c r="AF605"/>
      <c r="AG605"/>
      <c r="AH605" s="66"/>
      <c r="AJ605"/>
    </row>
    <row r="606" spans="1:36" ht="15" x14ac:dyDescent="0.25">
      <c r="A606"/>
      <c r="B606"/>
      <c r="C606"/>
      <c r="D606" s="43"/>
      <c r="E606" s="44"/>
      <c r="F606" s="45"/>
      <c r="G606" s="46"/>
      <c r="H606" s="44"/>
      <c r="I606" s="45"/>
      <c r="J606" s="46"/>
      <c r="K606" s="44"/>
      <c r="L606" s="45"/>
      <c r="M606" s="46"/>
      <c r="N606" s="47"/>
      <c r="O606" s="48"/>
      <c r="P606" s="48"/>
      <c r="Q606"/>
      <c r="R606"/>
      <c r="S606" s="38"/>
      <c r="T606" s="50"/>
      <c r="U606" s="50"/>
      <c r="V606" s="50"/>
      <c r="W606" s="50"/>
      <c r="X606" s="50"/>
      <c r="Y606" s="50"/>
      <c r="Z606" s="50"/>
      <c r="AA606" s="50"/>
      <c r="AB606" s="50"/>
      <c r="AC606" s="50"/>
      <c r="AF606"/>
      <c r="AG606"/>
      <c r="AH606" s="66"/>
      <c r="AJ606"/>
    </row>
    <row r="607" spans="1:36" ht="15" x14ac:dyDescent="0.25">
      <c r="A607"/>
      <c r="B607"/>
      <c r="C607"/>
      <c r="D607" s="43"/>
      <c r="E607" s="44"/>
      <c r="F607" s="45"/>
      <c r="G607" s="46"/>
      <c r="H607" s="44"/>
      <c r="I607" s="45"/>
      <c r="J607" s="46"/>
      <c r="K607" s="44"/>
      <c r="L607" s="45"/>
      <c r="M607" s="46"/>
      <c r="N607" s="47"/>
      <c r="O607" s="48"/>
      <c r="P607" s="48"/>
      <c r="Q607"/>
      <c r="R607"/>
      <c r="S607" s="38"/>
      <c r="T607" s="50"/>
      <c r="U607" s="50"/>
      <c r="V607" s="50"/>
      <c r="W607" s="50"/>
      <c r="X607" s="50"/>
      <c r="Y607" s="50"/>
      <c r="Z607" s="50"/>
      <c r="AA607" s="50"/>
      <c r="AB607" s="50"/>
      <c r="AC607" s="50"/>
      <c r="AF607"/>
      <c r="AG607"/>
      <c r="AH607" s="66"/>
      <c r="AJ607"/>
    </row>
    <row r="608" spans="1:36" ht="15" x14ac:dyDescent="0.25">
      <c r="A608"/>
      <c r="B608"/>
      <c r="C608"/>
      <c r="D608" s="43"/>
      <c r="E608" s="44"/>
      <c r="F608" s="45"/>
      <c r="G608" s="46"/>
      <c r="H608" s="44"/>
      <c r="I608" s="45"/>
      <c r="J608" s="46"/>
      <c r="K608" s="44"/>
      <c r="L608" s="45"/>
      <c r="M608" s="46"/>
      <c r="N608" s="47"/>
      <c r="O608" s="48"/>
      <c r="P608" s="48"/>
      <c r="Q608"/>
      <c r="R608"/>
      <c r="S608" s="38"/>
      <c r="T608" s="50"/>
      <c r="U608" s="50"/>
      <c r="V608" s="50"/>
      <c r="W608" s="50"/>
      <c r="X608" s="50"/>
      <c r="Y608" s="50"/>
      <c r="Z608" s="50"/>
      <c r="AA608" s="50"/>
      <c r="AB608" s="50"/>
      <c r="AC608" s="50"/>
      <c r="AF608"/>
      <c r="AG608"/>
      <c r="AH608" s="66"/>
      <c r="AJ608"/>
    </row>
    <row r="609" spans="1:36" ht="15" x14ac:dyDescent="0.25">
      <c r="A609"/>
      <c r="B609"/>
      <c r="C609"/>
      <c r="D609" s="43"/>
      <c r="E609" s="44"/>
      <c r="F609" s="45"/>
      <c r="G609" s="46"/>
      <c r="H609" s="44"/>
      <c r="I609" s="45"/>
      <c r="J609" s="46"/>
      <c r="K609" s="44"/>
      <c r="L609" s="45"/>
      <c r="M609" s="46"/>
      <c r="N609" s="47"/>
      <c r="O609" s="48"/>
      <c r="P609" s="48"/>
      <c r="Q609"/>
      <c r="R609"/>
      <c r="S609" s="38"/>
      <c r="T609" s="50"/>
      <c r="U609" s="50"/>
      <c r="V609" s="50"/>
      <c r="W609" s="50"/>
      <c r="X609" s="50"/>
      <c r="Y609" s="50"/>
      <c r="Z609" s="50"/>
      <c r="AA609" s="50"/>
      <c r="AB609" s="50"/>
      <c r="AC609" s="50"/>
      <c r="AF609"/>
      <c r="AG609"/>
      <c r="AH609" s="66"/>
      <c r="AJ609"/>
    </row>
    <row r="610" spans="1:36" ht="15" x14ac:dyDescent="0.25">
      <c r="A610"/>
      <c r="B610"/>
      <c r="C610"/>
      <c r="D610" s="43"/>
      <c r="E610" s="44"/>
      <c r="F610" s="45"/>
      <c r="G610" s="46"/>
      <c r="H610" s="44"/>
      <c r="I610" s="45"/>
      <c r="J610" s="46"/>
      <c r="K610" s="44"/>
      <c r="L610" s="45"/>
      <c r="M610" s="46"/>
      <c r="N610" s="47"/>
      <c r="O610" s="48"/>
      <c r="P610" s="48"/>
      <c r="Q610"/>
      <c r="R610"/>
      <c r="S610" s="38"/>
      <c r="T610" s="50"/>
      <c r="U610" s="50"/>
      <c r="V610" s="50"/>
      <c r="W610" s="50"/>
      <c r="X610" s="50"/>
      <c r="Y610" s="50"/>
      <c r="Z610" s="50"/>
      <c r="AA610" s="50"/>
      <c r="AB610" s="50"/>
      <c r="AC610" s="50"/>
      <c r="AF610"/>
      <c r="AG610"/>
      <c r="AH610" s="66"/>
      <c r="AJ610"/>
    </row>
    <row r="611" spans="1:36" ht="15" x14ac:dyDescent="0.25">
      <c r="A611"/>
      <c r="B611"/>
      <c r="C611"/>
      <c r="D611" s="43"/>
      <c r="E611" s="44"/>
      <c r="F611" s="45"/>
      <c r="G611" s="46"/>
      <c r="H611" s="44"/>
      <c r="I611" s="45"/>
      <c r="J611" s="46"/>
      <c r="K611" s="44"/>
      <c r="L611" s="45"/>
      <c r="M611" s="46"/>
      <c r="N611" s="47"/>
      <c r="O611" s="48"/>
      <c r="P611" s="48"/>
      <c r="Q611"/>
      <c r="R611"/>
      <c r="S611" s="38"/>
      <c r="T611" s="50"/>
      <c r="U611" s="50"/>
      <c r="V611" s="50"/>
      <c r="W611" s="50"/>
      <c r="X611" s="50"/>
      <c r="Y611" s="50"/>
      <c r="Z611" s="50"/>
      <c r="AA611" s="50"/>
      <c r="AB611" s="50"/>
      <c r="AC611" s="50"/>
      <c r="AF611"/>
      <c r="AG611"/>
      <c r="AH611" s="66"/>
      <c r="AJ611"/>
    </row>
    <row r="612" spans="1:36" ht="15" x14ac:dyDescent="0.25">
      <c r="A612"/>
      <c r="B612"/>
      <c r="C612"/>
      <c r="D612" s="43"/>
      <c r="E612" s="44"/>
      <c r="F612" s="45"/>
      <c r="G612" s="46"/>
      <c r="H612" s="44"/>
      <c r="I612" s="45"/>
      <c r="J612" s="46"/>
      <c r="K612" s="44"/>
      <c r="L612" s="45"/>
      <c r="M612" s="46"/>
      <c r="N612" s="47"/>
      <c r="O612" s="48"/>
      <c r="P612" s="48"/>
      <c r="Q612"/>
      <c r="R612"/>
      <c r="S612" s="38"/>
      <c r="T612" s="50"/>
      <c r="U612" s="50"/>
      <c r="V612" s="50"/>
      <c r="W612" s="50"/>
      <c r="X612" s="50"/>
      <c r="Y612" s="50"/>
      <c r="Z612" s="50"/>
      <c r="AA612" s="50"/>
      <c r="AB612" s="50"/>
      <c r="AC612" s="50"/>
      <c r="AF612"/>
      <c r="AG612"/>
      <c r="AH612" s="66"/>
      <c r="AJ612"/>
    </row>
    <row r="613" spans="1:36" ht="15" x14ac:dyDescent="0.25">
      <c r="A613"/>
      <c r="B613"/>
      <c r="C613"/>
      <c r="D613" s="43"/>
      <c r="E613" s="44"/>
      <c r="F613" s="45"/>
      <c r="G613" s="46"/>
      <c r="H613" s="44"/>
      <c r="I613" s="45"/>
      <c r="J613" s="46"/>
      <c r="K613" s="44"/>
      <c r="L613" s="45"/>
      <c r="M613" s="46"/>
      <c r="N613" s="47"/>
      <c r="O613" s="48"/>
      <c r="P613" s="48"/>
      <c r="Q613"/>
      <c r="R613"/>
      <c r="S613" s="38"/>
      <c r="T613" s="50"/>
      <c r="U613" s="50"/>
      <c r="V613" s="50"/>
      <c r="W613" s="50"/>
      <c r="X613" s="50"/>
      <c r="Y613" s="50"/>
      <c r="Z613" s="50"/>
      <c r="AA613" s="50"/>
      <c r="AB613" s="50"/>
      <c r="AC613" s="50"/>
      <c r="AF613"/>
      <c r="AG613"/>
      <c r="AH613" s="66"/>
      <c r="AJ613"/>
    </row>
    <row r="614" spans="1:36" ht="15" x14ac:dyDescent="0.25">
      <c r="A614"/>
      <c r="B614"/>
      <c r="C614"/>
      <c r="D614" s="43"/>
      <c r="E614" s="44"/>
      <c r="F614" s="45"/>
      <c r="G614" s="46"/>
      <c r="H614" s="44"/>
      <c r="I614" s="45"/>
      <c r="J614" s="46"/>
      <c r="K614" s="44"/>
      <c r="L614" s="45"/>
      <c r="M614" s="46"/>
      <c r="N614" s="47"/>
      <c r="O614" s="48"/>
      <c r="P614" s="48"/>
      <c r="Q614"/>
      <c r="R614"/>
      <c r="S614" s="38"/>
      <c r="T614" s="50"/>
      <c r="U614" s="50"/>
      <c r="V614" s="50"/>
      <c r="W614" s="50"/>
      <c r="X614" s="50"/>
      <c r="Y614" s="50"/>
      <c r="Z614" s="50"/>
      <c r="AA614" s="50"/>
      <c r="AB614" s="50"/>
      <c r="AC614" s="50"/>
      <c r="AF614"/>
      <c r="AG614"/>
      <c r="AH614" s="66"/>
      <c r="AJ614"/>
    </row>
    <row r="615" spans="1:36" ht="15" x14ac:dyDescent="0.25">
      <c r="A615"/>
      <c r="B615"/>
      <c r="C615"/>
      <c r="D615" s="43"/>
      <c r="E615" s="44"/>
      <c r="F615" s="45"/>
      <c r="G615" s="46"/>
      <c r="H615" s="44"/>
      <c r="I615" s="45"/>
      <c r="J615" s="46"/>
      <c r="K615" s="44"/>
      <c r="L615" s="45"/>
      <c r="M615" s="46"/>
      <c r="N615" s="47"/>
      <c r="O615" s="48"/>
      <c r="P615" s="48"/>
      <c r="Q615"/>
      <c r="R615"/>
      <c r="S615" s="38"/>
      <c r="T615" s="50"/>
      <c r="U615" s="50"/>
      <c r="V615" s="50"/>
      <c r="W615" s="50"/>
      <c r="X615" s="50"/>
      <c r="Y615" s="50"/>
      <c r="Z615" s="50"/>
      <c r="AA615" s="50"/>
      <c r="AB615" s="50"/>
      <c r="AC615" s="50"/>
      <c r="AF615"/>
      <c r="AG615"/>
      <c r="AH615" s="66"/>
      <c r="AJ615"/>
    </row>
    <row r="616" spans="1:36" ht="15" x14ac:dyDescent="0.25">
      <c r="A616"/>
      <c r="B616"/>
      <c r="C616"/>
      <c r="D616" s="43"/>
      <c r="E616" s="44"/>
      <c r="F616" s="45"/>
      <c r="G616" s="46"/>
      <c r="H616" s="44"/>
      <c r="I616" s="45"/>
      <c r="J616" s="46"/>
      <c r="K616" s="44"/>
      <c r="L616" s="45"/>
      <c r="M616" s="46"/>
      <c r="N616" s="47"/>
      <c r="O616" s="48"/>
      <c r="P616" s="48"/>
      <c r="Q616"/>
      <c r="R616"/>
      <c r="S616" s="38"/>
      <c r="T616" s="50"/>
      <c r="U616" s="50"/>
      <c r="V616" s="50"/>
      <c r="W616" s="50"/>
      <c r="X616" s="50"/>
      <c r="Y616" s="50"/>
      <c r="Z616" s="50"/>
      <c r="AA616" s="50"/>
      <c r="AB616" s="50"/>
      <c r="AC616" s="50"/>
      <c r="AF616"/>
      <c r="AG616"/>
      <c r="AH616" s="66"/>
      <c r="AJ616"/>
    </row>
    <row r="617" spans="1:36" ht="15" x14ac:dyDescent="0.25">
      <c r="A617"/>
      <c r="B617"/>
      <c r="C617"/>
      <c r="D617" s="43"/>
      <c r="E617" s="44"/>
      <c r="F617" s="45"/>
      <c r="G617" s="46"/>
      <c r="H617" s="44"/>
      <c r="I617" s="45"/>
      <c r="J617" s="46"/>
      <c r="K617" s="44"/>
      <c r="L617" s="45"/>
      <c r="M617" s="46"/>
      <c r="N617" s="47"/>
      <c r="O617" s="48"/>
      <c r="P617" s="48"/>
      <c r="Q617"/>
      <c r="R617"/>
      <c r="S617" s="38"/>
      <c r="T617" s="50"/>
      <c r="U617" s="50"/>
      <c r="V617" s="50"/>
      <c r="W617" s="50"/>
      <c r="X617" s="50"/>
      <c r="Y617" s="50"/>
      <c r="Z617" s="50"/>
      <c r="AA617" s="50"/>
      <c r="AB617" s="50"/>
      <c r="AC617" s="50"/>
      <c r="AF617"/>
      <c r="AG617"/>
      <c r="AH617" s="66"/>
      <c r="AJ617"/>
    </row>
    <row r="618" spans="1:36" ht="15" x14ac:dyDescent="0.25">
      <c r="A618"/>
      <c r="B618"/>
      <c r="C618"/>
      <c r="D618" s="43"/>
      <c r="E618" s="44"/>
      <c r="F618" s="45"/>
      <c r="G618" s="46"/>
      <c r="H618" s="44"/>
      <c r="I618" s="45"/>
      <c r="J618" s="46"/>
      <c r="K618" s="44"/>
      <c r="L618" s="45"/>
      <c r="M618" s="46"/>
      <c r="N618" s="47"/>
      <c r="O618" s="48"/>
      <c r="P618" s="48"/>
      <c r="Q618"/>
      <c r="R618"/>
      <c r="S618" s="38"/>
      <c r="T618" s="50"/>
      <c r="U618" s="50"/>
      <c r="V618" s="50"/>
      <c r="W618" s="50"/>
      <c r="X618" s="50"/>
      <c r="Y618" s="50"/>
      <c r="Z618" s="50"/>
      <c r="AA618" s="50"/>
      <c r="AB618" s="50"/>
      <c r="AC618" s="50"/>
      <c r="AF618"/>
      <c r="AG618"/>
      <c r="AH618" s="66"/>
      <c r="AJ618"/>
    </row>
    <row r="619" spans="1:36" ht="15" x14ac:dyDescent="0.25">
      <c r="A619"/>
      <c r="B619"/>
      <c r="C619"/>
      <c r="D619" s="43"/>
      <c r="E619" s="44"/>
      <c r="F619" s="45"/>
      <c r="G619" s="46"/>
      <c r="H619" s="44"/>
      <c r="I619" s="45"/>
      <c r="J619" s="46"/>
      <c r="K619" s="44"/>
      <c r="L619" s="45"/>
      <c r="M619" s="46"/>
      <c r="N619" s="47"/>
      <c r="O619" s="48"/>
      <c r="P619" s="48"/>
      <c r="Q619"/>
      <c r="R619"/>
      <c r="S619" s="38"/>
      <c r="T619" s="50"/>
      <c r="U619" s="50"/>
      <c r="V619" s="50"/>
      <c r="W619" s="50"/>
      <c r="X619" s="50"/>
      <c r="Y619" s="50"/>
      <c r="Z619" s="50"/>
      <c r="AA619" s="50"/>
      <c r="AB619" s="50"/>
      <c r="AC619" s="50"/>
      <c r="AF619"/>
      <c r="AG619"/>
      <c r="AH619" s="66"/>
      <c r="AJ619"/>
    </row>
    <row r="620" spans="1:36" ht="15" x14ac:dyDescent="0.25">
      <c r="A620"/>
      <c r="B620"/>
      <c r="C620"/>
      <c r="D620" s="43"/>
      <c r="E620" s="44"/>
      <c r="F620" s="45"/>
      <c r="G620" s="46"/>
      <c r="H620" s="44"/>
      <c r="I620" s="45"/>
      <c r="J620" s="46"/>
      <c r="K620" s="44"/>
      <c r="L620" s="45"/>
      <c r="M620" s="46"/>
      <c r="N620" s="47"/>
      <c r="O620" s="48"/>
      <c r="P620" s="48"/>
      <c r="Q620"/>
      <c r="R620"/>
      <c r="S620" s="38"/>
      <c r="T620" s="50"/>
      <c r="U620" s="50"/>
      <c r="V620" s="50"/>
      <c r="W620" s="50"/>
      <c r="X620" s="50"/>
      <c r="Y620" s="50"/>
      <c r="Z620" s="50"/>
      <c r="AA620" s="50"/>
      <c r="AB620" s="50"/>
      <c r="AC620" s="50"/>
      <c r="AF620"/>
      <c r="AG620"/>
      <c r="AH620" s="66"/>
      <c r="AJ620"/>
    </row>
    <row r="621" spans="1:36" ht="15" x14ac:dyDescent="0.25">
      <c r="A621"/>
      <c r="B621"/>
      <c r="C621"/>
      <c r="D621" s="43"/>
      <c r="E621" s="44"/>
      <c r="F621" s="45"/>
      <c r="G621" s="46"/>
      <c r="H621" s="44"/>
      <c r="I621" s="45"/>
      <c r="J621" s="46"/>
      <c r="K621" s="44"/>
      <c r="L621" s="45"/>
      <c r="M621" s="46"/>
      <c r="N621" s="47"/>
      <c r="O621" s="48"/>
      <c r="P621" s="48"/>
      <c r="Q621"/>
      <c r="R621"/>
      <c r="S621" s="38"/>
      <c r="T621" s="50"/>
      <c r="U621" s="50"/>
      <c r="V621" s="50"/>
      <c r="W621" s="50"/>
      <c r="X621" s="50"/>
      <c r="Y621" s="50"/>
      <c r="Z621" s="50"/>
      <c r="AA621" s="50"/>
      <c r="AB621" s="50"/>
      <c r="AC621" s="50"/>
      <c r="AF621"/>
      <c r="AG621"/>
      <c r="AH621" s="66"/>
      <c r="AJ621"/>
    </row>
    <row r="622" spans="1:36" ht="15" x14ac:dyDescent="0.25">
      <c r="A622"/>
      <c r="B622"/>
      <c r="C622"/>
      <c r="D622" s="43"/>
      <c r="E622" s="44"/>
      <c r="F622" s="45"/>
      <c r="G622" s="46"/>
      <c r="H622" s="44"/>
      <c r="I622" s="45"/>
      <c r="J622" s="46"/>
      <c r="K622" s="44"/>
      <c r="L622" s="45"/>
      <c r="M622" s="46"/>
      <c r="N622" s="47"/>
      <c r="O622" s="48"/>
      <c r="P622" s="48"/>
      <c r="Q622"/>
      <c r="R622"/>
      <c r="S622" s="38"/>
      <c r="T622" s="50"/>
      <c r="U622" s="50"/>
      <c r="V622" s="50"/>
      <c r="W622" s="50"/>
      <c r="X622" s="50"/>
      <c r="Y622" s="50"/>
      <c r="Z622" s="50"/>
      <c r="AA622" s="50"/>
      <c r="AB622" s="50"/>
      <c r="AC622" s="50"/>
      <c r="AF622"/>
      <c r="AG622"/>
      <c r="AH622" s="66"/>
      <c r="AJ622"/>
    </row>
    <row r="623" spans="1:36" ht="15" x14ac:dyDescent="0.25">
      <c r="A623"/>
      <c r="B623"/>
      <c r="C623"/>
      <c r="D623" s="43"/>
      <c r="E623" s="44"/>
      <c r="F623" s="45"/>
      <c r="G623" s="46"/>
      <c r="H623" s="44"/>
      <c r="I623" s="45"/>
      <c r="J623" s="46"/>
      <c r="K623" s="44"/>
      <c r="L623" s="45"/>
      <c r="M623" s="46"/>
      <c r="N623" s="47"/>
      <c r="O623" s="48"/>
      <c r="P623" s="48"/>
      <c r="Q623"/>
      <c r="R623"/>
      <c r="S623" s="38"/>
      <c r="T623" s="50"/>
      <c r="U623" s="50"/>
      <c r="V623" s="50"/>
      <c r="W623" s="50"/>
      <c r="X623" s="50"/>
      <c r="Y623" s="50"/>
      <c r="Z623" s="50"/>
      <c r="AA623" s="50"/>
      <c r="AB623" s="50"/>
      <c r="AC623" s="50"/>
      <c r="AF623"/>
      <c r="AG623"/>
      <c r="AH623" s="66"/>
      <c r="AJ623"/>
    </row>
    <row r="624" spans="1:36" ht="15" x14ac:dyDescent="0.25">
      <c r="A624"/>
      <c r="B624"/>
      <c r="C624"/>
      <c r="D624" s="43"/>
      <c r="E624" s="44"/>
      <c r="F624" s="45"/>
      <c r="G624" s="46"/>
      <c r="H624" s="44"/>
      <c r="I624" s="45"/>
      <c r="J624" s="46"/>
      <c r="K624" s="44"/>
      <c r="L624" s="45"/>
      <c r="M624" s="46"/>
      <c r="N624" s="47"/>
      <c r="O624" s="48"/>
      <c r="P624" s="48"/>
      <c r="Q624"/>
      <c r="R624"/>
      <c r="S624" s="38"/>
      <c r="T624" s="50"/>
      <c r="U624" s="50"/>
      <c r="V624" s="50"/>
      <c r="W624" s="50"/>
      <c r="X624" s="50"/>
      <c r="Y624" s="50"/>
      <c r="Z624" s="50"/>
      <c r="AA624" s="50"/>
      <c r="AB624" s="50"/>
      <c r="AC624" s="50"/>
      <c r="AF624"/>
      <c r="AG624"/>
      <c r="AH624" s="66"/>
      <c r="AJ624"/>
    </row>
    <row r="625" spans="1:36" ht="15" x14ac:dyDescent="0.25">
      <c r="A625"/>
      <c r="B625"/>
      <c r="C625"/>
      <c r="D625" s="43"/>
      <c r="E625" s="44"/>
      <c r="F625" s="45"/>
      <c r="G625" s="46"/>
      <c r="H625" s="44"/>
      <c r="I625" s="45"/>
      <c r="J625" s="46"/>
      <c r="K625" s="44"/>
      <c r="L625" s="45"/>
      <c r="M625" s="46"/>
      <c r="N625" s="47"/>
      <c r="O625" s="48"/>
      <c r="P625" s="48"/>
      <c r="Q625"/>
      <c r="R625"/>
      <c r="S625" s="38"/>
      <c r="T625" s="50"/>
      <c r="U625" s="50"/>
      <c r="V625" s="50"/>
      <c r="W625" s="50"/>
      <c r="X625" s="50"/>
      <c r="Y625" s="50"/>
      <c r="Z625" s="50"/>
      <c r="AA625" s="50"/>
      <c r="AB625" s="50"/>
      <c r="AC625" s="50"/>
      <c r="AF625"/>
      <c r="AG625"/>
      <c r="AH625" s="66"/>
      <c r="AJ625"/>
    </row>
    <row r="626" spans="1:36" ht="15" x14ac:dyDescent="0.25">
      <c r="A626"/>
      <c r="B626"/>
      <c r="C626"/>
      <c r="D626" s="43"/>
      <c r="E626" s="44"/>
      <c r="F626" s="45"/>
      <c r="G626" s="46"/>
      <c r="H626" s="44"/>
      <c r="I626" s="45"/>
      <c r="J626" s="46"/>
      <c r="K626" s="44"/>
      <c r="L626" s="45"/>
      <c r="M626" s="46"/>
      <c r="N626" s="47"/>
      <c r="O626" s="48"/>
      <c r="P626" s="48"/>
      <c r="Q626"/>
      <c r="R626"/>
      <c r="S626" s="38"/>
      <c r="T626" s="50"/>
      <c r="U626" s="50"/>
      <c r="V626" s="50"/>
      <c r="W626" s="50"/>
      <c r="X626" s="50"/>
      <c r="Y626" s="50"/>
      <c r="Z626" s="50"/>
      <c r="AA626" s="50"/>
      <c r="AB626" s="50"/>
      <c r="AC626" s="50"/>
      <c r="AF626"/>
      <c r="AG626"/>
      <c r="AH626" s="66"/>
      <c r="AJ626"/>
    </row>
    <row r="627" spans="1:36" s="50" customFormat="1" ht="15" x14ac:dyDescent="0.25">
      <c r="A627"/>
      <c r="B627"/>
      <c r="C627"/>
      <c r="D627" s="43"/>
      <c r="E627" s="44"/>
      <c r="F627" s="45"/>
      <c r="G627" s="46"/>
      <c r="H627" s="44"/>
      <c r="I627" s="45"/>
      <c r="J627" s="46"/>
      <c r="K627" s="44"/>
      <c r="L627" s="45"/>
      <c r="M627" s="46"/>
      <c r="N627" s="47"/>
      <c r="O627" s="48"/>
      <c r="P627" s="48"/>
      <c r="Q627"/>
      <c r="R627"/>
      <c r="S627" s="38"/>
      <c r="AD627" s="51"/>
      <c r="AE627" s="51"/>
      <c r="AF627"/>
      <c r="AG627"/>
      <c r="AH627" s="66"/>
      <c r="AI627" s="51"/>
      <c r="AJ627"/>
    </row>
    <row r="628" spans="1:36" ht="15" x14ac:dyDescent="0.25">
      <c r="A628"/>
      <c r="B628"/>
      <c r="C628"/>
      <c r="D628" s="43"/>
      <c r="E628" s="44"/>
      <c r="F628" s="45"/>
      <c r="G628" s="46"/>
      <c r="H628" s="44"/>
      <c r="I628" s="45"/>
      <c r="J628" s="46"/>
      <c r="K628" s="44"/>
      <c r="L628" s="45"/>
      <c r="M628" s="46"/>
      <c r="N628" s="47"/>
      <c r="O628" s="48"/>
      <c r="P628" s="48"/>
      <c r="Q628"/>
      <c r="R628"/>
      <c r="S628" s="38"/>
      <c r="T628" s="50"/>
      <c r="U628" s="50"/>
      <c r="V628" s="50"/>
      <c r="W628" s="50"/>
      <c r="X628" s="50"/>
      <c r="Y628" s="50"/>
      <c r="Z628" s="50"/>
      <c r="AA628" s="50"/>
      <c r="AB628" s="50"/>
      <c r="AC628" s="50"/>
      <c r="AF628"/>
      <c r="AG628"/>
      <c r="AH628" s="66"/>
      <c r="AJ628"/>
    </row>
    <row r="629" spans="1:36" ht="15" x14ac:dyDescent="0.25">
      <c r="A629"/>
      <c r="B629"/>
      <c r="C629"/>
      <c r="D629" s="43"/>
      <c r="E629" s="44"/>
      <c r="F629" s="45"/>
      <c r="G629" s="46"/>
      <c r="H629" s="44"/>
      <c r="I629" s="45"/>
      <c r="J629" s="46"/>
      <c r="K629" s="44"/>
      <c r="L629" s="45"/>
      <c r="M629" s="46"/>
      <c r="N629" s="47"/>
      <c r="O629" s="48"/>
      <c r="P629" s="48"/>
      <c r="Q629"/>
      <c r="R629"/>
      <c r="S629" s="38"/>
      <c r="T629" s="50"/>
      <c r="U629" s="50"/>
      <c r="V629" s="50"/>
      <c r="W629" s="50"/>
      <c r="X629" s="50"/>
      <c r="Y629" s="50"/>
      <c r="Z629" s="50"/>
      <c r="AA629" s="50"/>
      <c r="AB629" s="50"/>
      <c r="AC629" s="50"/>
      <c r="AF629"/>
      <c r="AG629"/>
      <c r="AH629" s="66"/>
      <c r="AJ629"/>
    </row>
    <row r="630" spans="1:36" ht="15" x14ac:dyDescent="0.25">
      <c r="A630"/>
      <c r="B630"/>
      <c r="C630"/>
      <c r="D630" s="43"/>
      <c r="E630" s="44"/>
      <c r="F630" s="45"/>
      <c r="G630" s="46"/>
      <c r="H630" s="44"/>
      <c r="I630" s="45"/>
      <c r="J630" s="46"/>
      <c r="K630" s="44"/>
      <c r="L630" s="45"/>
      <c r="M630" s="46"/>
      <c r="N630" s="47"/>
      <c r="O630" s="48"/>
      <c r="P630" s="48"/>
      <c r="Q630"/>
      <c r="R630"/>
      <c r="S630" s="38"/>
      <c r="T630" s="50"/>
      <c r="U630" s="50"/>
      <c r="V630" s="50"/>
      <c r="W630" s="50"/>
      <c r="X630" s="50"/>
      <c r="Y630" s="50"/>
      <c r="Z630" s="50"/>
      <c r="AA630" s="50"/>
      <c r="AB630" s="50"/>
      <c r="AC630" s="50"/>
      <c r="AF630"/>
      <c r="AG630"/>
      <c r="AH630" s="66"/>
      <c r="AJ630"/>
    </row>
    <row r="631" spans="1:36" s="50" customFormat="1" ht="15" x14ac:dyDescent="0.25">
      <c r="A631"/>
      <c r="B631"/>
      <c r="C631"/>
      <c r="D631" s="43"/>
      <c r="E631" s="44"/>
      <c r="F631" s="45"/>
      <c r="G631" s="46"/>
      <c r="H631" s="44"/>
      <c r="I631" s="45"/>
      <c r="J631" s="46"/>
      <c r="K631" s="44"/>
      <c r="L631" s="45"/>
      <c r="M631" s="46"/>
      <c r="N631" s="47"/>
      <c r="O631" s="48"/>
      <c r="P631" s="48"/>
      <c r="Q631"/>
      <c r="R631"/>
      <c r="S631" s="38"/>
      <c r="AD631" s="51"/>
      <c r="AE631" s="51"/>
      <c r="AF631"/>
      <c r="AG631"/>
      <c r="AH631" s="66"/>
      <c r="AI631" s="51"/>
      <c r="AJ631"/>
    </row>
    <row r="632" spans="1:36" ht="15" x14ac:dyDescent="0.25">
      <c r="A632"/>
      <c r="B632"/>
      <c r="C632"/>
      <c r="D632" s="43"/>
      <c r="E632" s="44"/>
      <c r="F632" s="45"/>
      <c r="G632" s="46"/>
      <c r="H632" s="44"/>
      <c r="I632" s="45"/>
      <c r="J632" s="46"/>
      <c r="K632" s="44"/>
      <c r="L632" s="45"/>
      <c r="M632" s="46"/>
      <c r="N632" s="47"/>
      <c r="O632" s="48"/>
      <c r="P632" s="48"/>
      <c r="Q632"/>
      <c r="R632"/>
      <c r="S632" s="38"/>
      <c r="T632" s="50"/>
      <c r="U632" s="50"/>
      <c r="V632" s="50"/>
      <c r="W632" s="50"/>
      <c r="X632" s="50"/>
      <c r="Y632" s="50"/>
      <c r="Z632" s="50"/>
      <c r="AA632" s="50"/>
      <c r="AB632" s="50"/>
      <c r="AC632" s="50"/>
      <c r="AF632"/>
      <c r="AG632"/>
      <c r="AH632" s="66"/>
      <c r="AJ632"/>
    </row>
    <row r="633" spans="1:36" ht="15" x14ac:dyDescent="0.25">
      <c r="A633"/>
      <c r="B633"/>
      <c r="C633"/>
      <c r="D633" s="43"/>
      <c r="E633" s="44"/>
      <c r="F633" s="45"/>
      <c r="G633" s="46"/>
      <c r="H633" s="44"/>
      <c r="I633" s="45"/>
      <c r="J633" s="46"/>
      <c r="K633" s="44"/>
      <c r="L633" s="45"/>
      <c r="M633" s="46"/>
      <c r="N633" s="47"/>
      <c r="O633" s="48"/>
      <c r="P633" s="48"/>
      <c r="Q633"/>
      <c r="R633"/>
      <c r="S633" s="38"/>
      <c r="T633" s="50"/>
      <c r="U633" s="50"/>
      <c r="V633" s="50"/>
      <c r="W633" s="50"/>
      <c r="X633" s="50"/>
      <c r="Y633" s="50"/>
      <c r="Z633" s="50"/>
      <c r="AA633" s="50"/>
      <c r="AB633" s="50"/>
      <c r="AC633" s="50"/>
      <c r="AF633"/>
      <c r="AG633"/>
      <c r="AH633" s="66"/>
      <c r="AJ633"/>
    </row>
    <row r="634" spans="1:36" ht="15" x14ac:dyDescent="0.25">
      <c r="A634"/>
      <c r="B634"/>
      <c r="C634"/>
      <c r="D634" s="43"/>
      <c r="E634" s="44"/>
      <c r="F634" s="45"/>
      <c r="G634" s="46"/>
      <c r="H634" s="44"/>
      <c r="I634" s="45"/>
      <c r="J634" s="46"/>
      <c r="K634" s="44"/>
      <c r="L634" s="45"/>
      <c r="M634" s="46"/>
      <c r="N634" s="47"/>
      <c r="O634" s="48"/>
      <c r="P634" s="48"/>
      <c r="Q634"/>
      <c r="R634"/>
      <c r="S634" s="38"/>
      <c r="T634" s="50"/>
      <c r="U634" s="50"/>
      <c r="V634" s="50"/>
      <c r="W634" s="50"/>
      <c r="X634" s="50"/>
      <c r="Y634" s="50"/>
      <c r="Z634" s="50"/>
      <c r="AA634" s="50"/>
      <c r="AB634" s="50"/>
      <c r="AC634" s="50"/>
      <c r="AF634"/>
      <c r="AG634"/>
      <c r="AH634" s="66"/>
      <c r="AJ634"/>
    </row>
    <row r="635" spans="1:36" s="50" customFormat="1" ht="15" x14ac:dyDescent="0.25">
      <c r="A635"/>
      <c r="B635"/>
      <c r="C635"/>
      <c r="D635" s="43"/>
      <c r="E635" s="44"/>
      <c r="F635" s="45"/>
      <c r="G635" s="46"/>
      <c r="H635" s="44"/>
      <c r="I635" s="45"/>
      <c r="J635" s="46"/>
      <c r="K635" s="44"/>
      <c r="L635" s="45"/>
      <c r="M635" s="46"/>
      <c r="N635" s="47"/>
      <c r="O635" s="48"/>
      <c r="P635" s="48"/>
      <c r="Q635"/>
      <c r="R635"/>
      <c r="S635" s="38"/>
      <c r="AD635" s="51"/>
      <c r="AE635" s="51"/>
      <c r="AF635"/>
      <c r="AG635"/>
      <c r="AH635" s="66"/>
      <c r="AI635" s="51"/>
      <c r="AJ635"/>
    </row>
    <row r="636" spans="1:36" ht="15" x14ac:dyDescent="0.25">
      <c r="A636"/>
      <c r="B636"/>
      <c r="C636"/>
      <c r="D636" s="43"/>
      <c r="E636" s="44"/>
      <c r="F636" s="45"/>
      <c r="G636" s="46"/>
      <c r="H636" s="44"/>
      <c r="I636" s="45"/>
      <c r="J636" s="46"/>
      <c r="K636" s="44"/>
      <c r="L636" s="45"/>
      <c r="M636" s="46"/>
      <c r="N636" s="47"/>
      <c r="O636" s="48"/>
      <c r="P636" s="48"/>
      <c r="Q636"/>
      <c r="R636"/>
      <c r="S636" s="38"/>
      <c r="T636" s="50"/>
      <c r="U636" s="50"/>
      <c r="V636" s="50"/>
      <c r="W636" s="50"/>
      <c r="X636" s="50"/>
      <c r="Y636" s="50"/>
      <c r="Z636" s="50"/>
      <c r="AA636" s="50"/>
      <c r="AB636" s="50"/>
      <c r="AC636" s="50"/>
      <c r="AF636"/>
      <c r="AG636"/>
      <c r="AH636" s="66"/>
      <c r="AJ636"/>
    </row>
    <row r="637" spans="1:36" ht="15" x14ac:dyDescent="0.25">
      <c r="A637"/>
      <c r="B637"/>
      <c r="C637"/>
      <c r="D637" s="43"/>
      <c r="E637" s="44"/>
      <c r="F637" s="45"/>
      <c r="G637" s="46"/>
      <c r="H637" s="44"/>
      <c r="I637" s="45"/>
      <c r="J637" s="46"/>
      <c r="K637" s="44"/>
      <c r="L637" s="45"/>
      <c r="M637" s="46"/>
      <c r="N637" s="47"/>
      <c r="O637" s="48"/>
      <c r="P637" s="48"/>
      <c r="Q637"/>
      <c r="R637"/>
      <c r="S637" s="38"/>
      <c r="T637" s="50"/>
      <c r="U637" s="50"/>
      <c r="V637" s="50"/>
      <c r="W637" s="50"/>
      <c r="X637" s="50"/>
      <c r="Y637" s="50"/>
      <c r="Z637" s="50"/>
      <c r="AA637" s="50"/>
      <c r="AB637" s="50"/>
      <c r="AC637" s="50"/>
      <c r="AF637"/>
      <c r="AG637"/>
      <c r="AH637" s="66"/>
      <c r="AJ637"/>
    </row>
    <row r="638" spans="1:36" ht="15" x14ac:dyDescent="0.25">
      <c r="A638"/>
      <c r="B638"/>
      <c r="C638"/>
      <c r="D638" s="43"/>
      <c r="E638" s="44"/>
      <c r="F638" s="45"/>
      <c r="G638" s="46"/>
      <c r="H638" s="44"/>
      <c r="I638" s="45"/>
      <c r="J638" s="46"/>
      <c r="K638" s="44"/>
      <c r="L638" s="45"/>
      <c r="M638" s="46"/>
      <c r="N638" s="47"/>
      <c r="O638" s="48"/>
      <c r="P638" s="48"/>
      <c r="Q638"/>
      <c r="R638"/>
      <c r="S638" s="38"/>
      <c r="T638" s="50"/>
      <c r="U638" s="50"/>
      <c r="V638" s="50"/>
      <c r="W638" s="50"/>
      <c r="X638" s="50"/>
      <c r="Y638" s="50"/>
      <c r="Z638" s="50"/>
      <c r="AA638" s="50"/>
      <c r="AB638" s="50"/>
      <c r="AC638" s="50"/>
      <c r="AF638"/>
      <c r="AG638"/>
      <c r="AH638" s="66"/>
      <c r="AJ638"/>
    </row>
    <row r="639" spans="1:36" s="50" customFormat="1" ht="15" x14ac:dyDescent="0.25">
      <c r="A639"/>
      <c r="B639"/>
      <c r="C639"/>
      <c r="D639" s="43"/>
      <c r="E639" s="44"/>
      <c r="F639" s="45"/>
      <c r="G639" s="46"/>
      <c r="H639" s="44"/>
      <c r="I639" s="45"/>
      <c r="J639" s="46"/>
      <c r="K639" s="44"/>
      <c r="L639" s="45"/>
      <c r="M639" s="46"/>
      <c r="N639" s="47"/>
      <c r="O639" s="48"/>
      <c r="P639" s="48"/>
      <c r="Q639"/>
      <c r="R639"/>
      <c r="S639" s="38"/>
      <c r="AD639" s="51"/>
      <c r="AE639" s="51"/>
      <c r="AF639"/>
      <c r="AG639"/>
      <c r="AH639" s="66"/>
      <c r="AI639" s="51"/>
      <c r="AJ639"/>
    </row>
    <row r="640" spans="1:36" ht="15" x14ac:dyDescent="0.25">
      <c r="A640"/>
      <c r="B640"/>
      <c r="C640"/>
      <c r="D640" s="43"/>
      <c r="E640" s="44"/>
      <c r="F640" s="45"/>
      <c r="G640" s="46"/>
      <c r="H640" s="44"/>
      <c r="I640" s="45"/>
      <c r="J640" s="46"/>
      <c r="K640" s="44"/>
      <c r="L640" s="45"/>
      <c r="M640" s="46"/>
      <c r="N640" s="47"/>
      <c r="O640" s="48"/>
      <c r="P640" s="48"/>
      <c r="Q640"/>
      <c r="R640"/>
      <c r="S640" s="38"/>
      <c r="T640" s="50"/>
      <c r="U640" s="50"/>
      <c r="V640" s="50"/>
      <c r="W640" s="50"/>
      <c r="X640" s="50"/>
      <c r="Y640" s="50"/>
      <c r="Z640" s="50"/>
      <c r="AA640" s="50"/>
      <c r="AB640" s="50"/>
      <c r="AC640" s="50"/>
      <c r="AF640"/>
      <c r="AG640"/>
      <c r="AH640" s="66"/>
      <c r="AJ640"/>
    </row>
    <row r="641" spans="1:36" ht="15" x14ac:dyDescent="0.25">
      <c r="A641"/>
      <c r="B641"/>
      <c r="C641"/>
      <c r="D641" s="43"/>
      <c r="E641" s="44"/>
      <c r="F641" s="45"/>
      <c r="G641" s="46"/>
      <c r="H641" s="44"/>
      <c r="I641" s="45"/>
      <c r="J641" s="46"/>
      <c r="K641" s="44"/>
      <c r="L641" s="45"/>
      <c r="M641" s="46"/>
      <c r="N641" s="47"/>
      <c r="O641" s="48"/>
      <c r="P641" s="48"/>
      <c r="Q641"/>
      <c r="R641"/>
      <c r="S641" s="38"/>
      <c r="T641" s="50"/>
      <c r="U641" s="50"/>
      <c r="V641" s="50"/>
      <c r="W641" s="50"/>
      <c r="X641" s="50"/>
      <c r="Y641" s="50"/>
      <c r="Z641" s="50"/>
      <c r="AA641" s="50"/>
      <c r="AB641" s="50"/>
      <c r="AC641" s="50"/>
      <c r="AF641"/>
      <c r="AG641"/>
      <c r="AH641" s="66"/>
      <c r="AJ641"/>
    </row>
    <row r="642" spans="1:36" ht="15" x14ac:dyDescent="0.25">
      <c r="A642"/>
      <c r="B642"/>
      <c r="C642"/>
      <c r="D642" s="43"/>
      <c r="E642" s="44"/>
      <c r="F642" s="45"/>
      <c r="G642" s="46"/>
      <c r="H642" s="44"/>
      <c r="I642" s="45"/>
      <c r="J642" s="46"/>
      <c r="K642" s="44"/>
      <c r="L642" s="45"/>
      <c r="M642" s="46"/>
      <c r="N642" s="47"/>
      <c r="O642" s="48"/>
      <c r="P642" s="48"/>
      <c r="Q642"/>
      <c r="R642"/>
      <c r="S642" s="38"/>
      <c r="T642" s="50"/>
      <c r="U642" s="50"/>
      <c r="V642" s="50"/>
      <c r="W642" s="50"/>
      <c r="X642" s="50"/>
      <c r="Y642" s="50"/>
      <c r="Z642" s="50"/>
      <c r="AA642" s="50"/>
      <c r="AB642" s="50"/>
      <c r="AC642" s="50"/>
      <c r="AF642"/>
      <c r="AG642"/>
      <c r="AH642" s="66"/>
      <c r="AJ642"/>
    </row>
    <row r="643" spans="1:36" ht="15" x14ac:dyDescent="0.25">
      <c r="A643"/>
      <c r="B643"/>
      <c r="C643"/>
      <c r="D643" s="43"/>
      <c r="E643" s="44"/>
      <c r="F643" s="45"/>
      <c r="G643" s="46"/>
      <c r="H643" s="44"/>
      <c r="I643" s="45"/>
      <c r="J643" s="46"/>
      <c r="K643" s="44"/>
      <c r="L643" s="45"/>
      <c r="M643" s="46"/>
      <c r="N643" s="47"/>
      <c r="O643" s="48"/>
      <c r="P643" s="48"/>
      <c r="Q643"/>
      <c r="R643"/>
      <c r="S643" s="38"/>
      <c r="T643" s="50"/>
      <c r="U643" s="50"/>
      <c r="V643" s="50"/>
      <c r="W643" s="50"/>
      <c r="X643" s="50"/>
      <c r="Y643" s="50"/>
      <c r="Z643" s="50"/>
      <c r="AA643" s="50"/>
      <c r="AB643" s="50"/>
      <c r="AC643" s="50"/>
      <c r="AF643"/>
      <c r="AG643"/>
      <c r="AH643" s="66"/>
      <c r="AJ643"/>
    </row>
    <row r="644" spans="1:36" ht="15" x14ac:dyDescent="0.25">
      <c r="A644"/>
      <c r="B644"/>
      <c r="C644"/>
      <c r="D644" s="43"/>
      <c r="E644" s="44"/>
      <c r="F644" s="45"/>
      <c r="G644" s="46"/>
      <c r="H644" s="44"/>
      <c r="I644" s="45"/>
      <c r="J644" s="46"/>
      <c r="K644" s="44"/>
      <c r="L644" s="45"/>
      <c r="M644" s="46"/>
      <c r="N644" s="47"/>
      <c r="O644" s="48"/>
      <c r="P644" s="48"/>
      <c r="Q644"/>
      <c r="R644"/>
      <c r="S644" s="38"/>
      <c r="T644" s="50"/>
      <c r="U644" s="50"/>
      <c r="V644" s="50"/>
      <c r="W644" s="50"/>
      <c r="X644" s="50"/>
      <c r="Y644" s="50"/>
      <c r="Z644" s="50"/>
      <c r="AA644" s="50"/>
      <c r="AB644" s="50"/>
      <c r="AC644" s="50"/>
      <c r="AF644"/>
      <c r="AG644"/>
      <c r="AH644" s="66"/>
      <c r="AJ644"/>
    </row>
    <row r="645" spans="1:36" ht="15" x14ac:dyDescent="0.25">
      <c r="A645"/>
      <c r="B645"/>
      <c r="C645"/>
      <c r="D645" s="43"/>
      <c r="E645" s="44"/>
      <c r="F645" s="45"/>
      <c r="G645" s="46"/>
      <c r="H645" s="44"/>
      <c r="I645" s="45"/>
      <c r="J645" s="46"/>
      <c r="K645" s="44"/>
      <c r="L645" s="45"/>
      <c r="M645" s="46"/>
      <c r="N645" s="47"/>
      <c r="O645" s="48"/>
      <c r="P645" s="48"/>
      <c r="Q645"/>
      <c r="R645"/>
      <c r="S645" s="38"/>
      <c r="T645" s="50"/>
      <c r="U645" s="50"/>
      <c r="V645" s="50"/>
      <c r="W645" s="50"/>
      <c r="X645" s="50"/>
      <c r="Y645" s="50"/>
      <c r="Z645" s="50"/>
      <c r="AA645" s="50"/>
      <c r="AB645" s="50"/>
      <c r="AC645" s="50"/>
      <c r="AF645"/>
      <c r="AG645"/>
      <c r="AH645" s="66"/>
      <c r="AJ645"/>
    </row>
    <row r="646" spans="1:36" ht="15" x14ac:dyDescent="0.25">
      <c r="A646"/>
      <c r="B646"/>
      <c r="C646"/>
      <c r="D646" s="43"/>
      <c r="E646" s="44"/>
      <c r="F646" s="45"/>
      <c r="G646" s="46"/>
      <c r="H646" s="44"/>
      <c r="I646" s="45"/>
      <c r="J646" s="46"/>
      <c r="K646" s="44"/>
      <c r="L646" s="45"/>
      <c r="M646" s="46"/>
      <c r="N646" s="47"/>
      <c r="O646" s="48"/>
      <c r="P646" s="48"/>
      <c r="Q646"/>
      <c r="R646"/>
      <c r="S646" s="38"/>
      <c r="T646" s="50"/>
      <c r="U646" s="50"/>
      <c r="V646" s="50"/>
      <c r="W646" s="50"/>
      <c r="X646" s="50"/>
      <c r="Y646" s="50"/>
      <c r="Z646" s="50"/>
      <c r="AA646" s="50"/>
      <c r="AB646" s="50"/>
      <c r="AC646" s="50"/>
      <c r="AF646"/>
      <c r="AG646"/>
      <c r="AH646" s="66"/>
      <c r="AJ646"/>
    </row>
    <row r="647" spans="1:36" s="50" customFormat="1" ht="15" x14ac:dyDescent="0.25">
      <c r="A647" s="42"/>
      <c r="B647" s="42"/>
      <c r="C647" s="42"/>
      <c r="D647" s="43"/>
      <c r="E647" s="44"/>
      <c r="F647" s="45"/>
      <c r="G647" s="46"/>
      <c r="H647" s="44"/>
      <c r="I647" s="45"/>
      <c r="J647" s="46"/>
      <c r="K647" s="44"/>
      <c r="L647" s="45"/>
      <c r="M647" s="46"/>
      <c r="N647" s="47"/>
      <c r="O647" s="48"/>
      <c r="P647" s="48"/>
      <c r="Q647" s="42"/>
      <c r="R647" s="42"/>
      <c r="S647" s="52"/>
      <c r="AD647" s="51"/>
      <c r="AE647" s="51"/>
      <c r="AF647" s="42"/>
      <c r="AG647" s="42"/>
      <c r="AH647" s="66"/>
      <c r="AI647" s="51"/>
      <c r="AJ647" s="42"/>
    </row>
    <row r="648" spans="1:36" ht="15" x14ac:dyDescent="0.25">
      <c r="A648"/>
      <c r="B648"/>
      <c r="C648"/>
      <c r="D648" s="43"/>
      <c r="E648" s="44"/>
      <c r="F648" s="45"/>
      <c r="G648" s="46"/>
      <c r="H648" s="44"/>
      <c r="I648" s="45"/>
      <c r="J648" s="46"/>
      <c r="K648" s="44"/>
      <c r="L648" s="45"/>
      <c r="M648" s="46"/>
      <c r="N648" s="47"/>
      <c r="O648" s="48"/>
      <c r="P648" s="48"/>
      <c r="Q648"/>
      <c r="R648"/>
      <c r="S648"/>
      <c r="T648" s="50"/>
      <c r="U648" s="50"/>
      <c r="V648" s="50"/>
      <c r="W648" s="50"/>
      <c r="X648" s="50"/>
      <c r="Y648" s="50"/>
      <c r="Z648" s="50"/>
      <c r="AA648" s="50"/>
      <c r="AB648" s="50"/>
      <c r="AC648" s="50"/>
      <c r="AF648"/>
      <c r="AG648"/>
      <c r="AH648" s="66"/>
      <c r="AJ648"/>
    </row>
    <row r="649" spans="1:36" ht="15" x14ac:dyDescent="0.25">
      <c r="A649"/>
      <c r="B649"/>
      <c r="C649"/>
      <c r="D649" s="43"/>
      <c r="E649" s="44"/>
      <c r="F649" s="45"/>
      <c r="G649" s="46"/>
      <c r="H649" s="44"/>
      <c r="I649" s="45"/>
      <c r="J649" s="46"/>
      <c r="K649" s="44"/>
      <c r="L649" s="45"/>
      <c r="M649" s="46"/>
      <c r="N649" s="47"/>
      <c r="O649" s="48"/>
      <c r="P649" s="48"/>
      <c r="Q649"/>
      <c r="R649"/>
      <c r="S649"/>
      <c r="T649" s="50"/>
      <c r="U649" s="50"/>
      <c r="V649" s="50"/>
      <c r="W649" s="50"/>
      <c r="X649" s="50"/>
      <c r="Y649" s="50"/>
      <c r="Z649" s="50"/>
      <c r="AA649" s="50"/>
      <c r="AB649" s="50"/>
      <c r="AC649" s="50"/>
      <c r="AF649"/>
      <c r="AG649"/>
      <c r="AH649" s="66"/>
      <c r="AJ649"/>
    </row>
    <row r="650" spans="1:36" ht="15" x14ac:dyDescent="0.25">
      <c r="A650"/>
      <c r="B650"/>
      <c r="C650"/>
      <c r="D650" s="43"/>
      <c r="E650" s="44"/>
      <c r="F650" s="45"/>
      <c r="G650" s="46"/>
      <c r="H650" s="44"/>
      <c r="I650" s="45"/>
      <c r="J650" s="46"/>
      <c r="K650" s="44"/>
      <c r="L650" s="45"/>
      <c r="M650" s="46"/>
      <c r="N650" s="47"/>
      <c r="O650" s="48"/>
      <c r="P650" s="48"/>
      <c r="Q650"/>
      <c r="R650"/>
      <c r="S650"/>
      <c r="T650" s="50"/>
      <c r="U650" s="50"/>
      <c r="V650" s="50"/>
      <c r="W650" s="50"/>
      <c r="X650" s="50"/>
      <c r="Y650" s="50"/>
      <c r="Z650" s="50"/>
      <c r="AA650" s="50"/>
      <c r="AB650" s="50"/>
      <c r="AC650" s="50"/>
      <c r="AF650"/>
      <c r="AG650"/>
      <c r="AH650" s="66"/>
      <c r="AJ650"/>
    </row>
    <row r="651" spans="1:36" ht="15" x14ac:dyDescent="0.25">
      <c r="A651"/>
      <c r="B651"/>
      <c r="C651"/>
      <c r="D651" s="43"/>
      <c r="E651" s="44"/>
      <c r="F651" s="45"/>
      <c r="G651" s="46"/>
      <c r="H651" s="44"/>
      <c r="I651" s="45"/>
      <c r="J651" s="46"/>
      <c r="K651" s="44"/>
      <c r="L651" s="45"/>
      <c r="M651" s="46"/>
      <c r="N651" s="47"/>
      <c r="O651" s="48"/>
      <c r="P651" s="48"/>
      <c r="Q651"/>
      <c r="R651"/>
      <c r="S651"/>
      <c r="T651" s="50"/>
      <c r="U651" s="50"/>
      <c r="V651" s="50"/>
      <c r="W651" s="50"/>
      <c r="X651" s="50"/>
      <c r="Y651" s="50"/>
      <c r="Z651" s="50"/>
      <c r="AA651" s="50"/>
      <c r="AB651" s="50"/>
      <c r="AC651" s="50"/>
      <c r="AF651"/>
      <c r="AG651"/>
      <c r="AH651" s="66"/>
      <c r="AJ651"/>
    </row>
    <row r="652" spans="1:36" ht="15" x14ac:dyDescent="0.25">
      <c r="A652"/>
      <c r="B652"/>
      <c r="C652"/>
      <c r="D652" s="43"/>
      <c r="E652" s="44"/>
      <c r="F652" s="45"/>
      <c r="G652" s="46"/>
      <c r="H652" s="44"/>
      <c r="I652" s="45"/>
      <c r="J652" s="46"/>
      <c r="K652" s="44"/>
      <c r="L652" s="45"/>
      <c r="M652" s="46"/>
      <c r="N652" s="47"/>
      <c r="O652" s="48"/>
      <c r="P652" s="48"/>
      <c r="Q652"/>
      <c r="R652"/>
      <c r="S652"/>
      <c r="T652" s="50"/>
      <c r="U652" s="50"/>
      <c r="V652" s="50"/>
      <c r="W652" s="50"/>
      <c r="X652" s="50"/>
      <c r="Y652" s="50"/>
      <c r="Z652" s="50"/>
      <c r="AA652" s="50"/>
      <c r="AB652" s="50"/>
      <c r="AC652" s="50"/>
      <c r="AF652"/>
      <c r="AG652"/>
      <c r="AH652" s="66"/>
      <c r="AJ652"/>
    </row>
    <row r="653" spans="1:36" ht="15" x14ac:dyDescent="0.25">
      <c r="A653"/>
      <c r="B653"/>
      <c r="C653"/>
      <c r="D653" s="43"/>
      <c r="E653" s="44"/>
      <c r="F653" s="45"/>
      <c r="G653" s="46"/>
      <c r="H653" s="44"/>
      <c r="I653" s="45"/>
      <c r="J653" s="46"/>
      <c r="K653" s="44"/>
      <c r="L653" s="45"/>
      <c r="M653" s="46"/>
      <c r="N653" s="47"/>
      <c r="O653" s="48"/>
      <c r="P653" s="48"/>
      <c r="Q653"/>
      <c r="R653"/>
      <c r="S653"/>
      <c r="T653" s="50"/>
      <c r="U653" s="50"/>
      <c r="V653" s="50"/>
      <c r="W653" s="50"/>
      <c r="X653" s="50"/>
      <c r="Y653" s="50"/>
      <c r="Z653" s="50"/>
      <c r="AA653" s="50"/>
      <c r="AB653" s="50"/>
      <c r="AC653" s="50"/>
      <c r="AF653"/>
      <c r="AG653"/>
      <c r="AH653" s="66"/>
      <c r="AJ653"/>
    </row>
    <row r="654" spans="1:36" ht="15" x14ac:dyDescent="0.25">
      <c r="A654"/>
      <c r="B654"/>
      <c r="C654"/>
      <c r="D654" s="43"/>
      <c r="E654" s="44"/>
      <c r="F654" s="45"/>
      <c r="G654" s="46"/>
      <c r="H654" s="44"/>
      <c r="I654" s="45"/>
      <c r="J654" s="46"/>
      <c r="K654" s="44"/>
      <c r="L654" s="45"/>
      <c r="M654" s="46"/>
      <c r="N654" s="47"/>
      <c r="O654" s="48"/>
      <c r="P654" s="48"/>
      <c r="Q654"/>
      <c r="R654"/>
      <c r="S654"/>
      <c r="T654" s="50"/>
      <c r="U654" s="50"/>
      <c r="V654" s="50"/>
      <c r="W654" s="50"/>
      <c r="X654" s="50"/>
      <c r="Y654" s="50"/>
      <c r="Z654" s="50"/>
      <c r="AA654" s="50"/>
      <c r="AB654" s="50"/>
      <c r="AC654" s="50"/>
      <c r="AF654"/>
      <c r="AG654"/>
      <c r="AH654" s="66"/>
      <c r="AJ654"/>
    </row>
    <row r="655" spans="1:36" ht="15" x14ac:dyDescent="0.25">
      <c r="A655"/>
      <c r="B655"/>
      <c r="C655"/>
      <c r="D655" s="43"/>
      <c r="E655" s="44"/>
      <c r="F655" s="45"/>
      <c r="G655" s="46"/>
      <c r="H655" s="44"/>
      <c r="I655" s="45"/>
      <c r="J655" s="46"/>
      <c r="K655" s="44"/>
      <c r="L655" s="45"/>
      <c r="M655" s="46"/>
      <c r="N655" s="47"/>
      <c r="O655" s="48"/>
      <c r="P655" s="48"/>
      <c r="Q655"/>
      <c r="R655"/>
      <c r="S655"/>
      <c r="T655" s="50"/>
      <c r="U655" s="50"/>
      <c r="V655" s="50"/>
      <c r="W655" s="50"/>
      <c r="X655" s="50"/>
      <c r="Y655" s="50"/>
      <c r="Z655" s="50"/>
      <c r="AA655" s="50"/>
      <c r="AB655" s="50"/>
      <c r="AC655" s="50"/>
      <c r="AF655"/>
      <c r="AG655"/>
      <c r="AH655" s="66"/>
      <c r="AJ655"/>
    </row>
    <row r="656" spans="1:36" ht="15" x14ac:dyDescent="0.25">
      <c r="A656"/>
      <c r="B656"/>
      <c r="C656"/>
      <c r="D656" s="43"/>
      <c r="E656" s="44"/>
      <c r="F656" s="45"/>
      <c r="G656" s="46"/>
      <c r="H656" s="44"/>
      <c r="I656" s="45"/>
      <c r="J656" s="46"/>
      <c r="K656" s="44"/>
      <c r="L656" s="45"/>
      <c r="M656" s="46"/>
      <c r="N656" s="47"/>
      <c r="O656" s="48"/>
      <c r="P656" s="48"/>
      <c r="Q656"/>
      <c r="R656"/>
      <c r="S656"/>
      <c r="T656" s="50"/>
      <c r="U656" s="50"/>
      <c r="V656" s="50"/>
      <c r="W656" s="50"/>
      <c r="X656" s="50"/>
      <c r="Y656" s="50"/>
      <c r="Z656" s="50"/>
      <c r="AA656" s="50"/>
      <c r="AB656" s="50"/>
      <c r="AC656" s="50"/>
      <c r="AF656"/>
      <c r="AG656"/>
      <c r="AH656" s="66"/>
      <c r="AJ656"/>
    </row>
    <row r="657" spans="1:36" ht="15" x14ac:dyDescent="0.25">
      <c r="A657"/>
      <c r="B657"/>
      <c r="C657"/>
      <c r="D657" s="43"/>
      <c r="E657" s="44"/>
      <c r="F657" s="45"/>
      <c r="G657" s="46"/>
      <c r="H657" s="44"/>
      <c r="I657" s="45"/>
      <c r="J657" s="46"/>
      <c r="K657" s="44"/>
      <c r="L657" s="45"/>
      <c r="M657" s="46"/>
      <c r="N657" s="47"/>
      <c r="O657" s="48"/>
      <c r="P657" s="48"/>
      <c r="Q657"/>
      <c r="R657"/>
      <c r="S657"/>
      <c r="T657" s="50"/>
      <c r="U657" s="50"/>
      <c r="V657" s="50"/>
      <c r="W657" s="50"/>
      <c r="X657" s="50"/>
      <c r="Y657" s="50"/>
      <c r="Z657" s="50"/>
      <c r="AA657" s="50"/>
      <c r="AB657" s="50"/>
      <c r="AC657" s="50"/>
      <c r="AF657"/>
      <c r="AG657"/>
      <c r="AH657" s="66"/>
      <c r="AJ657"/>
    </row>
    <row r="658" spans="1:36" ht="15" x14ac:dyDescent="0.25">
      <c r="A658"/>
      <c r="B658"/>
      <c r="C658"/>
      <c r="D658" s="43"/>
      <c r="E658" s="44"/>
      <c r="F658" s="45"/>
      <c r="G658" s="46"/>
      <c r="H658" s="44"/>
      <c r="I658" s="45"/>
      <c r="J658" s="46"/>
      <c r="K658" s="44"/>
      <c r="L658" s="45"/>
      <c r="M658" s="46"/>
      <c r="N658" s="47"/>
      <c r="O658" s="48"/>
      <c r="P658" s="48"/>
      <c r="Q658"/>
      <c r="R658"/>
      <c r="S658"/>
      <c r="T658" s="50"/>
      <c r="U658" s="50"/>
      <c r="V658" s="50"/>
      <c r="W658" s="50"/>
      <c r="X658" s="50"/>
      <c r="Y658" s="50"/>
      <c r="Z658" s="50"/>
      <c r="AA658" s="50"/>
      <c r="AB658" s="50"/>
      <c r="AC658" s="50"/>
      <c r="AF658"/>
      <c r="AG658"/>
      <c r="AH658" s="66"/>
      <c r="AJ658"/>
    </row>
    <row r="659" spans="1:36" ht="15" x14ac:dyDescent="0.25">
      <c r="A659"/>
      <c r="B659"/>
      <c r="C659"/>
      <c r="D659" s="43"/>
      <c r="E659" s="44"/>
      <c r="F659" s="45"/>
      <c r="G659" s="46"/>
      <c r="H659" s="44"/>
      <c r="I659" s="45"/>
      <c r="J659" s="46"/>
      <c r="K659" s="44"/>
      <c r="L659" s="45"/>
      <c r="M659" s="46"/>
      <c r="N659" s="47"/>
      <c r="O659" s="48"/>
      <c r="P659" s="48"/>
      <c r="Q659"/>
      <c r="R659"/>
      <c r="S659"/>
      <c r="T659" s="50"/>
      <c r="U659" s="50"/>
      <c r="V659" s="50"/>
      <c r="W659" s="50"/>
      <c r="X659" s="50"/>
      <c r="Y659" s="50"/>
      <c r="Z659" s="50"/>
      <c r="AA659" s="50"/>
      <c r="AB659" s="50"/>
      <c r="AC659" s="50"/>
      <c r="AF659"/>
      <c r="AG659"/>
      <c r="AH659" s="66"/>
      <c r="AJ659"/>
    </row>
    <row r="660" spans="1:36" ht="15" x14ac:dyDescent="0.25">
      <c r="A660"/>
      <c r="B660"/>
      <c r="C660"/>
      <c r="D660" s="43"/>
      <c r="E660" s="44"/>
      <c r="F660" s="45"/>
      <c r="G660" s="46"/>
      <c r="H660" s="44"/>
      <c r="I660" s="45"/>
      <c r="J660" s="46"/>
      <c r="K660" s="44"/>
      <c r="L660" s="45"/>
      <c r="M660" s="46"/>
      <c r="N660" s="47"/>
      <c r="O660" s="48"/>
      <c r="P660" s="48"/>
      <c r="Q660"/>
      <c r="R660"/>
      <c r="S660"/>
      <c r="T660" s="50"/>
      <c r="U660" s="50"/>
      <c r="V660" s="50"/>
      <c r="W660" s="50"/>
      <c r="X660" s="50"/>
      <c r="Y660" s="50"/>
      <c r="Z660" s="50"/>
      <c r="AA660" s="50"/>
      <c r="AB660" s="50"/>
      <c r="AC660" s="50"/>
      <c r="AF660"/>
      <c r="AG660"/>
      <c r="AH660" s="66"/>
      <c r="AJ660"/>
    </row>
    <row r="661" spans="1:36" ht="15" x14ac:dyDescent="0.25">
      <c r="A661"/>
      <c r="B661"/>
      <c r="C661"/>
      <c r="D661" s="43"/>
      <c r="E661" s="44"/>
      <c r="F661" s="45"/>
      <c r="G661" s="46"/>
      <c r="H661" s="44"/>
      <c r="I661" s="45"/>
      <c r="J661" s="46"/>
      <c r="K661" s="44"/>
      <c r="L661" s="45"/>
      <c r="M661" s="46"/>
      <c r="N661" s="47"/>
      <c r="O661" s="48"/>
      <c r="P661" s="48"/>
      <c r="Q661"/>
      <c r="R661"/>
      <c r="S661"/>
      <c r="T661" s="50"/>
      <c r="U661" s="50"/>
      <c r="V661" s="50"/>
      <c r="W661" s="50"/>
      <c r="X661" s="50"/>
      <c r="Y661" s="50"/>
      <c r="Z661" s="50"/>
      <c r="AA661" s="50"/>
      <c r="AB661" s="50"/>
      <c r="AC661" s="50"/>
      <c r="AF661"/>
      <c r="AG661"/>
      <c r="AH661" s="66"/>
      <c r="AJ661"/>
    </row>
    <row r="662" spans="1:36" ht="15" x14ac:dyDescent="0.25">
      <c r="A662"/>
      <c r="B662"/>
      <c r="C662"/>
      <c r="D662" s="43"/>
      <c r="E662" s="44"/>
      <c r="F662" s="45"/>
      <c r="G662" s="46"/>
      <c r="H662" s="44"/>
      <c r="I662" s="45"/>
      <c r="J662" s="46"/>
      <c r="K662" s="44"/>
      <c r="L662" s="45"/>
      <c r="M662" s="46"/>
      <c r="N662" s="47"/>
      <c r="O662" s="48"/>
      <c r="P662" s="48"/>
      <c r="Q662"/>
      <c r="R662"/>
      <c r="S662"/>
      <c r="T662" s="50"/>
      <c r="U662" s="50"/>
      <c r="V662" s="50"/>
      <c r="W662" s="50"/>
      <c r="X662" s="50"/>
      <c r="Y662" s="50"/>
      <c r="Z662" s="50"/>
      <c r="AA662" s="50"/>
      <c r="AB662" s="50"/>
      <c r="AC662" s="50"/>
      <c r="AF662"/>
      <c r="AG662"/>
      <c r="AH662" s="66"/>
      <c r="AJ662"/>
    </row>
    <row r="663" spans="1:36" ht="15" x14ac:dyDescent="0.25">
      <c r="A663"/>
      <c r="B663"/>
      <c r="C663"/>
      <c r="D663" s="43"/>
      <c r="E663" s="44"/>
      <c r="F663" s="45"/>
      <c r="G663" s="46"/>
      <c r="H663" s="44"/>
      <c r="I663" s="45"/>
      <c r="J663" s="46"/>
      <c r="K663" s="44"/>
      <c r="L663" s="45"/>
      <c r="M663" s="46"/>
      <c r="N663" s="47"/>
      <c r="O663" s="48"/>
      <c r="P663" s="48"/>
      <c r="Q663"/>
      <c r="R663"/>
      <c r="S663"/>
      <c r="T663" s="50"/>
      <c r="U663" s="50"/>
      <c r="V663" s="50"/>
      <c r="W663" s="50"/>
      <c r="X663" s="50"/>
      <c r="Y663" s="50"/>
      <c r="Z663" s="50"/>
      <c r="AA663" s="50"/>
      <c r="AB663" s="50"/>
      <c r="AC663" s="50"/>
      <c r="AF663"/>
      <c r="AG663"/>
      <c r="AH663" s="66"/>
      <c r="AJ663"/>
    </row>
    <row r="664" spans="1:36" ht="15" x14ac:dyDescent="0.25">
      <c r="A664"/>
      <c r="B664"/>
      <c r="C664"/>
      <c r="D664" s="43"/>
      <c r="E664" s="44"/>
      <c r="F664" s="45"/>
      <c r="G664" s="46"/>
      <c r="H664" s="44"/>
      <c r="I664" s="45"/>
      <c r="J664" s="46"/>
      <c r="K664" s="44"/>
      <c r="L664" s="45"/>
      <c r="M664" s="46"/>
      <c r="N664" s="47"/>
      <c r="O664" s="48"/>
      <c r="P664" s="48"/>
      <c r="Q664"/>
      <c r="R664"/>
      <c r="S664"/>
      <c r="T664" s="50"/>
      <c r="U664" s="50"/>
      <c r="V664" s="50"/>
      <c r="W664" s="50"/>
      <c r="X664" s="50"/>
      <c r="Y664" s="50"/>
      <c r="Z664" s="50"/>
      <c r="AA664" s="50"/>
      <c r="AB664" s="50"/>
      <c r="AC664" s="50"/>
      <c r="AF664"/>
      <c r="AG664"/>
      <c r="AH664" s="66"/>
      <c r="AJ664"/>
    </row>
    <row r="665" spans="1:36" ht="15" x14ac:dyDescent="0.25">
      <c r="A665"/>
      <c r="B665"/>
      <c r="C665"/>
      <c r="D665" s="43"/>
      <c r="E665" s="44"/>
      <c r="F665" s="45"/>
      <c r="G665" s="46"/>
      <c r="H665" s="44"/>
      <c r="I665" s="45"/>
      <c r="J665" s="46"/>
      <c r="K665" s="44"/>
      <c r="L665" s="45"/>
      <c r="M665" s="46"/>
      <c r="N665" s="47"/>
      <c r="O665" s="48"/>
      <c r="P665" s="48"/>
      <c r="Q665"/>
      <c r="R665"/>
      <c r="S665"/>
      <c r="T665" s="50"/>
      <c r="U665" s="50"/>
      <c r="V665" s="50"/>
      <c r="W665" s="50"/>
      <c r="X665" s="50"/>
      <c r="Y665" s="50"/>
      <c r="Z665" s="50"/>
      <c r="AA665" s="50"/>
      <c r="AB665" s="50"/>
      <c r="AC665" s="50"/>
      <c r="AF665"/>
      <c r="AG665"/>
      <c r="AH665" s="66"/>
      <c r="AJ665"/>
    </row>
    <row r="666" spans="1:36" ht="15" x14ac:dyDescent="0.25">
      <c r="A666"/>
      <c r="B666"/>
      <c r="C666"/>
      <c r="D666" s="43"/>
      <c r="E666" s="44"/>
      <c r="F666" s="45"/>
      <c r="G666" s="46"/>
      <c r="H666" s="44"/>
      <c r="I666" s="45"/>
      <c r="J666" s="46"/>
      <c r="K666" s="44"/>
      <c r="L666" s="45"/>
      <c r="M666" s="46"/>
      <c r="N666" s="47"/>
      <c r="O666" s="48"/>
      <c r="P666" s="48"/>
      <c r="Q666"/>
      <c r="R666"/>
      <c r="S666"/>
      <c r="T666" s="50"/>
      <c r="U666" s="50"/>
      <c r="V666" s="50"/>
      <c r="W666" s="50"/>
      <c r="X666" s="50"/>
      <c r="Y666" s="50"/>
      <c r="Z666" s="50"/>
      <c r="AA666" s="50"/>
      <c r="AB666" s="50"/>
      <c r="AC666" s="50"/>
      <c r="AF666"/>
      <c r="AG666"/>
      <c r="AH666" s="66"/>
      <c r="AJ666"/>
    </row>
    <row r="667" spans="1:36" s="50" customFormat="1" ht="15" x14ac:dyDescent="0.25">
      <c r="A667"/>
      <c r="B667"/>
      <c r="C667"/>
      <c r="D667" s="43"/>
      <c r="E667" s="44"/>
      <c r="F667" s="45"/>
      <c r="G667" s="46"/>
      <c r="H667" s="44"/>
      <c r="I667" s="45"/>
      <c r="J667" s="46"/>
      <c r="K667" s="44"/>
      <c r="L667" s="45"/>
      <c r="M667" s="46"/>
      <c r="N667" s="47"/>
      <c r="O667" s="48"/>
      <c r="P667" s="48"/>
      <c r="Q667"/>
      <c r="R667"/>
      <c r="S667"/>
      <c r="AD667" s="51"/>
      <c r="AE667" s="51"/>
      <c r="AF667"/>
      <c r="AG667"/>
      <c r="AH667" s="66"/>
      <c r="AI667" s="51"/>
      <c r="AJ667"/>
    </row>
    <row r="668" spans="1:36" ht="15" x14ac:dyDescent="0.25">
      <c r="A668"/>
      <c r="B668"/>
      <c r="C668"/>
      <c r="D668" s="43"/>
      <c r="E668" s="44"/>
      <c r="F668" s="45"/>
      <c r="G668" s="46"/>
      <c r="H668" s="44"/>
      <c r="I668" s="45"/>
      <c r="J668" s="46"/>
      <c r="K668" s="44"/>
      <c r="L668" s="45"/>
      <c r="M668" s="46"/>
      <c r="N668" s="47"/>
      <c r="O668" s="48"/>
      <c r="P668" s="48"/>
      <c r="Q668"/>
      <c r="R668"/>
      <c r="S668"/>
      <c r="T668" s="50"/>
      <c r="U668" s="50"/>
      <c r="V668" s="50"/>
      <c r="W668" s="50"/>
      <c r="X668" s="50"/>
      <c r="Y668" s="50"/>
      <c r="Z668" s="50"/>
      <c r="AA668" s="50"/>
      <c r="AB668" s="50"/>
      <c r="AC668" s="50"/>
      <c r="AF668"/>
      <c r="AG668"/>
      <c r="AH668" s="66"/>
      <c r="AJ668"/>
    </row>
    <row r="669" spans="1:36" ht="15" x14ac:dyDescent="0.25">
      <c r="A669"/>
      <c r="B669"/>
      <c r="C669"/>
      <c r="D669" s="43"/>
      <c r="E669" s="44"/>
      <c r="F669" s="45"/>
      <c r="G669" s="46"/>
      <c r="H669" s="44"/>
      <c r="I669" s="45"/>
      <c r="J669" s="46"/>
      <c r="K669" s="44"/>
      <c r="L669" s="45"/>
      <c r="M669" s="46"/>
      <c r="N669" s="47"/>
      <c r="O669" s="48"/>
      <c r="P669" s="48"/>
      <c r="Q669"/>
      <c r="R669"/>
      <c r="S669"/>
      <c r="T669" s="50"/>
      <c r="U669" s="50"/>
      <c r="V669" s="50"/>
      <c r="W669" s="50"/>
      <c r="X669" s="50"/>
      <c r="Y669" s="50"/>
      <c r="Z669" s="50"/>
      <c r="AA669" s="50"/>
      <c r="AB669" s="50"/>
      <c r="AC669" s="50"/>
      <c r="AF669"/>
      <c r="AG669"/>
      <c r="AH669" s="66"/>
      <c r="AJ669"/>
    </row>
    <row r="670" spans="1:36" ht="15" x14ac:dyDescent="0.25">
      <c r="A670"/>
      <c r="B670"/>
      <c r="C670"/>
      <c r="D670" s="43"/>
      <c r="E670" s="44"/>
      <c r="F670" s="45"/>
      <c r="G670" s="46"/>
      <c r="H670" s="44"/>
      <c r="I670" s="45"/>
      <c r="J670" s="46"/>
      <c r="K670" s="44"/>
      <c r="L670" s="45"/>
      <c r="M670" s="46"/>
      <c r="N670" s="47"/>
      <c r="O670" s="48"/>
      <c r="P670" s="48"/>
      <c r="Q670"/>
      <c r="R670"/>
      <c r="S670"/>
      <c r="T670" s="50"/>
      <c r="U670" s="50"/>
      <c r="V670" s="50"/>
      <c r="W670" s="50"/>
      <c r="X670" s="50"/>
      <c r="Y670" s="50"/>
      <c r="Z670" s="50"/>
      <c r="AA670" s="50"/>
      <c r="AB670" s="50"/>
      <c r="AC670" s="50"/>
      <c r="AF670"/>
      <c r="AG670"/>
      <c r="AH670" s="66"/>
      <c r="AJ670"/>
    </row>
    <row r="671" spans="1:36" ht="15" x14ac:dyDescent="0.25">
      <c r="A671"/>
      <c r="B671"/>
      <c r="C671"/>
      <c r="D671" s="43"/>
      <c r="E671" s="44"/>
      <c r="F671" s="45"/>
      <c r="G671" s="46"/>
      <c r="H671" s="44"/>
      <c r="I671" s="45"/>
      <c r="J671" s="46"/>
      <c r="K671" s="44"/>
      <c r="L671" s="45"/>
      <c r="M671" s="46"/>
      <c r="N671" s="47"/>
      <c r="O671" s="48"/>
      <c r="P671" s="48"/>
      <c r="Q671"/>
      <c r="R671"/>
      <c r="S671"/>
      <c r="T671" s="50"/>
      <c r="U671" s="50"/>
      <c r="V671" s="50"/>
      <c r="W671" s="50"/>
      <c r="X671" s="50"/>
      <c r="Y671" s="50"/>
      <c r="Z671" s="50"/>
      <c r="AA671" s="50"/>
      <c r="AB671" s="50"/>
      <c r="AC671" s="50"/>
      <c r="AF671"/>
      <c r="AG671"/>
      <c r="AH671" s="66"/>
      <c r="AJ671"/>
    </row>
    <row r="672" spans="1:36" ht="15" x14ac:dyDescent="0.25">
      <c r="A672"/>
      <c r="B672"/>
      <c r="C672"/>
      <c r="D672" s="43"/>
      <c r="E672" s="44"/>
      <c r="F672" s="45"/>
      <c r="G672" s="46"/>
      <c r="H672" s="44"/>
      <c r="I672" s="45"/>
      <c r="J672" s="46"/>
      <c r="K672" s="44"/>
      <c r="L672" s="45"/>
      <c r="M672" s="46"/>
      <c r="N672" s="47"/>
      <c r="O672" s="48"/>
      <c r="P672" s="48"/>
      <c r="Q672"/>
      <c r="R672"/>
      <c r="S672"/>
      <c r="T672" s="50"/>
      <c r="U672" s="50"/>
      <c r="V672" s="50"/>
      <c r="W672" s="50"/>
      <c r="X672" s="50"/>
      <c r="Y672" s="50"/>
      <c r="Z672" s="50"/>
      <c r="AA672" s="50"/>
      <c r="AB672" s="50"/>
      <c r="AC672" s="50"/>
      <c r="AF672"/>
      <c r="AG672"/>
      <c r="AH672" s="66"/>
      <c r="AJ672"/>
    </row>
    <row r="673" spans="1:36" ht="15" x14ac:dyDescent="0.25">
      <c r="A673"/>
      <c r="B673"/>
      <c r="C673"/>
      <c r="D673" s="43"/>
      <c r="E673" s="44"/>
      <c r="F673" s="45"/>
      <c r="G673" s="46"/>
      <c r="H673" s="44"/>
      <c r="I673" s="45"/>
      <c r="J673" s="46"/>
      <c r="K673" s="44"/>
      <c r="L673" s="45"/>
      <c r="M673" s="46"/>
      <c r="N673" s="47"/>
      <c r="O673" s="48"/>
      <c r="P673" s="48"/>
      <c r="Q673"/>
      <c r="R673"/>
      <c r="S673"/>
      <c r="T673" s="50"/>
      <c r="U673" s="50"/>
      <c r="V673" s="50"/>
      <c r="W673" s="50"/>
      <c r="X673" s="50"/>
      <c r="Y673" s="50"/>
      <c r="Z673" s="50"/>
      <c r="AA673" s="50"/>
      <c r="AB673" s="50"/>
      <c r="AC673" s="50"/>
      <c r="AF673"/>
      <c r="AG673"/>
      <c r="AH673" s="66"/>
      <c r="AJ673"/>
    </row>
    <row r="674" spans="1:36" ht="15" x14ac:dyDescent="0.25">
      <c r="A674"/>
      <c r="B674"/>
      <c r="C674"/>
      <c r="D674" s="43"/>
      <c r="E674" s="44"/>
      <c r="F674" s="45"/>
      <c r="G674" s="46"/>
      <c r="H674" s="44"/>
      <c r="I674" s="45"/>
      <c r="J674" s="46"/>
      <c r="K674" s="44"/>
      <c r="L674" s="45"/>
      <c r="M674" s="46"/>
      <c r="N674" s="47"/>
      <c r="O674" s="48"/>
      <c r="P674" s="48"/>
      <c r="Q674"/>
      <c r="R674"/>
      <c r="S674"/>
      <c r="T674" s="50"/>
      <c r="U674" s="50"/>
      <c r="V674" s="50"/>
      <c r="W674" s="50"/>
      <c r="X674" s="50"/>
      <c r="Y674" s="50"/>
      <c r="Z674" s="50"/>
      <c r="AA674" s="50"/>
      <c r="AB674" s="50"/>
      <c r="AC674" s="50"/>
      <c r="AF674"/>
      <c r="AG674"/>
      <c r="AH674" s="66"/>
      <c r="AJ674"/>
    </row>
    <row r="675" spans="1:36" ht="15" x14ac:dyDescent="0.25">
      <c r="A675"/>
      <c r="B675"/>
      <c r="C675"/>
      <c r="D675" s="43"/>
      <c r="E675" s="44"/>
      <c r="F675" s="45"/>
      <c r="G675" s="46"/>
      <c r="H675" s="44"/>
      <c r="I675" s="45"/>
      <c r="J675" s="46"/>
      <c r="K675" s="44"/>
      <c r="L675" s="45"/>
      <c r="M675" s="46"/>
      <c r="N675" s="47"/>
      <c r="O675" s="48"/>
      <c r="P675" s="48"/>
      <c r="Q675"/>
      <c r="R675"/>
      <c r="S675"/>
      <c r="T675" s="50"/>
      <c r="U675" s="50"/>
      <c r="V675" s="50"/>
      <c r="W675" s="50"/>
      <c r="X675" s="50"/>
      <c r="Y675" s="50"/>
      <c r="Z675" s="50"/>
      <c r="AA675" s="50"/>
      <c r="AB675" s="50"/>
      <c r="AC675" s="50"/>
      <c r="AF675"/>
      <c r="AG675"/>
      <c r="AH675" s="66"/>
      <c r="AJ675"/>
    </row>
    <row r="676" spans="1:36" ht="15" x14ac:dyDescent="0.25">
      <c r="A676"/>
      <c r="B676"/>
      <c r="C676"/>
      <c r="D676" s="43"/>
      <c r="E676" s="44"/>
      <c r="F676" s="45"/>
      <c r="G676" s="46"/>
      <c r="H676" s="44"/>
      <c r="I676" s="45"/>
      <c r="J676" s="46"/>
      <c r="K676" s="44"/>
      <c r="L676" s="45"/>
      <c r="M676" s="46"/>
      <c r="N676" s="47"/>
      <c r="O676" s="48"/>
      <c r="P676" s="48"/>
      <c r="Q676"/>
      <c r="R676"/>
      <c r="S676"/>
      <c r="T676" s="50"/>
      <c r="U676" s="50"/>
      <c r="V676" s="50"/>
      <c r="W676" s="50"/>
      <c r="X676" s="50"/>
      <c r="Y676" s="50"/>
      <c r="Z676" s="50"/>
      <c r="AA676" s="50"/>
      <c r="AB676" s="50"/>
      <c r="AC676" s="50"/>
      <c r="AF676"/>
      <c r="AG676"/>
      <c r="AH676" s="66"/>
      <c r="AJ676"/>
    </row>
    <row r="677" spans="1:36" ht="15" x14ac:dyDescent="0.25">
      <c r="A677"/>
      <c r="B677"/>
      <c r="C677"/>
      <c r="D677" s="43"/>
      <c r="E677" s="44"/>
      <c r="F677" s="45"/>
      <c r="G677" s="46"/>
      <c r="H677" s="44"/>
      <c r="I677" s="45"/>
      <c r="J677" s="46"/>
      <c r="K677" s="44"/>
      <c r="L677" s="45"/>
      <c r="M677" s="46"/>
      <c r="N677" s="47"/>
      <c r="O677" s="48"/>
      <c r="P677" s="48"/>
      <c r="Q677"/>
      <c r="R677"/>
      <c r="S677"/>
      <c r="T677" s="50"/>
      <c r="U677" s="50"/>
      <c r="V677" s="50"/>
      <c r="W677" s="50"/>
      <c r="X677" s="50"/>
      <c r="Y677" s="50"/>
      <c r="Z677" s="50"/>
      <c r="AA677" s="50"/>
      <c r="AB677" s="50"/>
      <c r="AC677" s="50"/>
      <c r="AF677"/>
      <c r="AG677"/>
      <c r="AH677" s="66"/>
      <c r="AJ677"/>
    </row>
    <row r="678" spans="1:36" ht="15" x14ac:dyDescent="0.25">
      <c r="A678"/>
      <c r="B678"/>
      <c r="C678"/>
      <c r="D678" s="43"/>
      <c r="E678" s="44"/>
      <c r="F678" s="45"/>
      <c r="G678" s="46"/>
      <c r="H678" s="44"/>
      <c r="I678" s="45"/>
      <c r="J678" s="46"/>
      <c r="K678" s="44"/>
      <c r="L678" s="45"/>
      <c r="M678" s="46"/>
      <c r="N678" s="47"/>
      <c r="O678" s="48"/>
      <c r="P678" s="48"/>
      <c r="Q678"/>
      <c r="R678"/>
      <c r="S678"/>
      <c r="T678" s="50"/>
      <c r="U678" s="50"/>
      <c r="V678" s="50"/>
      <c r="W678" s="50"/>
      <c r="X678" s="50"/>
      <c r="Y678" s="50"/>
      <c r="Z678" s="50"/>
      <c r="AA678" s="50"/>
      <c r="AB678" s="50"/>
      <c r="AC678" s="50"/>
      <c r="AF678"/>
      <c r="AG678"/>
      <c r="AH678" s="66"/>
      <c r="AJ678"/>
    </row>
    <row r="679" spans="1:36" ht="15" x14ac:dyDescent="0.25">
      <c r="A679"/>
      <c r="B679"/>
      <c r="C679"/>
      <c r="D679" s="43"/>
      <c r="E679" s="44"/>
      <c r="F679" s="45"/>
      <c r="G679" s="46"/>
      <c r="H679" s="44"/>
      <c r="I679" s="45"/>
      <c r="J679" s="46"/>
      <c r="K679" s="44"/>
      <c r="L679" s="45"/>
      <c r="M679" s="46"/>
      <c r="N679" s="47"/>
      <c r="O679" s="48"/>
      <c r="P679" s="48"/>
      <c r="Q679"/>
      <c r="R679"/>
      <c r="S679"/>
      <c r="T679" s="50"/>
      <c r="U679" s="50"/>
      <c r="V679" s="50"/>
      <c r="W679" s="50"/>
      <c r="X679" s="50"/>
      <c r="Y679" s="50"/>
      <c r="Z679" s="50"/>
      <c r="AA679" s="50"/>
      <c r="AB679" s="50"/>
      <c r="AC679" s="50"/>
      <c r="AF679"/>
      <c r="AG679"/>
      <c r="AH679" s="66"/>
      <c r="AJ679"/>
    </row>
    <row r="680" spans="1:36" ht="15" x14ac:dyDescent="0.25">
      <c r="A680"/>
      <c r="B680"/>
      <c r="C680"/>
      <c r="D680" s="43"/>
      <c r="E680" s="44"/>
      <c r="F680" s="45"/>
      <c r="G680" s="46"/>
      <c r="H680" s="44"/>
      <c r="I680" s="45"/>
      <c r="J680" s="46"/>
      <c r="K680" s="44"/>
      <c r="L680" s="45"/>
      <c r="M680" s="46"/>
      <c r="N680" s="47"/>
      <c r="O680" s="48"/>
      <c r="P680" s="48"/>
      <c r="Q680"/>
      <c r="R680"/>
      <c r="S680"/>
      <c r="T680" s="50"/>
      <c r="U680" s="50"/>
      <c r="V680" s="50"/>
      <c r="W680" s="50"/>
      <c r="X680" s="50"/>
      <c r="Y680" s="50"/>
      <c r="Z680" s="50"/>
      <c r="AA680" s="50"/>
      <c r="AB680" s="50"/>
      <c r="AC680" s="50"/>
      <c r="AF680"/>
      <c r="AG680"/>
      <c r="AH680" s="66"/>
      <c r="AJ680"/>
    </row>
    <row r="681" spans="1:36" ht="15" x14ac:dyDescent="0.25">
      <c r="A681"/>
      <c r="B681"/>
      <c r="C681"/>
      <c r="D681" s="43"/>
      <c r="E681" s="44"/>
      <c r="F681" s="45"/>
      <c r="G681" s="46"/>
      <c r="H681" s="44"/>
      <c r="I681" s="45"/>
      <c r="J681" s="46"/>
      <c r="K681" s="44"/>
      <c r="L681" s="45"/>
      <c r="M681" s="46"/>
      <c r="N681" s="47"/>
      <c r="O681" s="48"/>
      <c r="P681" s="48"/>
      <c r="Q681"/>
      <c r="R681"/>
      <c r="S681"/>
      <c r="T681" s="50"/>
      <c r="U681" s="50"/>
      <c r="V681" s="50"/>
      <c r="W681" s="50"/>
      <c r="X681" s="50"/>
      <c r="Y681" s="50"/>
      <c r="Z681" s="50"/>
      <c r="AA681" s="50"/>
      <c r="AB681" s="50"/>
      <c r="AC681" s="50"/>
      <c r="AF681"/>
      <c r="AG681"/>
      <c r="AH681" s="66"/>
      <c r="AJ681"/>
    </row>
    <row r="682" spans="1:36" ht="15" x14ac:dyDescent="0.25">
      <c r="A682"/>
      <c r="B682"/>
      <c r="C682"/>
      <c r="D682" s="43"/>
      <c r="E682" s="44"/>
      <c r="F682" s="45"/>
      <c r="G682" s="46"/>
      <c r="H682" s="44"/>
      <c r="I682" s="45"/>
      <c r="J682" s="46"/>
      <c r="K682" s="44"/>
      <c r="L682" s="45"/>
      <c r="M682" s="46"/>
      <c r="N682" s="47"/>
      <c r="O682" s="48"/>
      <c r="P682" s="48"/>
      <c r="Q682"/>
      <c r="R682"/>
      <c r="S682"/>
      <c r="T682" s="50"/>
      <c r="U682" s="50"/>
      <c r="V682" s="50"/>
      <c r="W682" s="50"/>
      <c r="X682" s="50"/>
      <c r="Y682" s="50"/>
      <c r="Z682" s="50"/>
      <c r="AA682" s="50"/>
      <c r="AB682" s="50"/>
      <c r="AC682" s="50"/>
      <c r="AF682"/>
      <c r="AG682"/>
      <c r="AH682" s="66"/>
      <c r="AJ682"/>
    </row>
    <row r="683" spans="1:36" ht="15" x14ac:dyDescent="0.25">
      <c r="A683"/>
      <c r="B683"/>
      <c r="C683"/>
      <c r="D683" s="43"/>
      <c r="E683" s="44"/>
      <c r="F683" s="45"/>
      <c r="G683" s="46"/>
      <c r="H683" s="44"/>
      <c r="I683" s="45"/>
      <c r="J683" s="46"/>
      <c r="K683" s="44"/>
      <c r="L683" s="45"/>
      <c r="M683" s="46"/>
      <c r="N683" s="47"/>
      <c r="O683" s="48"/>
      <c r="P683" s="48"/>
      <c r="Q683"/>
      <c r="R683"/>
      <c r="S683"/>
      <c r="T683" s="50"/>
      <c r="U683" s="50"/>
      <c r="V683" s="50"/>
      <c r="W683" s="50"/>
      <c r="X683" s="50"/>
      <c r="Y683" s="50"/>
      <c r="Z683" s="50"/>
      <c r="AA683" s="50"/>
      <c r="AB683" s="50"/>
      <c r="AC683" s="50"/>
      <c r="AF683"/>
      <c r="AG683"/>
      <c r="AH683" s="66"/>
      <c r="AJ683"/>
    </row>
    <row r="684" spans="1:36" ht="15" x14ac:dyDescent="0.25">
      <c r="A684"/>
      <c r="B684"/>
      <c r="C684"/>
      <c r="D684" s="43"/>
      <c r="E684" s="44"/>
      <c r="F684" s="45"/>
      <c r="G684" s="46"/>
      <c r="H684" s="44"/>
      <c r="I684" s="45"/>
      <c r="J684" s="46"/>
      <c r="K684" s="44"/>
      <c r="L684" s="45"/>
      <c r="M684" s="46"/>
      <c r="N684" s="47"/>
      <c r="O684" s="48"/>
      <c r="P684" s="48"/>
      <c r="Q684"/>
      <c r="R684"/>
      <c r="S684"/>
      <c r="T684" s="50"/>
      <c r="U684" s="50"/>
      <c r="V684" s="50"/>
      <c r="W684" s="50"/>
      <c r="X684" s="50"/>
      <c r="Y684" s="50"/>
      <c r="Z684" s="50"/>
      <c r="AA684" s="50"/>
      <c r="AB684" s="50"/>
      <c r="AC684" s="50"/>
      <c r="AF684"/>
      <c r="AG684"/>
      <c r="AH684" s="66"/>
      <c r="AJ684"/>
    </row>
    <row r="685" spans="1:36" ht="15" x14ac:dyDescent="0.25">
      <c r="A685"/>
      <c r="B685"/>
      <c r="C685"/>
      <c r="D685" s="43"/>
      <c r="E685" s="44"/>
      <c r="F685" s="45"/>
      <c r="G685" s="46"/>
      <c r="H685" s="44"/>
      <c r="I685" s="45"/>
      <c r="J685" s="46"/>
      <c r="K685" s="44"/>
      <c r="L685" s="45"/>
      <c r="M685" s="46"/>
      <c r="N685" s="47"/>
      <c r="O685" s="48"/>
      <c r="P685" s="48"/>
      <c r="Q685"/>
      <c r="R685"/>
      <c r="S685"/>
      <c r="T685" s="50"/>
      <c r="U685" s="50"/>
      <c r="V685" s="50"/>
      <c r="W685" s="50"/>
      <c r="X685" s="50"/>
      <c r="Y685" s="50"/>
      <c r="Z685" s="50"/>
      <c r="AA685" s="50"/>
      <c r="AB685" s="50"/>
      <c r="AC685" s="50"/>
      <c r="AF685"/>
      <c r="AG685"/>
      <c r="AH685" s="66"/>
      <c r="AJ685"/>
    </row>
    <row r="686" spans="1:36" ht="15" x14ac:dyDescent="0.25">
      <c r="A686"/>
      <c r="B686"/>
      <c r="C686"/>
      <c r="D686" s="43"/>
      <c r="E686" s="44"/>
      <c r="F686" s="45"/>
      <c r="G686" s="46"/>
      <c r="H686" s="44"/>
      <c r="I686" s="45"/>
      <c r="J686" s="46"/>
      <c r="K686" s="44"/>
      <c r="L686" s="45"/>
      <c r="M686" s="46"/>
      <c r="N686" s="47"/>
      <c r="O686" s="48"/>
      <c r="P686" s="48"/>
      <c r="Q686"/>
      <c r="R686"/>
      <c r="S686"/>
      <c r="T686" s="50"/>
      <c r="U686" s="50"/>
      <c r="V686" s="50"/>
      <c r="W686" s="50"/>
      <c r="X686" s="50"/>
      <c r="Y686" s="50"/>
      <c r="Z686" s="50"/>
      <c r="AA686" s="50"/>
      <c r="AB686" s="50"/>
      <c r="AC686" s="50"/>
      <c r="AF686"/>
      <c r="AG686"/>
      <c r="AH686" s="66"/>
      <c r="AJ686"/>
    </row>
    <row r="687" spans="1:36" ht="15" x14ac:dyDescent="0.25">
      <c r="A687"/>
      <c r="B687"/>
      <c r="C687"/>
      <c r="D687" s="43"/>
      <c r="E687" s="44"/>
      <c r="F687" s="45"/>
      <c r="G687" s="46"/>
      <c r="H687" s="44"/>
      <c r="I687" s="45"/>
      <c r="J687" s="46"/>
      <c r="K687" s="44"/>
      <c r="L687" s="45"/>
      <c r="M687" s="46"/>
      <c r="N687" s="47"/>
      <c r="O687" s="48"/>
      <c r="P687" s="48"/>
      <c r="Q687"/>
      <c r="R687"/>
      <c r="S687"/>
      <c r="T687" s="50"/>
      <c r="U687" s="50"/>
      <c r="V687" s="50"/>
      <c r="W687" s="50"/>
      <c r="X687" s="50"/>
      <c r="Y687" s="50"/>
      <c r="Z687" s="50"/>
      <c r="AA687" s="50"/>
      <c r="AB687" s="50"/>
      <c r="AC687" s="50"/>
      <c r="AF687"/>
      <c r="AG687"/>
      <c r="AH687" s="66"/>
      <c r="AJ687"/>
    </row>
    <row r="688" spans="1:36" ht="15" x14ac:dyDescent="0.25">
      <c r="A688"/>
      <c r="B688"/>
      <c r="C688"/>
      <c r="D688" s="43"/>
      <c r="E688" s="44"/>
      <c r="F688" s="45"/>
      <c r="G688" s="46"/>
      <c r="H688" s="44"/>
      <c r="I688" s="45"/>
      <c r="J688" s="46"/>
      <c r="K688" s="44"/>
      <c r="L688" s="45"/>
      <c r="M688" s="46"/>
      <c r="N688" s="47"/>
      <c r="O688" s="48"/>
      <c r="P688" s="48"/>
      <c r="Q688"/>
      <c r="R688"/>
      <c r="S688"/>
      <c r="T688" s="50"/>
      <c r="U688" s="50"/>
      <c r="V688" s="50"/>
      <c r="W688" s="50"/>
      <c r="X688" s="50"/>
      <c r="Y688" s="50"/>
      <c r="Z688" s="50"/>
      <c r="AA688" s="50"/>
      <c r="AB688" s="50"/>
      <c r="AC688" s="50"/>
      <c r="AF688"/>
      <c r="AG688"/>
      <c r="AH688" s="66"/>
      <c r="AJ688"/>
    </row>
    <row r="689" spans="1:36" s="50" customFormat="1" ht="15" x14ac:dyDescent="0.25">
      <c r="A689" s="42"/>
      <c r="B689" s="42"/>
      <c r="C689" s="42"/>
      <c r="D689" s="43"/>
      <c r="E689" s="44"/>
      <c r="F689" s="45"/>
      <c r="G689" s="46"/>
      <c r="H689" s="44"/>
      <c r="I689" s="45"/>
      <c r="J689" s="46"/>
      <c r="K689" s="44"/>
      <c r="L689" s="45"/>
      <c r="M689" s="46"/>
      <c r="N689" s="47"/>
      <c r="O689" s="48"/>
      <c r="P689" s="48"/>
      <c r="Q689" s="42"/>
      <c r="R689" s="42"/>
      <c r="S689" s="42"/>
      <c r="AD689" s="51"/>
      <c r="AE689" s="51"/>
      <c r="AF689" s="42"/>
      <c r="AG689" s="42"/>
      <c r="AH689" s="66"/>
      <c r="AI689" s="51"/>
      <c r="AJ689" s="42"/>
    </row>
    <row r="690" spans="1:36" ht="15" x14ac:dyDescent="0.25">
      <c r="A690"/>
      <c r="B690"/>
      <c r="C690"/>
      <c r="D690" s="43"/>
      <c r="E690" s="44"/>
      <c r="F690" s="45"/>
      <c r="G690" s="46"/>
      <c r="H690" s="44"/>
      <c r="I690" s="45"/>
      <c r="J690" s="46"/>
      <c r="K690" s="44"/>
      <c r="L690" s="45"/>
      <c r="M690" s="46"/>
      <c r="N690" s="47"/>
      <c r="O690" s="48"/>
      <c r="P690" s="48"/>
      <c r="Q690"/>
      <c r="R690"/>
      <c r="S690"/>
      <c r="T690" s="50"/>
      <c r="U690" s="50"/>
      <c r="V690" s="50"/>
      <c r="W690" s="50"/>
      <c r="X690" s="50"/>
      <c r="Y690" s="50"/>
      <c r="Z690" s="50"/>
      <c r="AA690" s="50"/>
      <c r="AB690" s="50"/>
      <c r="AC690" s="50"/>
      <c r="AF690"/>
      <c r="AG690"/>
      <c r="AH690" s="66"/>
      <c r="AJ690"/>
    </row>
    <row r="691" spans="1:36" ht="15" x14ac:dyDescent="0.25">
      <c r="A691"/>
      <c r="B691"/>
      <c r="C691"/>
      <c r="D691" s="43"/>
      <c r="E691" s="44"/>
      <c r="F691" s="45"/>
      <c r="G691" s="46"/>
      <c r="H691" s="44"/>
      <c r="I691" s="45"/>
      <c r="J691" s="46"/>
      <c r="K691" s="44"/>
      <c r="L691" s="45"/>
      <c r="M691" s="46"/>
      <c r="N691" s="47"/>
      <c r="O691" s="48"/>
      <c r="P691" s="48"/>
      <c r="Q691"/>
      <c r="R691"/>
      <c r="S691"/>
      <c r="T691" s="50"/>
      <c r="U691" s="50"/>
      <c r="V691" s="50"/>
      <c r="W691" s="50"/>
      <c r="X691" s="50"/>
      <c r="Y691" s="50"/>
      <c r="Z691" s="50"/>
      <c r="AA691" s="50"/>
      <c r="AB691" s="50"/>
      <c r="AC691" s="50"/>
      <c r="AF691"/>
      <c r="AG691"/>
      <c r="AH691" s="66"/>
      <c r="AJ691"/>
    </row>
    <row r="692" spans="1:36" ht="15" x14ac:dyDescent="0.25">
      <c r="A692"/>
      <c r="B692"/>
      <c r="C692"/>
      <c r="D692" s="43"/>
      <c r="E692" s="44"/>
      <c r="F692" s="45"/>
      <c r="G692" s="46"/>
      <c r="H692" s="44"/>
      <c r="I692" s="45"/>
      <c r="J692" s="46"/>
      <c r="K692" s="44"/>
      <c r="L692" s="45"/>
      <c r="M692" s="46"/>
      <c r="N692" s="47"/>
      <c r="O692" s="48"/>
      <c r="P692" s="48"/>
      <c r="Q692"/>
      <c r="R692"/>
      <c r="S692"/>
      <c r="T692" s="50"/>
      <c r="U692" s="50"/>
      <c r="V692" s="50"/>
      <c r="W692" s="50"/>
      <c r="X692" s="50"/>
      <c r="Y692" s="50"/>
      <c r="Z692" s="50"/>
      <c r="AA692" s="50"/>
      <c r="AB692" s="50"/>
      <c r="AC692" s="50"/>
      <c r="AF692"/>
      <c r="AG692"/>
      <c r="AH692" s="66"/>
      <c r="AJ692"/>
    </row>
    <row r="693" spans="1:36" ht="15" x14ac:dyDescent="0.25">
      <c r="A693"/>
      <c r="B693"/>
      <c r="C693"/>
      <c r="D693" s="43"/>
      <c r="E693" s="44"/>
      <c r="F693" s="45"/>
      <c r="G693" s="46"/>
      <c r="H693" s="44"/>
      <c r="I693" s="45"/>
      <c r="J693" s="46"/>
      <c r="K693" s="44"/>
      <c r="L693" s="45"/>
      <c r="M693" s="46"/>
      <c r="N693" s="47"/>
      <c r="O693" s="48"/>
      <c r="P693" s="48"/>
      <c r="Q693"/>
      <c r="R693"/>
      <c r="S693"/>
      <c r="T693" s="50"/>
      <c r="U693" s="50"/>
      <c r="V693" s="50"/>
      <c r="W693" s="50"/>
      <c r="X693" s="50"/>
      <c r="Y693" s="50"/>
      <c r="Z693" s="50"/>
      <c r="AA693" s="50"/>
      <c r="AB693" s="50"/>
      <c r="AC693" s="50"/>
      <c r="AF693"/>
      <c r="AG693"/>
      <c r="AH693" s="66"/>
      <c r="AJ693"/>
    </row>
    <row r="694" spans="1:36" ht="15" x14ac:dyDescent="0.25">
      <c r="A694"/>
      <c r="B694"/>
      <c r="C694"/>
      <c r="D694" s="43"/>
      <c r="E694" s="44"/>
      <c r="F694" s="45"/>
      <c r="G694" s="46"/>
      <c r="H694" s="44"/>
      <c r="I694" s="45"/>
      <c r="J694" s="46"/>
      <c r="K694" s="44"/>
      <c r="L694" s="45"/>
      <c r="M694" s="46"/>
      <c r="N694" s="47"/>
      <c r="O694" s="48"/>
      <c r="P694" s="48"/>
      <c r="Q694"/>
      <c r="R694"/>
      <c r="S694"/>
      <c r="T694" s="50"/>
      <c r="U694" s="50"/>
      <c r="V694" s="50"/>
      <c r="W694" s="50"/>
      <c r="X694" s="50"/>
      <c r="Y694" s="50"/>
      <c r="Z694" s="50"/>
      <c r="AA694" s="50"/>
      <c r="AB694" s="50"/>
      <c r="AC694" s="50"/>
      <c r="AF694"/>
      <c r="AG694"/>
      <c r="AH694" s="66"/>
      <c r="AJ694"/>
    </row>
    <row r="695" spans="1:36" ht="15" x14ac:dyDescent="0.25">
      <c r="A695"/>
      <c r="B695"/>
      <c r="C695"/>
      <c r="D695" s="43"/>
      <c r="E695" s="44"/>
      <c r="F695" s="45"/>
      <c r="G695" s="46"/>
      <c r="H695" s="44"/>
      <c r="I695" s="45"/>
      <c r="J695" s="46"/>
      <c r="K695" s="44"/>
      <c r="L695" s="45"/>
      <c r="M695" s="46"/>
      <c r="N695" s="47"/>
      <c r="O695" s="48"/>
      <c r="P695" s="48"/>
      <c r="Q695"/>
      <c r="R695"/>
      <c r="S695"/>
      <c r="T695" s="50"/>
      <c r="U695" s="50"/>
      <c r="V695" s="50"/>
      <c r="W695" s="50"/>
      <c r="X695" s="50"/>
      <c r="Y695" s="50"/>
      <c r="Z695" s="50"/>
      <c r="AA695" s="50"/>
      <c r="AB695" s="50"/>
      <c r="AC695" s="50"/>
      <c r="AF695"/>
      <c r="AG695"/>
      <c r="AH695" s="66"/>
      <c r="AJ695"/>
    </row>
    <row r="696" spans="1:36" ht="15" x14ac:dyDescent="0.25">
      <c r="A696"/>
      <c r="B696"/>
      <c r="C696"/>
      <c r="D696" s="43"/>
      <c r="E696" s="44"/>
      <c r="F696" s="45"/>
      <c r="G696" s="46"/>
      <c r="H696" s="44"/>
      <c r="I696" s="45"/>
      <c r="J696" s="46"/>
      <c r="K696" s="44"/>
      <c r="L696" s="45"/>
      <c r="M696" s="46"/>
      <c r="N696" s="47"/>
      <c r="O696" s="48"/>
      <c r="P696" s="48"/>
      <c r="Q696"/>
      <c r="R696"/>
      <c r="S696"/>
      <c r="T696" s="50"/>
      <c r="U696" s="50"/>
      <c r="V696" s="50"/>
      <c r="W696" s="50"/>
      <c r="X696" s="50"/>
      <c r="Y696" s="50"/>
      <c r="Z696" s="50"/>
      <c r="AA696" s="50"/>
      <c r="AB696" s="50"/>
      <c r="AC696" s="50"/>
      <c r="AF696"/>
      <c r="AG696"/>
      <c r="AH696" s="66"/>
      <c r="AJ696"/>
    </row>
    <row r="697" spans="1:36" ht="15" x14ac:dyDescent="0.25">
      <c r="A697"/>
      <c r="B697"/>
      <c r="C697"/>
      <c r="D697" s="43"/>
      <c r="E697" s="44"/>
      <c r="F697" s="45"/>
      <c r="G697" s="46"/>
      <c r="H697" s="44"/>
      <c r="I697" s="45"/>
      <c r="J697" s="46"/>
      <c r="K697" s="44"/>
      <c r="L697" s="45"/>
      <c r="M697" s="46"/>
      <c r="N697" s="47"/>
      <c r="O697" s="48"/>
      <c r="P697" s="48"/>
      <c r="Q697"/>
      <c r="R697"/>
      <c r="S697"/>
      <c r="T697" s="50"/>
      <c r="U697" s="50"/>
      <c r="V697" s="50"/>
      <c r="W697" s="50"/>
      <c r="X697" s="50"/>
      <c r="Y697" s="50"/>
      <c r="Z697" s="50"/>
      <c r="AA697" s="50"/>
      <c r="AB697" s="50"/>
      <c r="AC697" s="50"/>
      <c r="AF697"/>
      <c r="AG697"/>
      <c r="AH697" s="66"/>
      <c r="AJ697"/>
    </row>
    <row r="698" spans="1:36" ht="15" x14ac:dyDescent="0.25">
      <c r="A698"/>
      <c r="B698"/>
      <c r="C698"/>
      <c r="D698" s="43"/>
      <c r="E698" s="44"/>
      <c r="F698" s="45"/>
      <c r="G698" s="46"/>
      <c r="H698" s="44"/>
      <c r="I698" s="45"/>
      <c r="J698" s="46"/>
      <c r="K698" s="44"/>
      <c r="L698" s="45"/>
      <c r="M698" s="46"/>
      <c r="N698" s="47"/>
      <c r="O698" s="48"/>
      <c r="P698" s="48"/>
      <c r="Q698"/>
      <c r="R698"/>
      <c r="S698"/>
      <c r="T698" s="50"/>
      <c r="U698" s="50"/>
      <c r="V698" s="50"/>
      <c r="W698" s="50"/>
      <c r="X698" s="50"/>
      <c r="Y698" s="50"/>
      <c r="Z698" s="50"/>
      <c r="AA698" s="50"/>
      <c r="AB698" s="50"/>
      <c r="AC698" s="50"/>
      <c r="AF698"/>
      <c r="AG698"/>
      <c r="AH698" s="66"/>
      <c r="AJ698"/>
    </row>
    <row r="699" spans="1:36" ht="15" x14ac:dyDescent="0.25">
      <c r="A699"/>
      <c r="B699"/>
      <c r="C699"/>
      <c r="D699" s="43"/>
      <c r="E699" s="44"/>
      <c r="F699" s="45"/>
      <c r="G699" s="46"/>
      <c r="H699" s="44"/>
      <c r="I699" s="45"/>
      <c r="J699" s="46"/>
      <c r="K699" s="44"/>
      <c r="L699" s="45"/>
      <c r="M699" s="46"/>
      <c r="N699" s="47"/>
      <c r="O699" s="48"/>
      <c r="P699" s="48"/>
      <c r="Q699"/>
      <c r="R699"/>
      <c r="S699"/>
      <c r="T699" s="50"/>
      <c r="U699" s="50"/>
      <c r="V699" s="50"/>
      <c r="W699" s="50"/>
      <c r="X699" s="50"/>
      <c r="Y699" s="50"/>
      <c r="Z699" s="50"/>
      <c r="AA699" s="50"/>
      <c r="AB699" s="50"/>
      <c r="AC699" s="50"/>
      <c r="AF699"/>
      <c r="AG699"/>
      <c r="AH699" s="66"/>
      <c r="AJ699"/>
    </row>
    <row r="700" spans="1:36" ht="15" x14ac:dyDescent="0.25">
      <c r="A700"/>
      <c r="B700"/>
      <c r="C700"/>
      <c r="D700" s="43"/>
      <c r="E700" s="44"/>
      <c r="F700" s="45"/>
      <c r="G700" s="46"/>
      <c r="H700" s="44"/>
      <c r="I700" s="45"/>
      <c r="J700" s="46"/>
      <c r="K700" s="44"/>
      <c r="L700" s="45"/>
      <c r="M700" s="46"/>
      <c r="N700" s="47"/>
      <c r="O700" s="48"/>
      <c r="P700" s="48"/>
      <c r="Q700"/>
      <c r="R700"/>
      <c r="S700"/>
      <c r="T700" s="50"/>
      <c r="U700" s="50"/>
      <c r="V700" s="50"/>
      <c r="W700" s="50"/>
      <c r="X700" s="50"/>
      <c r="Y700" s="50"/>
      <c r="Z700" s="50"/>
      <c r="AA700" s="50"/>
      <c r="AB700" s="50"/>
      <c r="AC700" s="50"/>
      <c r="AF700"/>
      <c r="AG700"/>
      <c r="AH700" s="66"/>
      <c r="AJ700"/>
    </row>
    <row r="701" spans="1:36" ht="15" x14ac:dyDescent="0.25">
      <c r="A701"/>
      <c r="B701"/>
      <c r="C701"/>
      <c r="D701" s="43"/>
      <c r="E701" s="44"/>
      <c r="F701" s="45"/>
      <c r="G701" s="46"/>
      <c r="H701" s="44"/>
      <c r="I701" s="45"/>
      <c r="J701" s="46"/>
      <c r="K701" s="44"/>
      <c r="L701" s="45"/>
      <c r="M701" s="46"/>
      <c r="N701" s="47"/>
      <c r="O701" s="48"/>
      <c r="P701" s="48"/>
      <c r="Q701"/>
      <c r="R701"/>
      <c r="S701"/>
      <c r="T701" s="50"/>
      <c r="U701" s="50"/>
      <c r="V701" s="50"/>
      <c r="W701" s="50"/>
      <c r="X701" s="50"/>
      <c r="Y701" s="50"/>
      <c r="Z701" s="50"/>
      <c r="AA701" s="50"/>
      <c r="AB701" s="50"/>
      <c r="AC701" s="50"/>
      <c r="AF701"/>
      <c r="AG701"/>
      <c r="AH701" s="66"/>
      <c r="AJ701"/>
    </row>
    <row r="702" spans="1:36" ht="15" x14ac:dyDescent="0.25">
      <c r="A702"/>
      <c r="B702"/>
      <c r="C702"/>
      <c r="D702" s="43"/>
      <c r="E702" s="44"/>
      <c r="F702" s="45"/>
      <c r="G702" s="46"/>
      <c r="H702" s="44"/>
      <c r="I702" s="45"/>
      <c r="J702" s="46"/>
      <c r="K702" s="44"/>
      <c r="L702" s="45"/>
      <c r="M702" s="46"/>
      <c r="N702" s="47"/>
      <c r="O702" s="48"/>
      <c r="P702" s="48"/>
      <c r="Q702"/>
      <c r="R702"/>
      <c r="S702"/>
      <c r="T702" s="50"/>
      <c r="U702" s="50"/>
      <c r="V702" s="50"/>
      <c r="W702" s="50"/>
      <c r="X702" s="50"/>
      <c r="Y702" s="50"/>
      <c r="Z702" s="50"/>
      <c r="AA702" s="50"/>
      <c r="AB702" s="50"/>
      <c r="AC702" s="50"/>
      <c r="AF702"/>
      <c r="AG702"/>
      <c r="AH702" s="66"/>
      <c r="AJ702"/>
    </row>
    <row r="703" spans="1:36" ht="15" x14ac:dyDescent="0.25">
      <c r="A703"/>
      <c r="B703"/>
      <c r="C703"/>
      <c r="D703" s="43"/>
      <c r="E703" s="44"/>
      <c r="F703" s="45"/>
      <c r="G703" s="46"/>
      <c r="H703" s="44"/>
      <c r="I703" s="45"/>
      <c r="J703" s="46"/>
      <c r="K703" s="44"/>
      <c r="L703" s="45"/>
      <c r="M703" s="46"/>
      <c r="N703" s="47"/>
      <c r="O703" s="48"/>
      <c r="P703" s="48"/>
      <c r="Q703"/>
      <c r="R703"/>
      <c r="S703"/>
      <c r="T703" s="50"/>
      <c r="U703" s="50"/>
      <c r="V703" s="50"/>
      <c r="W703" s="50"/>
      <c r="X703" s="50"/>
      <c r="Y703" s="50"/>
      <c r="Z703" s="50"/>
      <c r="AA703" s="50"/>
      <c r="AB703" s="50"/>
      <c r="AC703" s="50"/>
      <c r="AF703"/>
      <c r="AG703"/>
      <c r="AH703" s="66"/>
      <c r="AJ703"/>
    </row>
    <row r="704" spans="1:36" ht="15" x14ac:dyDescent="0.25">
      <c r="A704"/>
      <c r="B704"/>
      <c r="C704"/>
      <c r="D704" s="43"/>
      <c r="E704" s="44"/>
      <c r="F704" s="45"/>
      <c r="G704" s="46"/>
      <c r="H704" s="44"/>
      <c r="I704" s="45"/>
      <c r="J704" s="46"/>
      <c r="K704" s="44"/>
      <c r="L704" s="45"/>
      <c r="M704" s="46"/>
      <c r="N704" s="47"/>
      <c r="O704" s="48"/>
      <c r="P704" s="48"/>
      <c r="Q704"/>
      <c r="R704"/>
      <c r="S704"/>
      <c r="T704" s="50"/>
      <c r="U704" s="50"/>
      <c r="V704" s="50"/>
      <c r="W704" s="50"/>
      <c r="X704" s="50"/>
      <c r="Y704" s="50"/>
      <c r="Z704" s="50"/>
      <c r="AA704" s="50"/>
      <c r="AB704" s="50"/>
      <c r="AC704" s="50"/>
      <c r="AF704"/>
      <c r="AG704"/>
      <c r="AH704" s="66"/>
      <c r="AJ704"/>
    </row>
    <row r="705" spans="1:36" ht="15" x14ac:dyDescent="0.25">
      <c r="A705"/>
      <c r="B705"/>
      <c r="C705"/>
      <c r="D705" s="43"/>
      <c r="E705" s="44"/>
      <c r="F705" s="45"/>
      <c r="G705" s="46"/>
      <c r="H705" s="44"/>
      <c r="I705" s="45"/>
      <c r="J705" s="46"/>
      <c r="K705" s="44"/>
      <c r="L705" s="45"/>
      <c r="M705" s="46"/>
      <c r="N705" s="47"/>
      <c r="O705" s="48"/>
      <c r="P705" s="48"/>
      <c r="Q705"/>
      <c r="R705"/>
      <c r="S705"/>
      <c r="T705" s="50"/>
      <c r="U705" s="50"/>
      <c r="V705" s="50"/>
      <c r="W705" s="50"/>
      <c r="X705" s="50"/>
      <c r="Y705" s="50"/>
      <c r="Z705" s="50"/>
      <c r="AA705" s="50"/>
      <c r="AB705" s="50"/>
      <c r="AC705" s="50"/>
      <c r="AF705"/>
      <c r="AG705"/>
      <c r="AH705" s="66"/>
      <c r="AJ705"/>
    </row>
    <row r="706" spans="1:36" ht="15" x14ac:dyDescent="0.25">
      <c r="A706"/>
      <c r="B706"/>
      <c r="C706"/>
      <c r="D706" s="43"/>
      <c r="E706" s="44"/>
      <c r="F706" s="45"/>
      <c r="G706" s="46"/>
      <c r="H706" s="44"/>
      <c r="I706" s="45"/>
      <c r="J706" s="46"/>
      <c r="K706" s="44"/>
      <c r="L706" s="45"/>
      <c r="M706" s="46"/>
      <c r="N706" s="47"/>
      <c r="O706" s="48"/>
      <c r="P706" s="48"/>
      <c r="Q706"/>
      <c r="R706"/>
      <c r="S706"/>
      <c r="T706" s="50"/>
      <c r="U706" s="50"/>
      <c r="V706" s="50"/>
      <c r="W706" s="50"/>
      <c r="X706" s="50"/>
      <c r="Y706" s="50"/>
      <c r="Z706" s="50"/>
      <c r="AA706" s="50"/>
      <c r="AB706" s="50"/>
      <c r="AC706" s="50"/>
      <c r="AF706"/>
      <c r="AG706"/>
      <c r="AH706" s="66"/>
      <c r="AJ706"/>
    </row>
    <row r="707" spans="1:36" ht="15" x14ac:dyDescent="0.25">
      <c r="A707"/>
      <c r="B707"/>
      <c r="C707"/>
      <c r="D707" s="43"/>
      <c r="E707" s="44"/>
      <c r="F707" s="45"/>
      <c r="G707" s="46"/>
      <c r="H707" s="44"/>
      <c r="I707" s="45"/>
      <c r="J707" s="46"/>
      <c r="K707" s="44"/>
      <c r="L707" s="45"/>
      <c r="M707" s="46"/>
      <c r="N707" s="47"/>
      <c r="O707" s="48"/>
      <c r="P707" s="48"/>
      <c r="Q707"/>
      <c r="R707"/>
      <c r="S707"/>
      <c r="T707" s="50"/>
      <c r="U707" s="50"/>
      <c r="V707" s="50"/>
      <c r="W707" s="50"/>
      <c r="X707" s="50"/>
      <c r="Y707" s="50"/>
      <c r="Z707" s="50"/>
      <c r="AA707" s="50"/>
      <c r="AB707" s="50"/>
      <c r="AC707" s="50"/>
      <c r="AF707"/>
      <c r="AG707"/>
      <c r="AH707" s="66"/>
      <c r="AJ707"/>
    </row>
    <row r="708" spans="1:36" ht="15" x14ac:dyDescent="0.25">
      <c r="A708"/>
      <c r="B708"/>
      <c r="C708"/>
      <c r="D708" s="43"/>
      <c r="E708" s="44"/>
      <c r="F708" s="45"/>
      <c r="G708" s="46"/>
      <c r="H708" s="44"/>
      <c r="I708" s="45"/>
      <c r="J708" s="46"/>
      <c r="K708" s="44"/>
      <c r="L708" s="45"/>
      <c r="M708" s="46"/>
      <c r="N708" s="47"/>
      <c r="O708" s="48"/>
      <c r="P708" s="48"/>
      <c r="Q708"/>
      <c r="R708"/>
      <c r="S708"/>
      <c r="T708" s="50"/>
      <c r="U708" s="50"/>
      <c r="V708" s="50"/>
      <c r="W708" s="50"/>
      <c r="X708" s="50"/>
      <c r="Y708" s="50"/>
      <c r="Z708" s="50"/>
      <c r="AA708" s="50"/>
      <c r="AB708" s="50"/>
      <c r="AC708" s="50"/>
      <c r="AF708"/>
      <c r="AG708"/>
      <c r="AH708" s="66"/>
      <c r="AJ708"/>
    </row>
    <row r="709" spans="1:36" ht="15" x14ac:dyDescent="0.25">
      <c r="A709"/>
      <c r="B709"/>
      <c r="C709"/>
      <c r="D709" s="43"/>
      <c r="E709" s="44"/>
      <c r="F709" s="45"/>
      <c r="G709" s="46"/>
      <c r="H709" s="44"/>
      <c r="I709" s="45"/>
      <c r="J709" s="46"/>
      <c r="K709" s="44"/>
      <c r="L709" s="45"/>
      <c r="M709" s="46"/>
      <c r="N709" s="47"/>
      <c r="O709" s="48"/>
      <c r="P709" s="48"/>
      <c r="Q709"/>
      <c r="R709"/>
      <c r="S709"/>
      <c r="T709" s="50"/>
      <c r="U709" s="50"/>
      <c r="V709" s="50"/>
      <c r="W709" s="50"/>
      <c r="X709" s="50"/>
      <c r="Y709" s="50"/>
      <c r="Z709" s="50"/>
      <c r="AA709" s="50"/>
      <c r="AB709" s="50"/>
      <c r="AC709" s="50"/>
      <c r="AF709"/>
      <c r="AG709"/>
      <c r="AH709" s="66"/>
      <c r="AJ709"/>
    </row>
    <row r="710" spans="1:36" ht="15" x14ac:dyDescent="0.25">
      <c r="A710"/>
      <c r="B710"/>
      <c r="C710"/>
      <c r="D710" s="43"/>
      <c r="E710" s="44"/>
      <c r="F710" s="45"/>
      <c r="G710" s="46"/>
      <c r="H710" s="44"/>
      <c r="I710" s="45"/>
      <c r="J710" s="46"/>
      <c r="K710" s="44"/>
      <c r="L710" s="45"/>
      <c r="M710" s="46"/>
      <c r="N710" s="47"/>
      <c r="O710" s="48"/>
      <c r="P710" s="48"/>
      <c r="Q710"/>
      <c r="R710"/>
      <c r="S710"/>
      <c r="T710" s="50"/>
      <c r="U710" s="50"/>
      <c r="V710" s="50"/>
      <c r="W710" s="50"/>
      <c r="X710" s="50"/>
      <c r="Y710" s="50"/>
      <c r="Z710" s="50"/>
      <c r="AA710" s="50"/>
      <c r="AB710" s="50"/>
      <c r="AC710" s="50"/>
      <c r="AF710"/>
      <c r="AG710"/>
      <c r="AH710" s="66"/>
      <c r="AJ710"/>
    </row>
    <row r="711" spans="1:36" ht="15" x14ac:dyDescent="0.25">
      <c r="A711"/>
      <c r="B711"/>
      <c r="C711"/>
      <c r="D711" s="43"/>
      <c r="E711" s="44"/>
      <c r="F711" s="45"/>
      <c r="G711" s="46"/>
      <c r="H711" s="44"/>
      <c r="I711" s="45"/>
      <c r="J711" s="46"/>
      <c r="K711" s="44"/>
      <c r="L711" s="45"/>
      <c r="M711" s="46"/>
      <c r="N711" s="47"/>
      <c r="O711" s="48"/>
      <c r="P711" s="48"/>
      <c r="Q711"/>
      <c r="R711"/>
      <c r="S711"/>
      <c r="T711" s="50"/>
      <c r="U711" s="50"/>
      <c r="V711" s="50"/>
      <c r="W711" s="50"/>
      <c r="X711" s="50"/>
      <c r="Y711" s="50"/>
      <c r="Z711" s="50"/>
      <c r="AA711" s="50"/>
      <c r="AB711" s="50"/>
      <c r="AC711" s="50"/>
      <c r="AF711"/>
      <c r="AG711"/>
      <c r="AH711" s="66"/>
      <c r="AJ711"/>
    </row>
    <row r="712" spans="1:36" ht="15" x14ac:dyDescent="0.25">
      <c r="A712"/>
      <c r="B712"/>
      <c r="C712"/>
      <c r="D712" s="43"/>
      <c r="E712" s="44"/>
      <c r="F712" s="45"/>
      <c r="G712" s="46"/>
      <c r="H712" s="44"/>
      <c r="I712" s="45"/>
      <c r="J712" s="46"/>
      <c r="K712" s="44"/>
      <c r="L712" s="45"/>
      <c r="M712" s="46"/>
      <c r="N712" s="47"/>
      <c r="O712" s="48"/>
      <c r="P712" s="48"/>
      <c r="Q712"/>
      <c r="R712"/>
      <c r="S712"/>
      <c r="T712" s="50"/>
      <c r="U712" s="50"/>
      <c r="V712" s="50"/>
      <c r="W712" s="50"/>
      <c r="X712" s="50"/>
      <c r="Y712" s="50"/>
      <c r="Z712" s="50"/>
      <c r="AA712" s="50"/>
      <c r="AB712" s="50"/>
      <c r="AC712" s="50"/>
      <c r="AF712"/>
      <c r="AG712"/>
      <c r="AH712" s="66"/>
      <c r="AJ712"/>
    </row>
    <row r="713" spans="1:36" ht="15" x14ac:dyDescent="0.25">
      <c r="A713"/>
      <c r="B713"/>
      <c r="C713"/>
      <c r="D713" s="43"/>
      <c r="E713" s="44"/>
      <c r="F713" s="45"/>
      <c r="G713" s="46"/>
      <c r="H713" s="44"/>
      <c r="I713" s="45"/>
      <c r="J713" s="46"/>
      <c r="K713" s="44"/>
      <c r="L713" s="45"/>
      <c r="M713" s="46"/>
      <c r="N713" s="47"/>
      <c r="O713" s="48"/>
      <c r="P713" s="48"/>
      <c r="Q713"/>
      <c r="R713"/>
      <c r="S713"/>
      <c r="T713" s="50"/>
      <c r="U713" s="50"/>
      <c r="V713" s="50"/>
      <c r="W713" s="50"/>
      <c r="X713" s="50"/>
      <c r="Y713" s="50"/>
      <c r="Z713" s="50"/>
      <c r="AA713" s="50"/>
      <c r="AB713" s="50"/>
      <c r="AC713" s="50"/>
      <c r="AF713"/>
      <c r="AG713"/>
      <c r="AH713" s="66"/>
      <c r="AJ713"/>
    </row>
    <row r="714" spans="1:36" ht="15" x14ac:dyDescent="0.25">
      <c r="A714"/>
      <c r="B714"/>
      <c r="C714"/>
      <c r="D714" s="43"/>
      <c r="E714" s="44"/>
      <c r="F714" s="45"/>
      <c r="G714" s="46"/>
      <c r="H714" s="44"/>
      <c r="I714" s="45"/>
      <c r="J714" s="46"/>
      <c r="K714" s="44"/>
      <c r="L714" s="45"/>
      <c r="M714" s="46"/>
      <c r="N714" s="47"/>
      <c r="O714" s="48"/>
      <c r="P714" s="48"/>
      <c r="Q714"/>
      <c r="R714"/>
      <c r="S714"/>
      <c r="T714" s="50"/>
      <c r="U714" s="50"/>
      <c r="V714" s="50"/>
      <c r="W714" s="50"/>
      <c r="X714" s="50"/>
      <c r="Y714" s="50"/>
      <c r="Z714" s="50"/>
      <c r="AA714" s="50"/>
      <c r="AB714" s="50"/>
      <c r="AC714" s="50"/>
      <c r="AF714"/>
      <c r="AG714"/>
      <c r="AH714" s="66"/>
      <c r="AJ714"/>
    </row>
    <row r="715" spans="1:36" ht="15" x14ac:dyDescent="0.25">
      <c r="A715"/>
      <c r="B715"/>
      <c r="C715"/>
      <c r="D715" s="43"/>
      <c r="E715" s="44"/>
      <c r="F715" s="45"/>
      <c r="G715" s="46"/>
      <c r="H715" s="44"/>
      <c r="I715" s="45"/>
      <c r="J715" s="46"/>
      <c r="K715" s="44"/>
      <c r="L715" s="45"/>
      <c r="M715" s="46"/>
      <c r="N715" s="47"/>
      <c r="O715" s="48"/>
      <c r="P715" s="48"/>
      <c r="Q715"/>
      <c r="R715"/>
      <c r="S715"/>
      <c r="T715" s="50"/>
      <c r="U715" s="50"/>
      <c r="V715" s="50"/>
      <c r="W715" s="50"/>
      <c r="X715" s="50"/>
      <c r="Y715" s="50"/>
      <c r="Z715" s="50"/>
      <c r="AA715" s="50"/>
      <c r="AB715" s="50"/>
      <c r="AC715" s="50"/>
      <c r="AF715"/>
      <c r="AG715"/>
      <c r="AH715" s="66"/>
      <c r="AJ715"/>
    </row>
    <row r="716" spans="1:36" ht="15" x14ac:dyDescent="0.25">
      <c r="A716"/>
      <c r="B716"/>
      <c r="C716"/>
      <c r="D716" s="43"/>
      <c r="E716" s="44"/>
      <c r="F716" s="45"/>
      <c r="G716" s="46"/>
      <c r="H716" s="44"/>
      <c r="I716" s="45"/>
      <c r="J716" s="46"/>
      <c r="K716" s="44"/>
      <c r="L716" s="45"/>
      <c r="M716" s="46"/>
      <c r="N716" s="47"/>
      <c r="O716" s="48"/>
      <c r="P716" s="48"/>
      <c r="Q716"/>
      <c r="R716"/>
      <c r="S716"/>
      <c r="T716" s="50"/>
      <c r="U716" s="50"/>
      <c r="V716" s="50"/>
      <c r="W716" s="50"/>
      <c r="X716" s="50"/>
      <c r="Y716" s="50"/>
      <c r="Z716" s="50"/>
      <c r="AA716" s="50"/>
      <c r="AB716" s="50"/>
      <c r="AC716" s="50"/>
      <c r="AF716"/>
      <c r="AG716"/>
      <c r="AH716" s="66"/>
      <c r="AJ716"/>
    </row>
    <row r="717" spans="1:36" ht="15" x14ac:dyDescent="0.25">
      <c r="A717"/>
      <c r="B717"/>
      <c r="C717"/>
      <c r="D717" s="43"/>
      <c r="E717" s="44"/>
      <c r="F717" s="45"/>
      <c r="G717" s="46"/>
      <c r="H717" s="44"/>
      <c r="I717" s="45"/>
      <c r="J717" s="46"/>
      <c r="K717" s="44"/>
      <c r="L717" s="45"/>
      <c r="M717" s="46"/>
      <c r="N717" s="47"/>
      <c r="O717" s="48"/>
      <c r="P717" s="48"/>
      <c r="Q717"/>
      <c r="R717"/>
      <c r="S717"/>
      <c r="T717" s="50"/>
      <c r="U717" s="50"/>
      <c r="V717" s="50"/>
      <c r="W717" s="50"/>
      <c r="X717" s="50"/>
      <c r="Y717" s="50"/>
      <c r="Z717" s="50"/>
      <c r="AA717" s="50"/>
      <c r="AB717" s="50"/>
      <c r="AC717" s="50"/>
      <c r="AF717"/>
      <c r="AG717"/>
      <c r="AH717" s="66"/>
      <c r="AJ717"/>
    </row>
    <row r="718" spans="1:36" ht="15" x14ac:dyDescent="0.25">
      <c r="A718"/>
      <c r="B718"/>
      <c r="C718"/>
      <c r="D718" s="43"/>
      <c r="E718" s="44"/>
      <c r="F718" s="45"/>
      <c r="G718" s="46"/>
      <c r="H718" s="44"/>
      <c r="I718" s="45"/>
      <c r="J718" s="46"/>
      <c r="K718" s="44"/>
      <c r="L718" s="45"/>
      <c r="M718" s="46"/>
      <c r="N718" s="47"/>
      <c r="O718" s="48"/>
      <c r="P718" s="48"/>
      <c r="Q718"/>
      <c r="R718"/>
      <c r="S718"/>
      <c r="T718" s="50"/>
      <c r="U718" s="50"/>
      <c r="V718" s="50"/>
      <c r="W718" s="50"/>
      <c r="X718" s="50"/>
      <c r="Y718" s="50"/>
      <c r="Z718" s="50"/>
      <c r="AA718" s="50"/>
      <c r="AB718" s="50"/>
      <c r="AC718" s="50"/>
      <c r="AF718"/>
      <c r="AG718"/>
      <c r="AH718" s="66"/>
      <c r="AJ718"/>
    </row>
    <row r="719" spans="1:36" ht="15" x14ac:dyDescent="0.25">
      <c r="A719"/>
      <c r="B719"/>
      <c r="C719"/>
      <c r="D719" s="43"/>
      <c r="E719" s="44"/>
      <c r="F719" s="45"/>
      <c r="G719" s="46"/>
      <c r="H719" s="44"/>
      <c r="I719" s="45"/>
      <c r="J719" s="46"/>
      <c r="K719" s="44"/>
      <c r="L719" s="45"/>
      <c r="M719" s="46"/>
      <c r="N719" s="47"/>
      <c r="O719" s="48"/>
      <c r="P719" s="48"/>
      <c r="Q719"/>
      <c r="R719"/>
      <c r="S719"/>
      <c r="T719" s="50"/>
      <c r="U719" s="50"/>
      <c r="V719" s="50"/>
      <c r="W719" s="50"/>
      <c r="X719" s="50"/>
      <c r="Y719" s="50"/>
      <c r="Z719" s="50"/>
      <c r="AA719" s="50"/>
      <c r="AB719" s="50"/>
      <c r="AC719" s="50"/>
      <c r="AF719"/>
      <c r="AG719"/>
      <c r="AH719" s="66"/>
      <c r="AJ719"/>
    </row>
    <row r="720" spans="1:36" ht="15" x14ac:dyDescent="0.25">
      <c r="A720"/>
      <c r="B720"/>
      <c r="C720"/>
      <c r="D720" s="43"/>
      <c r="E720" s="44"/>
      <c r="F720" s="45"/>
      <c r="G720" s="46"/>
      <c r="H720" s="44"/>
      <c r="I720" s="45"/>
      <c r="J720" s="46"/>
      <c r="K720" s="44"/>
      <c r="L720" s="45"/>
      <c r="M720" s="46"/>
      <c r="N720" s="47"/>
      <c r="O720" s="48"/>
      <c r="P720" s="48"/>
      <c r="Q720"/>
      <c r="R720"/>
      <c r="S720"/>
      <c r="T720" s="50"/>
      <c r="U720" s="50"/>
      <c r="V720" s="50"/>
      <c r="W720" s="50"/>
      <c r="X720" s="50"/>
      <c r="Y720" s="50"/>
      <c r="Z720" s="50"/>
      <c r="AA720" s="50"/>
      <c r="AB720" s="50"/>
      <c r="AC720" s="50"/>
      <c r="AF720"/>
      <c r="AG720"/>
      <c r="AH720" s="66"/>
      <c r="AJ720"/>
    </row>
    <row r="721" spans="1:36" ht="15" x14ac:dyDescent="0.25">
      <c r="A721"/>
      <c r="B721"/>
      <c r="C721"/>
      <c r="D721" s="43"/>
      <c r="E721" s="44"/>
      <c r="F721" s="45"/>
      <c r="G721" s="46"/>
      <c r="H721" s="44"/>
      <c r="I721" s="45"/>
      <c r="J721" s="46"/>
      <c r="K721" s="44"/>
      <c r="L721" s="45"/>
      <c r="M721" s="46"/>
      <c r="N721" s="47"/>
      <c r="O721" s="48"/>
      <c r="P721" s="48"/>
      <c r="Q721"/>
      <c r="R721"/>
      <c r="S721"/>
      <c r="T721" s="50"/>
      <c r="U721" s="50"/>
      <c r="V721" s="50"/>
      <c r="W721" s="50"/>
      <c r="X721" s="50"/>
      <c r="Y721" s="50"/>
      <c r="Z721" s="50"/>
      <c r="AA721" s="50"/>
      <c r="AB721" s="50"/>
      <c r="AC721" s="50"/>
      <c r="AF721"/>
      <c r="AG721"/>
      <c r="AH721" s="66"/>
      <c r="AJ721"/>
    </row>
    <row r="722" spans="1:36" ht="15" x14ac:dyDescent="0.25">
      <c r="A722"/>
      <c r="B722"/>
      <c r="C722"/>
      <c r="D722" s="43"/>
      <c r="E722" s="44"/>
      <c r="F722" s="45"/>
      <c r="G722" s="46"/>
      <c r="H722" s="44"/>
      <c r="I722" s="45"/>
      <c r="J722" s="46"/>
      <c r="K722" s="44"/>
      <c r="L722" s="45"/>
      <c r="M722" s="46"/>
      <c r="N722" s="47"/>
      <c r="O722" s="48"/>
      <c r="P722" s="48"/>
      <c r="Q722"/>
      <c r="R722"/>
      <c r="S722"/>
      <c r="T722" s="50"/>
      <c r="U722" s="50"/>
      <c r="V722" s="50"/>
      <c r="W722" s="50"/>
      <c r="X722" s="50"/>
      <c r="Y722" s="50"/>
      <c r="Z722" s="50"/>
      <c r="AA722" s="50"/>
      <c r="AB722" s="50"/>
      <c r="AC722" s="50"/>
      <c r="AF722"/>
      <c r="AG722"/>
      <c r="AH722" s="66"/>
      <c r="AJ722"/>
    </row>
    <row r="723" spans="1:36" ht="15" x14ac:dyDescent="0.25">
      <c r="A723"/>
      <c r="B723"/>
      <c r="C723"/>
      <c r="D723" s="43"/>
      <c r="E723" s="44"/>
      <c r="F723" s="45"/>
      <c r="G723" s="46"/>
      <c r="H723" s="44"/>
      <c r="I723" s="45"/>
      <c r="J723" s="46"/>
      <c r="K723" s="44"/>
      <c r="L723" s="45"/>
      <c r="M723" s="46"/>
      <c r="N723" s="47"/>
      <c r="O723" s="48"/>
      <c r="P723" s="48"/>
      <c r="Q723"/>
      <c r="R723"/>
      <c r="S723"/>
      <c r="T723" s="50"/>
      <c r="U723" s="50"/>
      <c r="V723" s="50"/>
      <c r="W723" s="50"/>
      <c r="X723" s="50"/>
      <c r="Y723" s="50"/>
      <c r="Z723" s="50"/>
      <c r="AA723" s="50"/>
      <c r="AB723" s="50"/>
      <c r="AC723" s="50"/>
      <c r="AF723"/>
      <c r="AG723"/>
      <c r="AH723" s="66"/>
      <c r="AJ723"/>
    </row>
    <row r="724" spans="1:36" ht="15" x14ac:dyDescent="0.25">
      <c r="A724"/>
      <c r="B724"/>
      <c r="C724"/>
      <c r="D724" s="43"/>
      <c r="E724" s="44"/>
      <c r="F724" s="45"/>
      <c r="G724" s="46"/>
      <c r="H724" s="44"/>
      <c r="I724" s="45"/>
      <c r="J724" s="46"/>
      <c r="K724" s="44"/>
      <c r="L724" s="45"/>
      <c r="M724" s="46"/>
      <c r="N724" s="47"/>
      <c r="O724" s="48"/>
      <c r="P724" s="48"/>
      <c r="Q724"/>
      <c r="R724"/>
      <c r="S724"/>
      <c r="T724" s="50"/>
      <c r="U724" s="50"/>
      <c r="V724" s="50"/>
      <c r="W724" s="50"/>
      <c r="X724" s="50"/>
      <c r="Y724" s="50"/>
      <c r="Z724" s="50"/>
      <c r="AA724" s="50"/>
      <c r="AB724" s="50"/>
      <c r="AC724" s="50"/>
      <c r="AF724"/>
      <c r="AG724"/>
      <c r="AH724" s="66"/>
      <c r="AJ724"/>
    </row>
    <row r="725" spans="1:36" ht="15" x14ac:dyDescent="0.25">
      <c r="A725"/>
      <c r="B725"/>
      <c r="C725"/>
      <c r="D725" s="43"/>
      <c r="E725" s="44"/>
      <c r="F725" s="45"/>
      <c r="G725" s="46"/>
      <c r="H725" s="44"/>
      <c r="I725" s="45"/>
      <c r="J725" s="46"/>
      <c r="K725" s="44"/>
      <c r="L725" s="45"/>
      <c r="M725" s="46"/>
      <c r="N725" s="47"/>
      <c r="O725" s="48"/>
      <c r="P725" s="48"/>
      <c r="Q725"/>
      <c r="R725"/>
      <c r="S725"/>
      <c r="T725" s="50"/>
      <c r="U725" s="50"/>
      <c r="V725" s="50"/>
      <c r="W725" s="50"/>
      <c r="X725" s="50"/>
      <c r="Y725" s="50"/>
      <c r="Z725" s="50"/>
      <c r="AA725" s="50"/>
      <c r="AB725" s="50"/>
      <c r="AC725" s="50"/>
      <c r="AF725"/>
      <c r="AG725"/>
      <c r="AH725" s="66"/>
      <c r="AJ725"/>
    </row>
    <row r="726" spans="1:36" ht="15" x14ac:dyDescent="0.25">
      <c r="A726"/>
      <c r="B726"/>
      <c r="C726"/>
      <c r="D726" s="43"/>
      <c r="E726" s="44"/>
      <c r="F726" s="45"/>
      <c r="G726" s="46"/>
      <c r="H726" s="44"/>
      <c r="I726" s="45"/>
      <c r="J726" s="46"/>
      <c r="K726" s="44"/>
      <c r="L726" s="45"/>
      <c r="M726" s="46"/>
      <c r="N726" s="47"/>
      <c r="O726" s="48"/>
      <c r="P726" s="48"/>
      <c r="Q726"/>
      <c r="R726"/>
      <c r="S726"/>
      <c r="T726" s="50"/>
      <c r="U726" s="50"/>
      <c r="V726" s="50"/>
      <c r="W726" s="50"/>
      <c r="X726" s="50"/>
      <c r="Y726" s="50"/>
      <c r="Z726" s="50"/>
      <c r="AA726" s="50"/>
      <c r="AB726" s="50"/>
      <c r="AC726" s="50"/>
      <c r="AF726"/>
      <c r="AG726"/>
      <c r="AH726" s="66"/>
      <c r="AJ726"/>
    </row>
    <row r="727" spans="1:36" ht="15" x14ac:dyDescent="0.25">
      <c r="A727"/>
      <c r="B727"/>
      <c r="C727"/>
      <c r="D727" s="43"/>
      <c r="E727" s="44"/>
      <c r="F727" s="45"/>
      <c r="G727" s="46"/>
      <c r="H727" s="44"/>
      <c r="I727" s="45"/>
      <c r="J727" s="46"/>
      <c r="K727" s="44"/>
      <c r="L727" s="45"/>
      <c r="M727" s="46"/>
      <c r="N727" s="47"/>
      <c r="O727" s="48"/>
      <c r="P727" s="48"/>
      <c r="Q727"/>
      <c r="R727"/>
      <c r="S727"/>
      <c r="T727" s="50"/>
      <c r="U727" s="50"/>
      <c r="V727" s="50"/>
      <c r="W727" s="50"/>
      <c r="X727" s="50"/>
      <c r="Y727" s="50"/>
      <c r="Z727" s="50"/>
      <c r="AA727" s="50"/>
      <c r="AB727" s="50"/>
      <c r="AC727" s="50"/>
      <c r="AF727"/>
      <c r="AG727"/>
      <c r="AH727" s="66"/>
      <c r="AJ727"/>
    </row>
    <row r="728" spans="1:36" ht="15" x14ac:dyDescent="0.25">
      <c r="A728"/>
      <c r="B728"/>
      <c r="C728"/>
      <c r="D728" s="43"/>
      <c r="E728" s="44"/>
      <c r="F728" s="45"/>
      <c r="G728" s="46"/>
      <c r="H728" s="44"/>
      <c r="I728" s="45"/>
      <c r="J728" s="46"/>
      <c r="K728" s="44"/>
      <c r="L728" s="45"/>
      <c r="M728" s="46"/>
      <c r="N728" s="47"/>
      <c r="O728" s="48"/>
      <c r="P728" s="48"/>
      <c r="Q728"/>
      <c r="R728"/>
      <c r="S728"/>
      <c r="T728" s="50"/>
      <c r="U728" s="50"/>
      <c r="V728" s="50"/>
      <c r="W728" s="50"/>
      <c r="X728" s="50"/>
      <c r="Y728" s="50"/>
      <c r="Z728" s="50"/>
      <c r="AA728" s="50"/>
      <c r="AB728" s="50"/>
      <c r="AC728" s="50"/>
      <c r="AF728"/>
      <c r="AG728"/>
      <c r="AH728" s="66"/>
      <c r="AJ728"/>
    </row>
    <row r="729" spans="1:36" ht="15" x14ac:dyDescent="0.25">
      <c r="A729"/>
      <c r="B729"/>
      <c r="C729"/>
      <c r="D729" s="43"/>
      <c r="E729" s="44"/>
      <c r="F729" s="45"/>
      <c r="G729" s="46"/>
      <c r="H729" s="44"/>
      <c r="I729" s="45"/>
      <c r="J729" s="46"/>
      <c r="K729" s="44"/>
      <c r="L729" s="45"/>
      <c r="M729" s="46"/>
      <c r="N729" s="47"/>
      <c r="O729" s="48"/>
      <c r="P729" s="48"/>
      <c r="Q729"/>
      <c r="R729"/>
      <c r="S729"/>
      <c r="T729" s="50"/>
      <c r="U729" s="50"/>
      <c r="V729" s="50"/>
      <c r="W729" s="50"/>
      <c r="X729" s="50"/>
      <c r="Y729" s="50"/>
      <c r="Z729" s="50"/>
      <c r="AA729" s="50"/>
      <c r="AB729" s="50"/>
      <c r="AC729" s="50"/>
      <c r="AF729"/>
      <c r="AG729"/>
      <c r="AH729" s="66"/>
      <c r="AJ729"/>
    </row>
    <row r="730" spans="1:36" ht="15" x14ac:dyDescent="0.25">
      <c r="A730"/>
      <c r="B730"/>
      <c r="C730"/>
      <c r="D730" s="43"/>
      <c r="E730" s="44"/>
      <c r="F730" s="45"/>
      <c r="G730" s="46"/>
      <c r="H730" s="44"/>
      <c r="I730" s="45"/>
      <c r="J730" s="46"/>
      <c r="K730" s="44"/>
      <c r="L730" s="45"/>
      <c r="M730" s="46"/>
      <c r="N730" s="47"/>
      <c r="O730" s="48"/>
      <c r="P730" s="48"/>
      <c r="Q730"/>
      <c r="R730"/>
      <c r="S730"/>
      <c r="T730" s="50"/>
      <c r="U730" s="50"/>
      <c r="V730" s="50"/>
      <c r="W730" s="50"/>
      <c r="X730" s="50"/>
      <c r="Y730" s="50"/>
      <c r="Z730" s="50"/>
      <c r="AA730" s="50"/>
      <c r="AB730" s="50"/>
      <c r="AC730" s="50"/>
      <c r="AF730"/>
      <c r="AG730"/>
      <c r="AH730" s="66"/>
      <c r="AJ730"/>
    </row>
    <row r="731" spans="1:36" ht="15" x14ac:dyDescent="0.25">
      <c r="A731"/>
      <c r="B731"/>
      <c r="C731"/>
      <c r="D731" s="43"/>
      <c r="E731" s="44"/>
      <c r="F731" s="45"/>
      <c r="G731" s="46"/>
      <c r="H731" s="44"/>
      <c r="I731" s="45"/>
      <c r="J731" s="46"/>
      <c r="K731" s="44"/>
      <c r="L731" s="45"/>
      <c r="M731" s="46"/>
      <c r="N731" s="47"/>
      <c r="O731" s="48"/>
      <c r="P731" s="48"/>
      <c r="Q731"/>
      <c r="R731"/>
      <c r="S731"/>
      <c r="T731" s="50"/>
      <c r="U731" s="50"/>
      <c r="V731" s="50"/>
      <c r="W731" s="50"/>
      <c r="X731" s="50"/>
      <c r="Y731" s="50"/>
      <c r="Z731" s="50"/>
      <c r="AA731" s="50"/>
      <c r="AB731" s="50"/>
      <c r="AC731" s="50"/>
      <c r="AF731"/>
      <c r="AG731"/>
      <c r="AH731" s="66"/>
      <c r="AJ731"/>
    </row>
    <row r="732" spans="1:36" ht="15" x14ac:dyDescent="0.25">
      <c r="A732"/>
      <c r="B732"/>
      <c r="C732"/>
      <c r="D732" s="43"/>
      <c r="E732" s="44"/>
      <c r="F732" s="45"/>
      <c r="G732" s="46"/>
      <c r="H732" s="44"/>
      <c r="I732" s="45"/>
      <c r="J732" s="46"/>
      <c r="K732" s="44"/>
      <c r="L732" s="45"/>
      <c r="M732" s="46"/>
      <c r="N732" s="47"/>
      <c r="O732" s="48"/>
      <c r="P732" s="48"/>
      <c r="Q732"/>
      <c r="R732"/>
      <c r="S732"/>
      <c r="T732" s="50"/>
      <c r="U732" s="50"/>
      <c r="V732" s="50"/>
      <c r="W732" s="50"/>
      <c r="X732" s="50"/>
      <c r="Y732" s="50"/>
      <c r="Z732" s="50"/>
      <c r="AA732" s="50"/>
      <c r="AB732" s="50"/>
      <c r="AC732" s="50"/>
      <c r="AF732"/>
      <c r="AG732"/>
      <c r="AH732" s="66"/>
      <c r="AJ732"/>
    </row>
    <row r="733" spans="1:36" ht="15" x14ac:dyDescent="0.25">
      <c r="A733"/>
      <c r="B733"/>
      <c r="C733"/>
      <c r="D733" s="43"/>
      <c r="E733" s="44"/>
      <c r="F733" s="45"/>
      <c r="G733" s="46"/>
      <c r="H733" s="44"/>
      <c r="I733" s="45"/>
      <c r="J733" s="46"/>
      <c r="K733" s="44"/>
      <c r="L733" s="45"/>
      <c r="M733" s="46"/>
      <c r="N733" s="47"/>
      <c r="O733" s="48"/>
      <c r="P733" s="48"/>
      <c r="Q733"/>
      <c r="R733"/>
      <c r="S733"/>
      <c r="T733" s="50"/>
      <c r="U733" s="50"/>
      <c r="V733" s="50"/>
      <c r="W733" s="50"/>
      <c r="X733" s="50"/>
      <c r="Y733" s="50"/>
      <c r="Z733" s="50"/>
      <c r="AA733" s="50"/>
      <c r="AB733" s="50"/>
      <c r="AC733" s="50"/>
      <c r="AF733"/>
      <c r="AG733"/>
      <c r="AH733" s="66"/>
      <c r="AJ733"/>
    </row>
    <row r="734" spans="1:36" ht="15" x14ac:dyDescent="0.25">
      <c r="A734"/>
      <c r="B734"/>
      <c r="C734"/>
      <c r="D734" s="43"/>
      <c r="E734" s="44"/>
      <c r="F734" s="45"/>
      <c r="G734" s="46"/>
      <c r="H734" s="44"/>
      <c r="I734" s="45"/>
      <c r="J734" s="46"/>
      <c r="K734" s="44"/>
      <c r="L734" s="45"/>
      <c r="M734" s="46"/>
      <c r="N734" s="47"/>
      <c r="O734" s="48"/>
      <c r="P734" s="48"/>
      <c r="Q734"/>
      <c r="R734"/>
      <c r="S734"/>
      <c r="T734" s="50"/>
      <c r="U734" s="50"/>
      <c r="V734" s="50"/>
      <c r="W734" s="50"/>
      <c r="X734" s="50"/>
      <c r="Y734" s="50"/>
      <c r="Z734" s="50"/>
      <c r="AA734" s="50"/>
      <c r="AB734" s="50"/>
      <c r="AC734" s="50"/>
      <c r="AF734"/>
      <c r="AG734"/>
      <c r="AH734" s="66"/>
      <c r="AJ734"/>
    </row>
    <row r="735" spans="1:36" ht="15" x14ac:dyDescent="0.25">
      <c r="A735"/>
      <c r="B735"/>
      <c r="C735"/>
      <c r="D735" s="43"/>
      <c r="E735" s="44"/>
      <c r="F735" s="45"/>
      <c r="G735" s="46"/>
      <c r="H735" s="44"/>
      <c r="I735" s="45"/>
      <c r="J735" s="46"/>
      <c r="K735" s="44"/>
      <c r="L735" s="45"/>
      <c r="M735" s="46"/>
      <c r="N735" s="47"/>
      <c r="O735" s="48"/>
      <c r="P735" s="48"/>
      <c r="Q735"/>
      <c r="R735"/>
      <c r="S735"/>
      <c r="T735" s="50"/>
      <c r="U735" s="50"/>
      <c r="V735" s="50"/>
      <c r="W735" s="50"/>
      <c r="X735" s="50"/>
      <c r="Y735" s="50"/>
      <c r="Z735" s="50"/>
      <c r="AA735" s="50"/>
      <c r="AB735" s="50"/>
      <c r="AC735" s="50"/>
      <c r="AF735"/>
      <c r="AG735"/>
      <c r="AH735" s="66"/>
      <c r="AJ735"/>
    </row>
    <row r="736" spans="1:36" ht="15" x14ac:dyDescent="0.25">
      <c r="A736"/>
      <c r="B736"/>
      <c r="C736"/>
      <c r="D736" s="43"/>
      <c r="E736" s="44"/>
      <c r="F736" s="45"/>
      <c r="G736" s="46"/>
      <c r="H736" s="44"/>
      <c r="I736" s="45"/>
      <c r="J736" s="46"/>
      <c r="K736" s="44"/>
      <c r="L736" s="45"/>
      <c r="M736" s="46"/>
      <c r="N736" s="47"/>
      <c r="O736" s="48"/>
      <c r="P736" s="48"/>
      <c r="Q736"/>
      <c r="R736"/>
      <c r="S736"/>
      <c r="T736" s="50"/>
      <c r="U736" s="50"/>
      <c r="V736" s="50"/>
      <c r="W736" s="50"/>
      <c r="X736" s="50"/>
      <c r="Y736" s="50"/>
      <c r="Z736" s="50"/>
      <c r="AA736" s="50"/>
      <c r="AB736" s="50"/>
      <c r="AC736" s="50"/>
      <c r="AF736"/>
      <c r="AG736"/>
      <c r="AH736" s="66"/>
      <c r="AJ736"/>
    </row>
    <row r="737" spans="1:36" ht="15" x14ac:dyDescent="0.25">
      <c r="A737"/>
      <c r="B737"/>
      <c r="C737"/>
      <c r="D737" s="43"/>
      <c r="E737" s="44"/>
      <c r="F737" s="45"/>
      <c r="G737" s="46"/>
      <c r="H737" s="44"/>
      <c r="I737" s="45"/>
      <c r="J737" s="46"/>
      <c r="K737" s="44"/>
      <c r="L737" s="45"/>
      <c r="M737" s="46"/>
      <c r="N737" s="47"/>
      <c r="O737" s="48"/>
      <c r="P737" s="48"/>
      <c r="Q737"/>
      <c r="R737"/>
      <c r="S737"/>
      <c r="T737" s="50"/>
      <c r="U737" s="50"/>
      <c r="V737" s="50"/>
      <c r="W737" s="50"/>
      <c r="X737" s="50"/>
      <c r="Y737" s="50"/>
      <c r="Z737" s="50"/>
      <c r="AA737" s="50"/>
      <c r="AB737" s="50"/>
      <c r="AC737" s="50"/>
      <c r="AF737"/>
      <c r="AG737"/>
      <c r="AH737" s="66"/>
      <c r="AJ737"/>
    </row>
    <row r="738" spans="1:36" ht="15" x14ac:dyDescent="0.25">
      <c r="A738"/>
      <c r="B738"/>
      <c r="C738"/>
      <c r="D738" s="43"/>
      <c r="E738" s="44"/>
      <c r="F738" s="45"/>
      <c r="G738" s="46"/>
      <c r="H738" s="44"/>
      <c r="I738" s="45"/>
      <c r="J738" s="46"/>
      <c r="K738" s="44"/>
      <c r="L738" s="45"/>
      <c r="M738" s="46"/>
      <c r="N738" s="47"/>
      <c r="O738" s="48"/>
      <c r="P738" s="48"/>
      <c r="Q738"/>
      <c r="R738"/>
      <c r="S738"/>
      <c r="T738" s="50"/>
      <c r="U738" s="50"/>
      <c r="V738" s="50"/>
      <c r="W738" s="50"/>
      <c r="X738" s="50"/>
      <c r="Y738" s="50"/>
      <c r="Z738" s="50"/>
      <c r="AA738" s="50"/>
      <c r="AB738" s="50"/>
      <c r="AC738" s="50"/>
      <c r="AF738"/>
      <c r="AG738"/>
      <c r="AH738" s="66"/>
      <c r="AJ738"/>
    </row>
    <row r="739" spans="1:36" ht="15" x14ac:dyDescent="0.25">
      <c r="A739"/>
      <c r="B739"/>
      <c r="C739"/>
      <c r="D739" s="43"/>
      <c r="E739" s="44"/>
      <c r="F739" s="45"/>
      <c r="G739" s="46"/>
      <c r="H739" s="44"/>
      <c r="I739" s="45"/>
      <c r="J739" s="46"/>
      <c r="K739" s="44"/>
      <c r="L739" s="45"/>
      <c r="M739" s="46"/>
      <c r="N739" s="47"/>
      <c r="O739" s="48"/>
      <c r="P739" s="48"/>
      <c r="Q739"/>
      <c r="R739"/>
      <c r="S739"/>
      <c r="T739" s="50"/>
      <c r="U739" s="50"/>
      <c r="V739" s="50"/>
      <c r="W739" s="50"/>
      <c r="X739" s="50"/>
      <c r="Y739" s="50"/>
      <c r="Z739" s="50"/>
      <c r="AA739" s="50"/>
      <c r="AB739" s="50"/>
      <c r="AC739" s="50"/>
      <c r="AF739"/>
      <c r="AG739"/>
      <c r="AH739" s="66"/>
      <c r="AJ739"/>
    </row>
    <row r="740" spans="1:36" s="50" customFormat="1" ht="15" x14ac:dyDescent="0.25">
      <c r="A740"/>
      <c r="B740"/>
      <c r="C740"/>
      <c r="D740" s="43"/>
      <c r="E740" s="44"/>
      <c r="F740" s="45"/>
      <c r="G740" s="46"/>
      <c r="H740" s="44"/>
      <c r="I740" s="45"/>
      <c r="J740" s="46"/>
      <c r="K740" s="44"/>
      <c r="L740" s="45"/>
      <c r="M740" s="46"/>
      <c r="N740" s="47"/>
      <c r="O740" s="48"/>
      <c r="P740" s="48"/>
      <c r="Q740"/>
      <c r="R740"/>
      <c r="S740"/>
      <c r="AD740" s="51"/>
      <c r="AE740" s="51"/>
      <c r="AF740"/>
      <c r="AG740"/>
      <c r="AH740" s="66"/>
      <c r="AI740" s="51"/>
      <c r="AJ740" s="42"/>
    </row>
    <row r="741" spans="1:36" ht="15" x14ac:dyDescent="0.25">
      <c r="A741"/>
      <c r="B741"/>
      <c r="C741"/>
      <c r="D741" s="43"/>
      <c r="E741" s="44"/>
      <c r="F741" s="45"/>
      <c r="G741" s="46"/>
      <c r="H741" s="44"/>
      <c r="I741" s="45"/>
      <c r="J741" s="46"/>
      <c r="K741" s="44"/>
      <c r="L741" s="45"/>
      <c r="M741" s="46"/>
      <c r="N741" s="47"/>
      <c r="O741" s="48"/>
      <c r="P741" s="48"/>
      <c r="Q741"/>
      <c r="R741"/>
      <c r="S741"/>
      <c r="T741" s="50"/>
      <c r="U741" s="50"/>
      <c r="V741" s="50"/>
      <c r="W741" s="50"/>
      <c r="X741" s="50"/>
      <c r="Y741" s="50"/>
      <c r="Z741" s="50"/>
      <c r="AA741" s="50"/>
      <c r="AB741" s="50"/>
      <c r="AC741" s="50"/>
      <c r="AF741"/>
      <c r="AG741"/>
      <c r="AH741" s="66"/>
      <c r="AJ741"/>
    </row>
    <row r="742" spans="1:36" ht="15" x14ac:dyDescent="0.25">
      <c r="A742"/>
      <c r="B742"/>
      <c r="C742"/>
      <c r="D742" s="43"/>
      <c r="E742" s="44"/>
      <c r="F742" s="45"/>
      <c r="G742" s="46"/>
      <c r="H742" s="44"/>
      <c r="I742" s="45"/>
      <c r="J742" s="46"/>
      <c r="K742" s="44"/>
      <c r="L742" s="45"/>
      <c r="M742" s="46"/>
      <c r="N742" s="47"/>
      <c r="O742" s="48"/>
      <c r="P742" s="48"/>
      <c r="Q742"/>
      <c r="R742"/>
      <c r="S742"/>
      <c r="T742" s="50"/>
      <c r="U742" s="50"/>
      <c r="V742" s="50"/>
      <c r="W742" s="50"/>
      <c r="X742" s="50"/>
      <c r="Y742" s="50"/>
      <c r="Z742" s="50"/>
      <c r="AA742" s="50"/>
      <c r="AB742" s="50"/>
      <c r="AC742" s="50"/>
      <c r="AF742"/>
      <c r="AG742"/>
      <c r="AH742" s="66"/>
      <c r="AJ742"/>
    </row>
    <row r="743" spans="1:36" ht="15" x14ac:dyDescent="0.25">
      <c r="A743"/>
      <c r="B743"/>
      <c r="C743"/>
      <c r="D743" s="43"/>
      <c r="E743" s="44"/>
      <c r="F743" s="45"/>
      <c r="G743" s="46"/>
      <c r="H743" s="44"/>
      <c r="I743" s="45"/>
      <c r="J743" s="46"/>
      <c r="K743" s="44"/>
      <c r="L743" s="45"/>
      <c r="M743" s="46"/>
      <c r="N743" s="47"/>
      <c r="O743" s="48"/>
      <c r="P743" s="48"/>
      <c r="Q743"/>
      <c r="R743"/>
      <c r="S743"/>
      <c r="T743" s="50"/>
      <c r="U743" s="50"/>
      <c r="V743" s="50"/>
      <c r="W743" s="50"/>
      <c r="X743" s="50"/>
      <c r="Y743" s="50"/>
      <c r="Z743" s="50"/>
      <c r="AA743" s="50"/>
      <c r="AB743" s="50"/>
      <c r="AC743" s="50"/>
      <c r="AF743"/>
      <c r="AG743"/>
      <c r="AH743" s="66"/>
      <c r="AJ743"/>
    </row>
    <row r="744" spans="1:36" ht="15" x14ac:dyDescent="0.25">
      <c r="A744"/>
      <c r="B744"/>
      <c r="C744"/>
      <c r="D744" s="43"/>
      <c r="E744" s="44"/>
      <c r="F744" s="45"/>
      <c r="G744" s="46"/>
      <c r="H744" s="44"/>
      <c r="I744" s="45"/>
      <c r="J744" s="46"/>
      <c r="K744" s="44"/>
      <c r="L744" s="45"/>
      <c r="M744" s="46"/>
      <c r="N744" s="47"/>
      <c r="O744" s="48"/>
      <c r="P744" s="48"/>
      <c r="Q744"/>
      <c r="R744"/>
      <c r="S744"/>
      <c r="T744" s="50"/>
      <c r="U744" s="50"/>
      <c r="V744" s="50"/>
      <c r="W744" s="50"/>
      <c r="X744" s="50"/>
      <c r="Y744" s="50"/>
      <c r="Z744" s="50"/>
      <c r="AA744" s="50"/>
      <c r="AB744" s="50"/>
      <c r="AC744" s="50"/>
      <c r="AF744"/>
      <c r="AG744"/>
      <c r="AH744" s="66"/>
      <c r="AJ744"/>
    </row>
    <row r="745" spans="1:36" ht="15" x14ac:dyDescent="0.25">
      <c r="A745"/>
      <c r="B745"/>
      <c r="C745"/>
      <c r="D745" s="43"/>
      <c r="E745" s="44"/>
      <c r="F745" s="45"/>
      <c r="G745" s="46"/>
      <c r="H745" s="44"/>
      <c r="I745" s="45"/>
      <c r="J745" s="46"/>
      <c r="K745" s="44"/>
      <c r="L745" s="45"/>
      <c r="M745" s="46"/>
      <c r="N745" s="47"/>
      <c r="O745" s="48"/>
      <c r="P745" s="48"/>
      <c r="Q745"/>
      <c r="R745"/>
      <c r="S745"/>
      <c r="T745" s="50"/>
      <c r="U745" s="50"/>
      <c r="V745" s="50"/>
      <c r="W745" s="50"/>
      <c r="X745" s="50"/>
      <c r="Y745" s="50"/>
      <c r="Z745" s="50"/>
      <c r="AA745" s="50"/>
      <c r="AB745" s="50"/>
      <c r="AC745" s="50"/>
      <c r="AF745"/>
      <c r="AG745"/>
      <c r="AH745" s="66"/>
      <c r="AJ745"/>
    </row>
    <row r="746" spans="1:36" ht="15" x14ac:dyDescent="0.25">
      <c r="A746"/>
      <c r="B746"/>
      <c r="C746"/>
      <c r="D746" s="43"/>
      <c r="E746" s="44"/>
      <c r="F746" s="45"/>
      <c r="G746" s="46"/>
      <c r="H746" s="44"/>
      <c r="I746" s="45"/>
      <c r="J746" s="46"/>
      <c r="K746" s="44"/>
      <c r="L746" s="45"/>
      <c r="M746" s="46"/>
      <c r="N746" s="47"/>
      <c r="O746" s="48"/>
      <c r="P746" s="48"/>
      <c r="Q746"/>
      <c r="R746"/>
      <c r="S746"/>
      <c r="T746" s="50"/>
      <c r="U746" s="50"/>
      <c r="V746" s="50"/>
      <c r="W746" s="50"/>
      <c r="X746" s="50"/>
      <c r="Y746" s="50"/>
      <c r="Z746" s="50"/>
      <c r="AA746" s="50"/>
      <c r="AB746" s="50"/>
      <c r="AC746" s="50"/>
      <c r="AF746"/>
      <c r="AG746"/>
      <c r="AH746" s="66"/>
      <c r="AJ746"/>
    </row>
    <row r="747" spans="1:36" ht="15" x14ac:dyDescent="0.25">
      <c r="A747"/>
      <c r="B747"/>
      <c r="C747"/>
      <c r="D747" s="43"/>
      <c r="E747" s="44"/>
      <c r="F747" s="45"/>
      <c r="G747" s="46"/>
      <c r="H747" s="44"/>
      <c r="I747" s="45"/>
      <c r="J747" s="46"/>
      <c r="K747" s="44"/>
      <c r="L747" s="45"/>
      <c r="M747" s="46"/>
      <c r="N747" s="47"/>
      <c r="O747" s="48"/>
      <c r="P747" s="48"/>
      <c r="Q747"/>
      <c r="R747"/>
      <c r="S747"/>
      <c r="T747" s="50"/>
      <c r="U747" s="50"/>
      <c r="V747" s="50"/>
      <c r="W747" s="50"/>
      <c r="X747" s="50"/>
      <c r="Y747" s="50"/>
      <c r="Z747" s="50"/>
      <c r="AA747" s="50"/>
      <c r="AB747" s="50"/>
      <c r="AC747" s="50"/>
      <c r="AF747"/>
      <c r="AG747"/>
      <c r="AH747" s="66"/>
      <c r="AJ747"/>
    </row>
    <row r="748" spans="1:36" ht="15" x14ac:dyDescent="0.25">
      <c r="A748"/>
      <c r="B748"/>
      <c r="C748"/>
      <c r="D748" s="43"/>
      <c r="E748" s="44"/>
      <c r="F748" s="45"/>
      <c r="G748" s="46"/>
      <c r="H748" s="44"/>
      <c r="I748" s="45"/>
      <c r="J748" s="46"/>
      <c r="K748" s="44"/>
      <c r="L748" s="45"/>
      <c r="M748" s="46"/>
      <c r="N748" s="47"/>
      <c r="O748" s="48"/>
      <c r="P748" s="48"/>
      <c r="Q748"/>
      <c r="R748"/>
      <c r="S748"/>
      <c r="T748" s="50"/>
      <c r="U748" s="50"/>
      <c r="V748" s="50"/>
      <c r="W748" s="50"/>
      <c r="X748" s="50"/>
      <c r="Y748" s="50"/>
      <c r="Z748" s="50"/>
      <c r="AA748" s="50"/>
      <c r="AB748" s="50"/>
      <c r="AC748" s="50"/>
      <c r="AF748"/>
      <c r="AG748"/>
      <c r="AH748" s="66"/>
      <c r="AJ748"/>
    </row>
    <row r="749" spans="1:36" ht="15" x14ac:dyDescent="0.25">
      <c r="A749"/>
      <c r="B749"/>
      <c r="C749"/>
      <c r="D749" s="43"/>
      <c r="E749" s="44"/>
      <c r="F749" s="45"/>
      <c r="G749" s="46"/>
      <c r="H749" s="44"/>
      <c r="I749" s="45"/>
      <c r="J749" s="46"/>
      <c r="K749" s="44"/>
      <c r="L749" s="45"/>
      <c r="M749" s="46"/>
      <c r="N749" s="47"/>
      <c r="O749" s="48"/>
      <c r="P749" s="48"/>
      <c r="Q749"/>
      <c r="R749"/>
      <c r="S749"/>
      <c r="T749" s="50"/>
      <c r="U749" s="50"/>
      <c r="V749" s="50"/>
      <c r="W749" s="50"/>
      <c r="X749" s="50"/>
      <c r="Y749" s="50"/>
      <c r="Z749" s="50"/>
      <c r="AA749" s="50"/>
      <c r="AB749" s="50"/>
      <c r="AC749" s="50"/>
      <c r="AF749"/>
      <c r="AG749"/>
      <c r="AH749" s="66"/>
      <c r="AJ749"/>
    </row>
    <row r="750" spans="1:36" s="50" customFormat="1" ht="15" x14ac:dyDescent="0.25">
      <c r="A750"/>
      <c r="B750"/>
      <c r="C750"/>
      <c r="D750" s="43"/>
      <c r="E750" s="44"/>
      <c r="F750" s="45"/>
      <c r="G750" s="46"/>
      <c r="H750" s="44"/>
      <c r="I750" s="45"/>
      <c r="J750" s="46"/>
      <c r="K750" s="44"/>
      <c r="L750" s="45"/>
      <c r="M750" s="46"/>
      <c r="N750" s="47"/>
      <c r="O750" s="48"/>
      <c r="P750" s="48"/>
      <c r="Q750"/>
      <c r="R750"/>
      <c r="S750"/>
      <c r="AD750" s="51"/>
      <c r="AE750" s="51"/>
      <c r="AF750"/>
      <c r="AG750"/>
      <c r="AH750" s="66"/>
      <c r="AI750" s="51"/>
      <c r="AJ750"/>
    </row>
    <row r="751" spans="1:36" ht="15" x14ac:dyDescent="0.25">
      <c r="A751"/>
      <c r="B751"/>
      <c r="C751"/>
      <c r="D751" s="43"/>
      <c r="E751" s="44"/>
      <c r="F751" s="45"/>
      <c r="G751" s="46"/>
      <c r="H751" s="44"/>
      <c r="I751" s="45"/>
      <c r="J751" s="46"/>
      <c r="K751" s="44"/>
      <c r="L751" s="45"/>
      <c r="M751" s="46"/>
      <c r="N751" s="47"/>
      <c r="O751" s="48"/>
      <c r="P751" s="48"/>
      <c r="Q751"/>
      <c r="R751"/>
      <c r="S751"/>
      <c r="T751" s="50"/>
      <c r="U751" s="50"/>
      <c r="V751" s="50"/>
      <c r="W751" s="50"/>
      <c r="X751" s="50"/>
      <c r="Y751" s="50"/>
      <c r="Z751" s="50"/>
      <c r="AA751" s="50"/>
      <c r="AB751" s="50"/>
      <c r="AC751" s="50"/>
      <c r="AF751"/>
      <c r="AG751"/>
      <c r="AH751" s="66"/>
      <c r="AJ751"/>
    </row>
    <row r="752" spans="1:36" ht="15" x14ac:dyDescent="0.25">
      <c r="A752"/>
      <c r="B752"/>
      <c r="C752"/>
      <c r="D752" s="43"/>
      <c r="E752" s="44"/>
      <c r="F752" s="45"/>
      <c r="G752" s="46"/>
      <c r="H752" s="44"/>
      <c r="I752" s="45"/>
      <c r="J752" s="46"/>
      <c r="K752" s="44"/>
      <c r="L752" s="45"/>
      <c r="M752" s="46"/>
      <c r="N752" s="47"/>
      <c r="O752" s="48"/>
      <c r="P752" s="48"/>
      <c r="Q752"/>
      <c r="R752"/>
      <c r="S752"/>
      <c r="T752" s="50"/>
      <c r="U752" s="50"/>
      <c r="V752" s="50"/>
      <c r="W752" s="50"/>
      <c r="X752" s="50"/>
      <c r="Y752" s="50"/>
      <c r="Z752" s="50"/>
      <c r="AA752" s="50"/>
      <c r="AB752" s="50"/>
      <c r="AC752" s="50"/>
      <c r="AF752"/>
      <c r="AG752"/>
      <c r="AH752" s="66"/>
      <c r="AJ752"/>
    </row>
    <row r="753" spans="1:36" ht="15" x14ac:dyDescent="0.25">
      <c r="A753"/>
      <c r="B753"/>
      <c r="C753"/>
      <c r="D753" s="43"/>
      <c r="E753" s="44"/>
      <c r="F753" s="45"/>
      <c r="G753" s="46"/>
      <c r="H753" s="44"/>
      <c r="I753" s="45"/>
      <c r="J753" s="46"/>
      <c r="K753" s="44"/>
      <c r="L753" s="45"/>
      <c r="M753" s="46"/>
      <c r="N753" s="47"/>
      <c r="O753" s="48"/>
      <c r="P753" s="48"/>
      <c r="Q753"/>
      <c r="R753"/>
      <c r="S753"/>
      <c r="T753" s="50"/>
      <c r="U753" s="50"/>
      <c r="V753" s="50"/>
      <c r="W753" s="50"/>
      <c r="X753" s="50"/>
      <c r="Y753" s="50"/>
      <c r="Z753" s="50"/>
      <c r="AA753" s="50"/>
      <c r="AB753" s="50"/>
      <c r="AC753" s="50"/>
      <c r="AF753"/>
      <c r="AG753"/>
      <c r="AH753" s="66"/>
      <c r="AJ753"/>
    </row>
    <row r="754" spans="1:36" ht="15" x14ac:dyDescent="0.25">
      <c r="A754"/>
      <c r="B754"/>
      <c r="C754"/>
      <c r="D754" s="43"/>
      <c r="E754" s="44"/>
      <c r="F754" s="45"/>
      <c r="G754" s="46"/>
      <c r="H754" s="44"/>
      <c r="I754" s="45"/>
      <c r="J754" s="46"/>
      <c r="K754" s="44"/>
      <c r="L754" s="45"/>
      <c r="M754" s="46"/>
      <c r="N754" s="47"/>
      <c r="O754" s="48"/>
      <c r="P754" s="48"/>
      <c r="Q754"/>
      <c r="R754"/>
      <c r="S754"/>
      <c r="T754" s="50"/>
      <c r="U754" s="50"/>
      <c r="V754" s="50"/>
      <c r="W754" s="50"/>
      <c r="X754" s="50"/>
      <c r="Y754" s="50"/>
      <c r="Z754" s="50"/>
      <c r="AA754" s="50"/>
      <c r="AB754" s="50"/>
      <c r="AC754" s="50"/>
      <c r="AF754"/>
      <c r="AG754"/>
      <c r="AH754" s="66"/>
      <c r="AJ754"/>
    </row>
    <row r="755" spans="1:36" ht="15" x14ac:dyDescent="0.25">
      <c r="A755"/>
      <c r="B755"/>
      <c r="C755"/>
      <c r="D755" s="43"/>
      <c r="E755" s="44"/>
      <c r="F755" s="45"/>
      <c r="G755" s="46"/>
      <c r="H755" s="44"/>
      <c r="I755" s="45"/>
      <c r="J755" s="46"/>
      <c r="K755" s="44"/>
      <c r="L755" s="45"/>
      <c r="M755" s="46"/>
      <c r="N755" s="47"/>
      <c r="O755" s="48"/>
      <c r="P755" s="48"/>
      <c r="Q755"/>
      <c r="R755"/>
      <c r="S755"/>
      <c r="T755" s="50"/>
      <c r="U755" s="50"/>
      <c r="V755" s="50"/>
      <c r="W755" s="50"/>
      <c r="X755" s="50"/>
      <c r="Y755" s="50"/>
      <c r="Z755" s="50"/>
      <c r="AA755" s="50"/>
      <c r="AB755" s="50"/>
      <c r="AC755" s="50"/>
      <c r="AF755"/>
      <c r="AG755"/>
      <c r="AH755" s="66"/>
      <c r="AJ755"/>
    </row>
    <row r="756" spans="1:36" ht="15" x14ac:dyDescent="0.25">
      <c r="A756"/>
      <c r="B756"/>
      <c r="C756"/>
      <c r="D756" s="43"/>
      <c r="E756" s="44"/>
      <c r="F756" s="45"/>
      <c r="G756" s="46"/>
      <c r="H756" s="44"/>
      <c r="I756" s="45"/>
      <c r="J756" s="46"/>
      <c r="K756" s="44"/>
      <c r="L756" s="45"/>
      <c r="M756" s="46"/>
      <c r="N756" s="47"/>
      <c r="O756" s="48"/>
      <c r="P756" s="48"/>
      <c r="Q756"/>
      <c r="R756"/>
      <c r="S756"/>
      <c r="T756" s="50"/>
      <c r="U756" s="50"/>
      <c r="V756" s="50"/>
      <c r="W756" s="50"/>
      <c r="X756" s="50"/>
      <c r="Y756" s="50"/>
      <c r="Z756" s="50"/>
      <c r="AA756" s="50"/>
      <c r="AB756" s="50"/>
      <c r="AC756" s="50"/>
      <c r="AF756"/>
      <c r="AG756"/>
      <c r="AH756" s="66"/>
      <c r="AJ756"/>
    </row>
    <row r="757" spans="1:36" ht="15" x14ac:dyDescent="0.25">
      <c r="A757"/>
      <c r="B757"/>
      <c r="C757"/>
      <c r="D757" s="43"/>
      <c r="E757" s="44"/>
      <c r="F757" s="45"/>
      <c r="G757" s="46"/>
      <c r="H757" s="44"/>
      <c r="I757" s="45"/>
      <c r="J757" s="46"/>
      <c r="K757" s="44"/>
      <c r="L757" s="45"/>
      <c r="M757" s="46"/>
      <c r="N757" s="47"/>
      <c r="O757" s="48"/>
      <c r="P757" s="48"/>
      <c r="Q757"/>
      <c r="R757"/>
      <c r="S757"/>
      <c r="T757" s="50"/>
      <c r="U757" s="50"/>
      <c r="V757" s="50"/>
      <c r="W757" s="50"/>
      <c r="X757" s="50"/>
      <c r="Y757" s="50"/>
      <c r="Z757" s="50"/>
      <c r="AA757" s="50"/>
      <c r="AB757" s="50"/>
      <c r="AC757" s="50"/>
      <c r="AF757"/>
      <c r="AG757"/>
      <c r="AH757" s="66"/>
      <c r="AJ757"/>
    </row>
    <row r="758" spans="1:36" ht="15" x14ac:dyDescent="0.25">
      <c r="A758"/>
      <c r="B758"/>
      <c r="C758"/>
      <c r="D758" s="43"/>
      <c r="E758" s="44"/>
      <c r="F758" s="45"/>
      <c r="G758" s="46"/>
      <c r="H758" s="44"/>
      <c r="I758" s="45"/>
      <c r="J758" s="46"/>
      <c r="K758" s="44"/>
      <c r="L758" s="45"/>
      <c r="M758" s="46"/>
      <c r="N758" s="47"/>
      <c r="O758" s="48"/>
      <c r="P758" s="48"/>
      <c r="Q758"/>
      <c r="R758"/>
      <c r="S758"/>
      <c r="T758" s="50"/>
      <c r="U758" s="50"/>
      <c r="V758" s="50"/>
      <c r="W758" s="50"/>
      <c r="X758" s="50"/>
      <c r="Y758" s="50"/>
      <c r="Z758" s="50"/>
      <c r="AA758" s="50"/>
      <c r="AB758" s="50"/>
      <c r="AC758" s="50"/>
      <c r="AF758"/>
      <c r="AG758"/>
      <c r="AH758" s="66"/>
      <c r="AJ758"/>
    </row>
    <row r="759" spans="1:36" ht="15" x14ac:dyDescent="0.25">
      <c r="A759"/>
      <c r="B759"/>
      <c r="C759"/>
      <c r="D759" s="43"/>
      <c r="E759" s="44"/>
      <c r="F759" s="45"/>
      <c r="G759" s="46"/>
      <c r="H759" s="44"/>
      <c r="I759" s="45"/>
      <c r="J759" s="46"/>
      <c r="K759" s="44"/>
      <c r="L759" s="45"/>
      <c r="M759" s="46"/>
      <c r="N759" s="47"/>
      <c r="O759" s="48"/>
      <c r="P759" s="48"/>
      <c r="Q759"/>
      <c r="R759"/>
      <c r="S759"/>
      <c r="T759" s="50"/>
      <c r="U759" s="50"/>
      <c r="V759" s="50"/>
      <c r="W759" s="50"/>
      <c r="X759" s="50"/>
      <c r="Y759" s="50"/>
      <c r="Z759" s="50"/>
      <c r="AA759" s="50"/>
      <c r="AB759" s="50"/>
      <c r="AC759" s="50"/>
      <c r="AF759"/>
      <c r="AG759"/>
      <c r="AH759" s="66"/>
      <c r="AJ759"/>
    </row>
    <row r="760" spans="1:36" ht="15" x14ac:dyDescent="0.25">
      <c r="A760"/>
      <c r="B760"/>
      <c r="C760"/>
      <c r="D760" s="43"/>
      <c r="E760" s="44"/>
      <c r="F760" s="45"/>
      <c r="G760" s="46"/>
      <c r="H760" s="44"/>
      <c r="I760" s="45"/>
      <c r="J760" s="46"/>
      <c r="K760" s="44"/>
      <c r="L760" s="45"/>
      <c r="M760" s="46"/>
      <c r="N760" s="47"/>
      <c r="O760" s="48"/>
      <c r="P760" s="48"/>
      <c r="Q760"/>
      <c r="R760"/>
      <c r="S760"/>
      <c r="T760" s="50"/>
      <c r="U760" s="50"/>
      <c r="V760" s="50"/>
      <c r="W760" s="50"/>
      <c r="X760" s="50"/>
      <c r="Y760" s="50"/>
      <c r="Z760" s="50"/>
      <c r="AA760" s="50"/>
      <c r="AB760" s="50"/>
      <c r="AC760" s="50"/>
      <c r="AF760"/>
      <c r="AG760"/>
      <c r="AH760" s="66"/>
      <c r="AJ760"/>
    </row>
    <row r="761" spans="1:36" ht="15" x14ac:dyDescent="0.25">
      <c r="A761"/>
      <c r="B761"/>
      <c r="C761"/>
      <c r="D761" s="43"/>
      <c r="E761" s="44"/>
      <c r="F761" s="45"/>
      <c r="G761" s="46"/>
      <c r="H761" s="44"/>
      <c r="I761" s="45"/>
      <c r="J761" s="46"/>
      <c r="K761" s="44"/>
      <c r="L761" s="45"/>
      <c r="M761" s="46"/>
      <c r="N761" s="47"/>
      <c r="O761" s="48"/>
      <c r="P761" s="48"/>
      <c r="Q761"/>
      <c r="R761"/>
      <c r="S761"/>
      <c r="T761" s="50"/>
      <c r="U761" s="50"/>
      <c r="V761" s="50"/>
      <c r="W761" s="50"/>
      <c r="X761" s="50"/>
      <c r="Y761" s="50"/>
      <c r="Z761" s="50"/>
      <c r="AA761" s="50"/>
      <c r="AB761" s="50"/>
      <c r="AC761" s="50"/>
      <c r="AF761"/>
      <c r="AG761"/>
      <c r="AH761" s="66"/>
      <c r="AJ761"/>
    </row>
    <row r="762" spans="1:36" ht="15" x14ac:dyDescent="0.25">
      <c r="A762"/>
      <c r="B762"/>
      <c r="C762"/>
      <c r="D762" s="43"/>
      <c r="E762" s="44"/>
      <c r="F762" s="45"/>
      <c r="G762" s="46"/>
      <c r="H762" s="44"/>
      <c r="I762" s="45"/>
      <c r="J762" s="46"/>
      <c r="K762" s="44"/>
      <c r="L762" s="45"/>
      <c r="M762" s="46"/>
      <c r="N762" s="47"/>
      <c r="O762" s="48"/>
      <c r="P762" s="48"/>
      <c r="Q762"/>
      <c r="R762"/>
      <c r="S762"/>
      <c r="T762" s="50"/>
      <c r="U762" s="50"/>
      <c r="V762" s="50"/>
      <c r="W762" s="50"/>
      <c r="X762" s="50"/>
      <c r="Y762" s="50"/>
      <c r="Z762" s="50"/>
      <c r="AA762" s="50"/>
      <c r="AB762" s="50"/>
      <c r="AC762" s="50"/>
      <c r="AF762"/>
      <c r="AG762"/>
      <c r="AH762" s="66"/>
      <c r="AJ762"/>
    </row>
    <row r="763" spans="1:36" ht="15" x14ac:dyDescent="0.25">
      <c r="A763"/>
      <c r="B763"/>
      <c r="C763"/>
      <c r="D763" s="43"/>
      <c r="E763" s="44"/>
      <c r="F763" s="45"/>
      <c r="G763" s="46"/>
      <c r="H763" s="44"/>
      <c r="I763" s="45"/>
      <c r="J763" s="46"/>
      <c r="K763" s="44"/>
      <c r="L763" s="45"/>
      <c r="M763" s="46"/>
      <c r="N763" s="47"/>
      <c r="O763" s="48"/>
      <c r="P763" s="48"/>
      <c r="Q763"/>
      <c r="R763"/>
      <c r="S763"/>
      <c r="T763" s="50"/>
      <c r="U763" s="50"/>
      <c r="V763" s="50"/>
      <c r="W763" s="50"/>
      <c r="X763" s="50"/>
      <c r="Y763" s="50"/>
      <c r="Z763" s="50"/>
      <c r="AA763" s="50"/>
      <c r="AB763" s="50"/>
      <c r="AC763" s="50"/>
      <c r="AF763"/>
      <c r="AG763"/>
      <c r="AH763" s="66"/>
      <c r="AJ763"/>
    </row>
    <row r="764" spans="1:36" ht="15" x14ac:dyDescent="0.25">
      <c r="A764"/>
      <c r="B764"/>
      <c r="C764"/>
      <c r="D764" s="43"/>
      <c r="E764" s="44"/>
      <c r="F764" s="45"/>
      <c r="G764" s="46"/>
      <c r="H764" s="44"/>
      <c r="I764" s="45"/>
      <c r="J764" s="46"/>
      <c r="K764" s="44"/>
      <c r="L764" s="45"/>
      <c r="M764" s="46"/>
      <c r="N764" s="47"/>
      <c r="O764" s="48"/>
      <c r="P764" s="48"/>
      <c r="Q764"/>
      <c r="R764"/>
      <c r="S764"/>
      <c r="T764" s="50"/>
      <c r="U764" s="50"/>
      <c r="V764" s="50"/>
      <c r="W764" s="50"/>
      <c r="X764" s="50"/>
      <c r="Y764" s="50"/>
      <c r="Z764" s="50"/>
      <c r="AA764" s="50"/>
      <c r="AB764" s="50"/>
      <c r="AC764" s="50"/>
      <c r="AF764"/>
      <c r="AG764"/>
      <c r="AH764" s="66"/>
      <c r="AJ764"/>
    </row>
    <row r="765" spans="1:36" ht="15" x14ac:dyDescent="0.25">
      <c r="A765"/>
      <c r="B765"/>
      <c r="C765"/>
      <c r="D765" s="43"/>
      <c r="E765" s="44"/>
      <c r="F765" s="45"/>
      <c r="G765" s="46"/>
      <c r="H765" s="44"/>
      <c r="I765" s="45"/>
      <c r="J765" s="46"/>
      <c r="K765" s="44"/>
      <c r="L765" s="45"/>
      <c r="M765" s="46"/>
      <c r="N765" s="47"/>
      <c r="O765" s="48"/>
      <c r="P765" s="48"/>
      <c r="Q765"/>
      <c r="R765"/>
      <c r="S765"/>
      <c r="T765" s="50"/>
      <c r="U765" s="50"/>
      <c r="V765" s="50"/>
      <c r="W765" s="50"/>
      <c r="X765" s="50"/>
      <c r="Y765" s="50"/>
      <c r="Z765" s="50"/>
      <c r="AA765" s="50"/>
      <c r="AB765" s="50"/>
      <c r="AC765" s="50"/>
      <c r="AF765"/>
      <c r="AG765"/>
      <c r="AH765" s="66"/>
      <c r="AJ765"/>
    </row>
    <row r="766" spans="1:36" ht="15" x14ac:dyDescent="0.25">
      <c r="A766"/>
      <c r="B766"/>
      <c r="C766"/>
      <c r="D766" s="43"/>
      <c r="E766" s="44"/>
      <c r="F766" s="45"/>
      <c r="G766" s="46"/>
      <c r="H766" s="44"/>
      <c r="I766" s="45"/>
      <c r="J766" s="46"/>
      <c r="K766" s="44"/>
      <c r="L766" s="45"/>
      <c r="M766" s="46"/>
      <c r="N766" s="47"/>
      <c r="O766" s="48"/>
      <c r="P766" s="48"/>
      <c r="Q766"/>
      <c r="R766"/>
      <c r="S766"/>
      <c r="T766" s="50"/>
      <c r="U766" s="50"/>
      <c r="V766" s="50"/>
      <c r="W766" s="50"/>
      <c r="X766" s="50"/>
      <c r="Y766" s="50"/>
      <c r="Z766" s="50"/>
      <c r="AA766" s="50"/>
      <c r="AB766" s="50"/>
      <c r="AC766" s="50"/>
      <c r="AF766"/>
      <c r="AG766"/>
      <c r="AH766" s="66"/>
      <c r="AJ766"/>
    </row>
    <row r="767" spans="1:36" ht="15" x14ac:dyDescent="0.25">
      <c r="A767"/>
      <c r="B767"/>
      <c r="C767"/>
      <c r="D767" s="43"/>
      <c r="E767" s="44"/>
      <c r="F767" s="45"/>
      <c r="G767" s="46"/>
      <c r="H767" s="44"/>
      <c r="I767" s="45"/>
      <c r="J767" s="46"/>
      <c r="K767" s="44"/>
      <c r="L767" s="45"/>
      <c r="M767" s="46"/>
      <c r="N767" s="47"/>
      <c r="O767" s="48"/>
      <c r="P767" s="48"/>
      <c r="Q767"/>
      <c r="R767"/>
      <c r="S767"/>
      <c r="T767" s="50"/>
      <c r="U767" s="50"/>
      <c r="V767" s="50"/>
      <c r="W767" s="50"/>
      <c r="X767" s="50"/>
      <c r="Y767" s="50"/>
      <c r="Z767" s="50"/>
      <c r="AA767" s="50"/>
      <c r="AB767" s="50"/>
      <c r="AC767" s="50"/>
      <c r="AF767"/>
      <c r="AG767"/>
      <c r="AH767" s="66"/>
      <c r="AJ767"/>
    </row>
    <row r="768" spans="1:36" ht="15" x14ac:dyDescent="0.25">
      <c r="A768"/>
      <c r="B768"/>
      <c r="C768"/>
      <c r="D768" s="43"/>
      <c r="E768" s="44"/>
      <c r="F768" s="45"/>
      <c r="G768" s="46"/>
      <c r="H768" s="44"/>
      <c r="I768" s="45"/>
      <c r="J768" s="46"/>
      <c r="K768" s="44"/>
      <c r="L768" s="45"/>
      <c r="M768" s="46"/>
      <c r="N768" s="47"/>
      <c r="O768" s="48"/>
      <c r="P768" s="48"/>
      <c r="Q768"/>
      <c r="R768"/>
      <c r="S768"/>
      <c r="T768" s="50"/>
      <c r="U768" s="50"/>
      <c r="V768" s="50"/>
      <c r="W768" s="50"/>
      <c r="X768" s="50"/>
      <c r="Y768" s="50"/>
      <c r="Z768" s="50"/>
      <c r="AA768" s="50"/>
      <c r="AB768" s="50"/>
      <c r="AC768" s="50"/>
      <c r="AF768"/>
      <c r="AG768"/>
      <c r="AH768" s="66"/>
      <c r="AJ768"/>
    </row>
    <row r="769" spans="1:36" ht="15" x14ac:dyDescent="0.25">
      <c r="A769"/>
      <c r="B769"/>
      <c r="C769"/>
      <c r="D769" s="43"/>
      <c r="E769" s="44"/>
      <c r="F769" s="45"/>
      <c r="G769" s="46"/>
      <c r="H769" s="44"/>
      <c r="I769" s="45"/>
      <c r="J769" s="46"/>
      <c r="K769" s="44"/>
      <c r="L769" s="45"/>
      <c r="M769" s="46"/>
      <c r="N769" s="47"/>
      <c r="O769" s="48"/>
      <c r="P769" s="48"/>
      <c r="Q769"/>
      <c r="R769"/>
      <c r="S769"/>
      <c r="T769" s="50"/>
      <c r="U769" s="50"/>
      <c r="V769" s="50"/>
      <c r="W769" s="50"/>
      <c r="X769" s="50"/>
      <c r="Y769" s="50"/>
      <c r="Z769" s="50"/>
      <c r="AA769" s="50"/>
      <c r="AB769" s="50"/>
      <c r="AC769" s="50"/>
      <c r="AF769"/>
      <c r="AG769"/>
      <c r="AH769" s="66"/>
      <c r="AJ769"/>
    </row>
    <row r="770" spans="1:36" ht="15" x14ac:dyDescent="0.25">
      <c r="A770"/>
      <c r="B770"/>
      <c r="C770"/>
      <c r="D770" s="43"/>
      <c r="E770" s="44"/>
      <c r="F770" s="45"/>
      <c r="G770" s="46"/>
      <c r="H770" s="44"/>
      <c r="I770" s="45"/>
      <c r="J770" s="46"/>
      <c r="K770" s="44"/>
      <c r="L770" s="45"/>
      <c r="M770" s="46"/>
      <c r="N770" s="47"/>
      <c r="O770" s="48"/>
      <c r="P770" s="48"/>
      <c r="Q770"/>
      <c r="R770"/>
      <c r="S770"/>
      <c r="T770" s="50"/>
      <c r="U770" s="50"/>
      <c r="V770" s="50"/>
      <c r="W770" s="50"/>
      <c r="X770" s="50"/>
      <c r="Y770" s="50"/>
      <c r="Z770" s="50"/>
      <c r="AA770" s="50"/>
      <c r="AB770" s="50"/>
      <c r="AC770" s="50"/>
      <c r="AF770"/>
      <c r="AG770"/>
      <c r="AH770" s="66"/>
      <c r="AJ770"/>
    </row>
    <row r="771" spans="1:36" ht="15" x14ac:dyDescent="0.25">
      <c r="A771"/>
      <c r="B771"/>
      <c r="C771"/>
      <c r="D771" s="43"/>
      <c r="E771" s="44"/>
      <c r="F771" s="45"/>
      <c r="G771" s="46"/>
      <c r="H771" s="44"/>
      <c r="I771" s="45"/>
      <c r="J771" s="46"/>
      <c r="K771" s="44"/>
      <c r="L771" s="45"/>
      <c r="M771" s="46"/>
      <c r="N771" s="47"/>
      <c r="O771" s="48"/>
      <c r="P771" s="48"/>
      <c r="Q771"/>
      <c r="R771"/>
      <c r="S771"/>
      <c r="T771" s="50"/>
      <c r="U771" s="50"/>
      <c r="V771" s="50"/>
      <c r="W771" s="50"/>
      <c r="X771" s="50"/>
      <c r="Y771" s="50"/>
      <c r="Z771" s="50"/>
      <c r="AA771" s="50"/>
      <c r="AB771" s="50"/>
      <c r="AC771" s="50"/>
      <c r="AF771"/>
      <c r="AG771"/>
      <c r="AH771" s="66"/>
      <c r="AJ771"/>
    </row>
    <row r="772" spans="1:36" ht="15" x14ac:dyDescent="0.25">
      <c r="A772"/>
      <c r="B772"/>
      <c r="C772"/>
      <c r="D772" s="43"/>
      <c r="E772" s="44"/>
      <c r="F772" s="45"/>
      <c r="G772" s="46"/>
      <c r="H772" s="44"/>
      <c r="I772" s="45"/>
      <c r="J772" s="46"/>
      <c r="K772" s="44"/>
      <c r="L772" s="45"/>
      <c r="M772" s="46"/>
      <c r="N772" s="47"/>
      <c r="O772" s="48"/>
      <c r="P772" s="48"/>
      <c r="Q772"/>
      <c r="R772"/>
      <c r="S772"/>
      <c r="T772" s="50"/>
      <c r="U772" s="50"/>
      <c r="V772" s="50"/>
      <c r="W772" s="50"/>
      <c r="X772" s="50"/>
      <c r="Y772" s="50"/>
      <c r="Z772" s="50"/>
      <c r="AA772" s="50"/>
      <c r="AB772" s="50"/>
      <c r="AC772" s="50"/>
      <c r="AF772"/>
      <c r="AG772"/>
      <c r="AH772" s="66"/>
      <c r="AJ772"/>
    </row>
    <row r="773" spans="1:36" ht="15" x14ac:dyDescent="0.25">
      <c r="A773"/>
      <c r="B773"/>
      <c r="C773"/>
      <c r="D773" s="43"/>
      <c r="E773" s="44"/>
      <c r="F773" s="45"/>
      <c r="G773" s="46"/>
      <c r="H773" s="44"/>
      <c r="I773" s="45"/>
      <c r="J773" s="46"/>
      <c r="K773" s="44"/>
      <c r="L773" s="45"/>
      <c r="M773" s="46"/>
      <c r="N773" s="47"/>
      <c r="O773" s="48"/>
      <c r="P773" s="48"/>
      <c r="Q773"/>
      <c r="R773"/>
      <c r="S773"/>
      <c r="T773" s="50"/>
      <c r="U773" s="50"/>
      <c r="V773" s="50"/>
      <c r="W773" s="50"/>
      <c r="X773" s="50"/>
      <c r="Y773" s="50"/>
      <c r="Z773" s="50"/>
      <c r="AA773" s="50"/>
      <c r="AB773" s="50"/>
      <c r="AC773" s="50"/>
      <c r="AF773"/>
      <c r="AG773"/>
      <c r="AH773" s="66"/>
      <c r="AJ773"/>
    </row>
    <row r="774" spans="1:36" ht="15" x14ac:dyDescent="0.25">
      <c r="A774"/>
      <c r="B774"/>
      <c r="C774"/>
      <c r="D774" s="43"/>
      <c r="E774" s="44"/>
      <c r="F774" s="45"/>
      <c r="G774" s="46"/>
      <c r="H774" s="44"/>
      <c r="I774" s="45"/>
      <c r="J774" s="46"/>
      <c r="K774" s="44"/>
      <c r="L774" s="45"/>
      <c r="M774" s="46"/>
      <c r="N774" s="47"/>
      <c r="O774" s="48"/>
      <c r="P774" s="48"/>
      <c r="Q774"/>
      <c r="R774"/>
      <c r="S774"/>
      <c r="T774" s="50"/>
      <c r="U774" s="50"/>
      <c r="V774" s="50"/>
      <c r="W774" s="50"/>
      <c r="X774" s="50"/>
      <c r="Y774" s="50"/>
      <c r="Z774" s="50"/>
      <c r="AA774" s="50"/>
      <c r="AB774" s="50"/>
      <c r="AC774" s="50"/>
      <c r="AF774"/>
      <c r="AG774"/>
      <c r="AH774" s="66"/>
      <c r="AJ774"/>
    </row>
    <row r="775" spans="1:36" ht="15" x14ac:dyDescent="0.25">
      <c r="A775"/>
      <c r="B775"/>
      <c r="C775"/>
      <c r="D775" s="43"/>
      <c r="E775" s="44"/>
      <c r="F775" s="45"/>
      <c r="G775" s="46"/>
      <c r="H775" s="44"/>
      <c r="I775" s="45"/>
      <c r="J775" s="46"/>
      <c r="K775" s="44"/>
      <c r="L775" s="45"/>
      <c r="M775" s="46"/>
      <c r="N775" s="47"/>
      <c r="O775" s="48"/>
      <c r="P775" s="48"/>
      <c r="Q775"/>
      <c r="R775"/>
      <c r="S775"/>
      <c r="T775" s="50"/>
      <c r="U775" s="50"/>
      <c r="V775" s="50"/>
      <c r="W775" s="50"/>
      <c r="X775" s="50"/>
      <c r="Y775" s="50"/>
      <c r="Z775" s="50"/>
      <c r="AA775" s="50"/>
      <c r="AB775" s="50"/>
      <c r="AC775" s="50"/>
      <c r="AF775"/>
      <c r="AG775"/>
      <c r="AH775" s="66"/>
      <c r="AJ775"/>
    </row>
    <row r="776" spans="1:36" ht="15" x14ac:dyDescent="0.25">
      <c r="A776"/>
      <c r="B776"/>
      <c r="C776"/>
      <c r="D776" s="43"/>
      <c r="E776" s="44"/>
      <c r="F776" s="45"/>
      <c r="G776" s="46"/>
      <c r="H776" s="44"/>
      <c r="I776" s="45"/>
      <c r="J776" s="46"/>
      <c r="K776" s="44"/>
      <c r="L776" s="45"/>
      <c r="M776" s="46"/>
      <c r="N776" s="47"/>
      <c r="O776" s="48"/>
      <c r="P776" s="48"/>
      <c r="Q776"/>
      <c r="R776"/>
      <c r="S776"/>
      <c r="T776" s="50"/>
      <c r="U776" s="50"/>
      <c r="V776" s="50"/>
      <c r="W776" s="50"/>
      <c r="X776" s="50"/>
      <c r="Y776" s="50"/>
      <c r="Z776" s="50"/>
      <c r="AA776" s="50"/>
      <c r="AB776" s="50"/>
      <c r="AC776" s="50"/>
      <c r="AF776"/>
      <c r="AG776"/>
      <c r="AH776" s="66"/>
      <c r="AJ776"/>
    </row>
    <row r="777" spans="1:36" ht="15" x14ac:dyDescent="0.25">
      <c r="A777"/>
      <c r="B777"/>
      <c r="C777"/>
      <c r="D777" s="43"/>
      <c r="E777" s="44"/>
      <c r="F777" s="45"/>
      <c r="G777" s="46"/>
      <c r="H777" s="44"/>
      <c r="I777" s="45"/>
      <c r="J777" s="46"/>
      <c r="K777" s="44"/>
      <c r="L777" s="45"/>
      <c r="M777" s="46"/>
      <c r="N777" s="47"/>
      <c r="O777" s="48"/>
      <c r="P777" s="48"/>
      <c r="Q777"/>
      <c r="R777"/>
      <c r="S777"/>
      <c r="T777" s="50"/>
      <c r="U777" s="50"/>
      <c r="V777" s="50"/>
      <c r="W777" s="50"/>
      <c r="X777" s="50"/>
      <c r="Y777" s="50"/>
      <c r="Z777" s="50"/>
      <c r="AA777" s="50"/>
      <c r="AB777" s="50"/>
      <c r="AC777" s="50"/>
      <c r="AF777"/>
      <c r="AG777"/>
      <c r="AH777" s="66"/>
      <c r="AJ777"/>
    </row>
    <row r="778" spans="1:36" ht="15" x14ac:dyDescent="0.25">
      <c r="A778"/>
      <c r="B778"/>
      <c r="C778"/>
      <c r="D778" s="43"/>
      <c r="E778" s="44"/>
      <c r="F778" s="45"/>
      <c r="G778" s="46"/>
      <c r="H778" s="44"/>
      <c r="I778" s="45"/>
      <c r="J778" s="46"/>
      <c r="K778" s="44"/>
      <c r="L778" s="45"/>
      <c r="M778" s="46"/>
      <c r="N778" s="47"/>
      <c r="O778" s="48"/>
      <c r="P778" s="48"/>
      <c r="Q778"/>
      <c r="R778"/>
      <c r="S778"/>
      <c r="T778" s="50"/>
      <c r="U778" s="50"/>
      <c r="V778" s="50"/>
      <c r="W778" s="50"/>
      <c r="X778" s="50"/>
      <c r="Y778" s="50"/>
      <c r="Z778" s="50"/>
      <c r="AA778" s="50"/>
      <c r="AB778" s="50"/>
      <c r="AC778" s="50"/>
      <c r="AF778"/>
      <c r="AG778"/>
      <c r="AH778" s="66"/>
      <c r="AJ778"/>
    </row>
    <row r="779" spans="1:36" ht="15" x14ac:dyDescent="0.25">
      <c r="A779"/>
      <c r="B779"/>
      <c r="C779"/>
      <c r="D779" s="43"/>
      <c r="E779" s="44"/>
      <c r="F779" s="45"/>
      <c r="G779" s="46"/>
      <c r="H779" s="44"/>
      <c r="I779" s="45"/>
      <c r="J779" s="46"/>
      <c r="K779" s="44"/>
      <c r="L779" s="45"/>
      <c r="M779" s="46"/>
      <c r="N779" s="47"/>
      <c r="O779" s="48"/>
      <c r="P779" s="48"/>
      <c r="Q779"/>
      <c r="R779"/>
      <c r="S779"/>
      <c r="T779" s="50"/>
      <c r="U779" s="50"/>
      <c r="V779" s="50"/>
      <c r="W779" s="50"/>
      <c r="X779" s="50"/>
      <c r="Y779" s="50"/>
      <c r="Z779" s="50"/>
      <c r="AA779" s="50"/>
      <c r="AB779" s="50"/>
      <c r="AC779" s="50"/>
      <c r="AF779"/>
      <c r="AG779"/>
      <c r="AH779" s="66"/>
      <c r="AJ779"/>
    </row>
    <row r="780" spans="1:36" ht="15" x14ac:dyDescent="0.25">
      <c r="A780"/>
      <c r="B780"/>
      <c r="C780"/>
      <c r="D780" s="43"/>
      <c r="E780" s="44"/>
      <c r="F780" s="45"/>
      <c r="G780" s="46"/>
      <c r="H780" s="44"/>
      <c r="I780" s="45"/>
      <c r="J780" s="46"/>
      <c r="K780" s="44"/>
      <c r="L780" s="45"/>
      <c r="M780" s="46"/>
      <c r="N780" s="47"/>
      <c r="O780" s="48"/>
      <c r="P780" s="48"/>
      <c r="Q780"/>
      <c r="R780"/>
      <c r="S780"/>
      <c r="T780" s="50"/>
      <c r="U780" s="50"/>
      <c r="V780" s="50"/>
      <c r="W780" s="50"/>
      <c r="X780" s="50"/>
      <c r="Y780" s="50"/>
      <c r="Z780" s="50"/>
      <c r="AA780" s="50"/>
      <c r="AB780" s="50"/>
      <c r="AC780" s="50"/>
      <c r="AF780"/>
      <c r="AG780"/>
      <c r="AH780" s="66"/>
      <c r="AJ780"/>
    </row>
    <row r="781" spans="1:36" ht="15" x14ac:dyDescent="0.25">
      <c r="A781"/>
      <c r="B781"/>
      <c r="C781"/>
      <c r="D781" s="43"/>
      <c r="E781" s="44"/>
      <c r="F781" s="45"/>
      <c r="G781" s="46"/>
      <c r="H781" s="44"/>
      <c r="I781" s="45"/>
      <c r="J781" s="46"/>
      <c r="K781" s="44"/>
      <c r="L781" s="45"/>
      <c r="M781" s="46"/>
      <c r="N781" s="47"/>
      <c r="O781" s="48"/>
      <c r="P781" s="48"/>
      <c r="Q781"/>
      <c r="R781"/>
      <c r="S781"/>
      <c r="T781" s="50"/>
      <c r="U781" s="50"/>
      <c r="V781" s="50"/>
      <c r="W781" s="50"/>
      <c r="X781" s="50"/>
      <c r="Y781" s="50"/>
      <c r="Z781" s="50"/>
      <c r="AA781" s="50"/>
      <c r="AB781" s="50"/>
      <c r="AC781" s="50"/>
      <c r="AF781"/>
      <c r="AG781"/>
      <c r="AH781" s="66"/>
      <c r="AJ781"/>
    </row>
    <row r="782" spans="1:36" ht="15" x14ac:dyDescent="0.25">
      <c r="A782"/>
      <c r="B782"/>
      <c r="C782"/>
      <c r="D782" s="43"/>
      <c r="E782" s="44"/>
      <c r="F782" s="45"/>
      <c r="G782" s="46"/>
      <c r="H782" s="44"/>
      <c r="I782" s="45"/>
      <c r="J782" s="46"/>
      <c r="K782" s="44"/>
      <c r="L782" s="45"/>
      <c r="M782" s="46"/>
      <c r="N782" s="47"/>
      <c r="O782" s="48"/>
      <c r="P782" s="48"/>
      <c r="Q782"/>
      <c r="R782"/>
      <c r="S782"/>
      <c r="T782" s="50"/>
      <c r="U782" s="50"/>
      <c r="V782" s="50"/>
      <c r="W782" s="50"/>
      <c r="X782" s="50"/>
      <c r="Y782" s="50"/>
      <c r="Z782" s="50"/>
      <c r="AA782" s="50"/>
      <c r="AB782" s="50"/>
      <c r="AC782" s="50"/>
      <c r="AF782"/>
      <c r="AG782"/>
      <c r="AH782" s="66"/>
      <c r="AJ782"/>
    </row>
    <row r="783" spans="1:36" ht="15" x14ac:dyDescent="0.25">
      <c r="A783"/>
      <c r="B783"/>
      <c r="C783"/>
      <c r="D783" s="43"/>
      <c r="E783" s="44"/>
      <c r="F783" s="45"/>
      <c r="G783" s="46"/>
      <c r="H783" s="44"/>
      <c r="I783" s="45"/>
      <c r="J783" s="46"/>
      <c r="K783" s="44"/>
      <c r="L783" s="45"/>
      <c r="M783" s="46"/>
      <c r="N783" s="47"/>
      <c r="O783" s="48"/>
      <c r="P783" s="48"/>
      <c r="Q783"/>
      <c r="R783"/>
      <c r="S783"/>
      <c r="T783" s="50"/>
      <c r="U783" s="50"/>
      <c r="V783" s="50"/>
      <c r="W783" s="50"/>
      <c r="X783" s="50"/>
      <c r="Y783" s="50"/>
      <c r="Z783" s="50"/>
      <c r="AA783" s="50"/>
      <c r="AB783" s="50"/>
      <c r="AC783" s="50"/>
      <c r="AF783"/>
      <c r="AG783"/>
      <c r="AH783" s="66"/>
      <c r="AJ783"/>
    </row>
    <row r="784" spans="1:36" ht="15" x14ac:dyDescent="0.25">
      <c r="A784"/>
      <c r="B784"/>
      <c r="C784"/>
      <c r="D784" s="43"/>
      <c r="E784" s="44"/>
      <c r="F784" s="45"/>
      <c r="G784" s="46"/>
      <c r="H784" s="44"/>
      <c r="I784" s="45"/>
      <c r="J784" s="46"/>
      <c r="K784" s="44"/>
      <c r="L784" s="45"/>
      <c r="M784" s="46"/>
      <c r="N784" s="47"/>
      <c r="O784" s="48"/>
      <c r="P784" s="48"/>
      <c r="Q784"/>
      <c r="R784"/>
      <c r="S784"/>
      <c r="T784" s="50"/>
      <c r="U784" s="50"/>
      <c r="V784" s="50"/>
      <c r="W784" s="50"/>
      <c r="X784" s="50"/>
      <c r="Y784" s="50"/>
      <c r="Z784" s="50"/>
      <c r="AA784" s="50"/>
      <c r="AB784" s="50"/>
      <c r="AC784" s="50"/>
      <c r="AF784"/>
      <c r="AG784"/>
      <c r="AH784" s="66"/>
      <c r="AJ784"/>
    </row>
    <row r="785" spans="1:36" ht="15" x14ac:dyDescent="0.25">
      <c r="A785"/>
      <c r="B785"/>
      <c r="C785"/>
      <c r="D785" s="43"/>
      <c r="E785" s="44"/>
      <c r="F785" s="45"/>
      <c r="G785" s="46"/>
      <c r="H785" s="44"/>
      <c r="I785" s="45"/>
      <c r="J785" s="46"/>
      <c r="K785" s="44"/>
      <c r="L785" s="45"/>
      <c r="M785" s="46"/>
      <c r="N785" s="47"/>
      <c r="O785" s="48"/>
      <c r="P785" s="48"/>
      <c r="Q785"/>
      <c r="R785"/>
      <c r="S785"/>
      <c r="T785" s="50"/>
      <c r="U785" s="50"/>
      <c r="V785" s="50"/>
      <c r="W785" s="50"/>
      <c r="X785" s="50"/>
      <c r="Y785" s="50"/>
      <c r="Z785" s="50"/>
      <c r="AA785" s="50"/>
      <c r="AB785" s="50"/>
      <c r="AC785" s="50"/>
      <c r="AF785"/>
      <c r="AG785"/>
      <c r="AH785" s="66"/>
      <c r="AJ785"/>
    </row>
    <row r="786" spans="1:36" ht="15" x14ac:dyDescent="0.25">
      <c r="A786"/>
      <c r="B786"/>
      <c r="C786"/>
      <c r="D786" s="43"/>
      <c r="E786" s="44"/>
      <c r="F786" s="45"/>
      <c r="G786" s="46"/>
      <c r="H786" s="44"/>
      <c r="I786" s="45"/>
      <c r="J786" s="46"/>
      <c r="K786" s="44"/>
      <c r="L786" s="45"/>
      <c r="M786" s="46"/>
      <c r="N786" s="47"/>
      <c r="O786" s="48"/>
      <c r="P786" s="48"/>
      <c r="Q786"/>
      <c r="R786"/>
      <c r="S786"/>
      <c r="T786" s="50"/>
      <c r="U786" s="50"/>
      <c r="V786" s="50"/>
      <c r="W786" s="50"/>
      <c r="X786" s="50"/>
      <c r="Y786" s="50"/>
      <c r="Z786" s="50"/>
      <c r="AA786" s="50"/>
      <c r="AB786" s="50"/>
      <c r="AC786" s="50"/>
      <c r="AF786"/>
      <c r="AG786"/>
      <c r="AH786" s="66"/>
      <c r="AJ786"/>
    </row>
    <row r="787" spans="1:36" ht="15" x14ac:dyDescent="0.25">
      <c r="A787"/>
      <c r="B787"/>
      <c r="C787"/>
      <c r="D787" s="43"/>
      <c r="E787" s="44"/>
      <c r="F787" s="45"/>
      <c r="G787" s="46"/>
      <c r="H787" s="44"/>
      <c r="I787" s="45"/>
      <c r="J787" s="46"/>
      <c r="K787" s="44"/>
      <c r="L787" s="45"/>
      <c r="M787" s="46"/>
      <c r="N787" s="47"/>
      <c r="O787" s="48"/>
      <c r="P787" s="48"/>
      <c r="Q787"/>
      <c r="R787"/>
      <c r="S787"/>
      <c r="T787" s="50"/>
      <c r="U787" s="50"/>
      <c r="V787" s="50"/>
      <c r="W787" s="50"/>
      <c r="X787" s="50"/>
      <c r="Y787" s="50"/>
      <c r="Z787" s="50"/>
      <c r="AA787" s="50"/>
      <c r="AB787" s="50"/>
      <c r="AC787" s="50"/>
      <c r="AF787"/>
      <c r="AG787"/>
      <c r="AH787" s="66"/>
      <c r="AJ787"/>
    </row>
    <row r="788" spans="1:36" ht="15" x14ac:dyDescent="0.25">
      <c r="A788"/>
      <c r="B788"/>
      <c r="C788"/>
      <c r="D788" s="43"/>
      <c r="E788" s="44"/>
      <c r="F788" s="45"/>
      <c r="G788" s="46"/>
      <c r="H788" s="44"/>
      <c r="I788" s="45"/>
      <c r="J788" s="46"/>
      <c r="K788" s="44"/>
      <c r="L788" s="45"/>
      <c r="M788" s="46"/>
      <c r="N788" s="47"/>
      <c r="O788" s="48"/>
      <c r="P788" s="48"/>
      <c r="Q788"/>
      <c r="R788"/>
      <c r="S788"/>
      <c r="T788" s="50"/>
      <c r="U788" s="50"/>
      <c r="V788" s="50"/>
      <c r="W788" s="50"/>
      <c r="X788" s="50"/>
      <c r="Y788" s="50"/>
      <c r="Z788" s="50"/>
      <c r="AA788" s="50"/>
      <c r="AB788" s="50"/>
      <c r="AC788" s="50"/>
      <c r="AF788"/>
      <c r="AG788"/>
      <c r="AH788" s="66"/>
      <c r="AJ788"/>
    </row>
    <row r="789" spans="1:36" ht="15" x14ac:dyDescent="0.25">
      <c r="A789"/>
      <c r="B789"/>
      <c r="C789"/>
      <c r="D789" s="43"/>
      <c r="E789" s="44"/>
      <c r="F789" s="45"/>
      <c r="G789" s="46"/>
      <c r="H789" s="44"/>
      <c r="I789" s="45"/>
      <c r="J789" s="46"/>
      <c r="K789" s="44"/>
      <c r="L789" s="45"/>
      <c r="M789" s="46"/>
      <c r="N789" s="47"/>
      <c r="O789" s="48"/>
      <c r="P789" s="48"/>
      <c r="Q789"/>
      <c r="R789"/>
      <c r="S789"/>
      <c r="T789" s="50"/>
      <c r="U789" s="50"/>
      <c r="V789" s="50"/>
      <c r="W789" s="50"/>
      <c r="X789" s="50"/>
      <c r="Y789" s="50"/>
      <c r="Z789" s="50"/>
      <c r="AA789" s="50"/>
      <c r="AB789" s="50"/>
      <c r="AC789" s="50"/>
      <c r="AF789"/>
      <c r="AG789"/>
      <c r="AH789" s="66"/>
      <c r="AJ789"/>
    </row>
    <row r="790" spans="1:36" ht="15" x14ac:dyDescent="0.25">
      <c r="A790"/>
      <c r="B790"/>
      <c r="C790"/>
      <c r="D790" s="43"/>
      <c r="E790" s="44"/>
      <c r="F790" s="45"/>
      <c r="G790" s="46"/>
      <c r="H790" s="44"/>
      <c r="I790" s="45"/>
      <c r="J790" s="46"/>
      <c r="K790" s="44"/>
      <c r="L790" s="45"/>
      <c r="M790" s="46"/>
      <c r="N790" s="47"/>
      <c r="O790" s="48"/>
      <c r="P790" s="48"/>
      <c r="Q790"/>
      <c r="R790"/>
      <c r="S790"/>
      <c r="T790" s="50"/>
      <c r="U790" s="50"/>
      <c r="V790" s="50"/>
      <c r="W790" s="50"/>
      <c r="X790" s="50"/>
      <c r="Y790" s="50"/>
      <c r="Z790" s="50"/>
      <c r="AA790" s="50"/>
      <c r="AB790" s="50"/>
      <c r="AC790" s="50"/>
      <c r="AF790"/>
      <c r="AG790"/>
      <c r="AH790" s="66"/>
      <c r="AJ790"/>
    </row>
    <row r="791" spans="1:36" ht="15" x14ac:dyDescent="0.25">
      <c r="A791"/>
      <c r="B791"/>
      <c r="C791"/>
      <c r="D791" s="43"/>
      <c r="E791" s="44"/>
      <c r="F791" s="45"/>
      <c r="G791" s="46"/>
      <c r="H791" s="44"/>
      <c r="I791" s="45"/>
      <c r="J791" s="46"/>
      <c r="K791" s="44"/>
      <c r="L791" s="45"/>
      <c r="M791" s="46"/>
      <c r="N791" s="47"/>
      <c r="O791" s="48"/>
      <c r="P791" s="48"/>
      <c r="Q791"/>
      <c r="R791"/>
      <c r="S791"/>
      <c r="T791" s="50"/>
      <c r="U791" s="50"/>
      <c r="V791" s="50"/>
      <c r="W791" s="50"/>
      <c r="X791" s="50"/>
      <c r="Y791" s="50"/>
      <c r="Z791" s="50"/>
      <c r="AA791" s="50"/>
      <c r="AB791" s="50"/>
      <c r="AC791" s="50"/>
      <c r="AF791"/>
      <c r="AG791"/>
      <c r="AH791" s="66"/>
      <c r="AJ791"/>
    </row>
    <row r="792" spans="1:36" ht="15" x14ac:dyDescent="0.25">
      <c r="A792"/>
      <c r="B792"/>
      <c r="C792"/>
      <c r="D792" s="43"/>
      <c r="E792" s="44"/>
      <c r="F792" s="45"/>
      <c r="G792" s="46"/>
      <c r="H792" s="44"/>
      <c r="I792" s="45"/>
      <c r="J792" s="46"/>
      <c r="K792" s="44"/>
      <c r="L792" s="45"/>
      <c r="M792" s="46"/>
      <c r="N792" s="47"/>
      <c r="O792" s="48"/>
      <c r="P792" s="48"/>
      <c r="Q792"/>
      <c r="R792"/>
      <c r="S792"/>
      <c r="T792" s="50"/>
      <c r="U792" s="50"/>
      <c r="V792" s="50"/>
      <c r="W792" s="50"/>
      <c r="X792" s="50"/>
      <c r="Y792" s="50"/>
      <c r="Z792" s="50"/>
      <c r="AA792" s="50"/>
      <c r="AB792" s="50"/>
      <c r="AC792" s="50"/>
      <c r="AF792"/>
      <c r="AG792"/>
      <c r="AH792" s="66"/>
      <c r="AJ792"/>
    </row>
    <row r="793" spans="1:36" ht="15" x14ac:dyDescent="0.25">
      <c r="A793"/>
      <c r="B793"/>
      <c r="C793"/>
      <c r="D793" s="43"/>
      <c r="E793" s="44"/>
      <c r="F793" s="45"/>
      <c r="G793" s="46"/>
      <c r="H793" s="44"/>
      <c r="I793" s="45"/>
      <c r="J793" s="46"/>
      <c r="K793" s="44"/>
      <c r="L793" s="45"/>
      <c r="M793" s="46"/>
      <c r="N793" s="47"/>
      <c r="O793" s="48"/>
      <c r="P793" s="48"/>
      <c r="Q793"/>
      <c r="R793"/>
      <c r="S793"/>
      <c r="T793" s="50"/>
      <c r="U793" s="50"/>
      <c r="V793" s="50"/>
      <c r="W793" s="50"/>
      <c r="X793" s="50"/>
      <c r="Y793" s="50"/>
      <c r="Z793" s="50"/>
      <c r="AA793" s="50"/>
      <c r="AB793" s="50"/>
      <c r="AC793" s="50"/>
      <c r="AF793"/>
      <c r="AG793"/>
      <c r="AH793" s="66"/>
      <c r="AJ793"/>
    </row>
    <row r="794" spans="1:36" ht="15" x14ac:dyDescent="0.25">
      <c r="A794"/>
      <c r="B794"/>
      <c r="C794"/>
      <c r="D794" s="43"/>
      <c r="E794" s="44"/>
      <c r="F794" s="45"/>
      <c r="G794" s="46"/>
      <c r="H794" s="44"/>
      <c r="I794" s="45"/>
      <c r="J794" s="46"/>
      <c r="K794" s="44"/>
      <c r="L794" s="45"/>
      <c r="M794" s="46"/>
      <c r="N794" s="47"/>
      <c r="O794" s="48"/>
      <c r="P794" s="48"/>
      <c r="Q794"/>
      <c r="R794"/>
      <c r="S794"/>
      <c r="T794" s="50"/>
      <c r="U794" s="50"/>
      <c r="V794" s="50"/>
      <c r="W794" s="50"/>
      <c r="X794" s="50"/>
      <c r="Y794" s="50"/>
      <c r="Z794" s="50"/>
      <c r="AA794" s="50"/>
      <c r="AB794" s="50"/>
      <c r="AC794" s="50"/>
      <c r="AF794"/>
      <c r="AG794"/>
      <c r="AH794" s="66"/>
      <c r="AJ794"/>
    </row>
    <row r="795" spans="1:36" ht="15" x14ac:dyDescent="0.25">
      <c r="A795"/>
      <c r="B795"/>
      <c r="C795"/>
      <c r="D795" s="43"/>
      <c r="E795" s="44"/>
      <c r="F795" s="45"/>
      <c r="G795" s="46"/>
      <c r="H795" s="44"/>
      <c r="I795" s="45"/>
      <c r="J795" s="46"/>
      <c r="K795" s="44"/>
      <c r="L795" s="45"/>
      <c r="M795" s="46"/>
      <c r="N795" s="47"/>
      <c r="O795" s="48"/>
      <c r="P795" s="48"/>
      <c r="Q795"/>
      <c r="R795"/>
      <c r="S795"/>
      <c r="T795" s="50"/>
      <c r="U795" s="50"/>
      <c r="V795" s="50"/>
      <c r="W795" s="50"/>
      <c r="X795" s="50"/>
      <c r="Y795" s="50"/>
      <c r="Z795" s="50"/>
      <c r="AA795" s="50"/>
      <c r="AB795" s="50"/>
      <c r="AC795" s="50"/>
      <c r="AF795"/>
      <c r="AG795"/>
      <c r="AH795" s="66"/>
      <c r="AJ795"/>
    </row>
    <row r="796" spans="1:36" ht="15" x14ac:dyDescent="0.25">
      <c r="A796"/>
      <c r="B796"/>
      <c r="C796"/>
      <c r="D796" s="43"/>
      <c r="E796" s="44"/>
      <c r="F796" s="45"/>
      <c r="G796" s="46"/>
      <c r="H796" s="44"/>
      <c r="I796" s="45"/>
      <c r="J796" s="46"/>
      <c r="K796" s="44"/>
      <c r="L796" s="45"/>
      <c r="M796" s="46"/>
      <c r="N796" s="47"/>
      <c r="O796" s="48"/>
      <c r="P796" s="48"/>
      <c r="Q796"/>
      <c r="R796"/>
      <c r="S796"/>
      <c r="T796" s="50"/>
      <c r="U796" s="50"/>
      <c r="V796" s="50"/>
      <c r="W796" s="50"/>
      <c r="X796" s="50"/>
      <c r="Y796" s="50"/>
      <c r="Z796" s="50"/>
      <c r="AA796" s="50"/>
      <c r="AB796" s="50"/>
      <c r="AC796" s="50"/>
      <c r="AF796"/>
      <c r="AG796"/>
      <c r="AH796" s="66"/>
      <c r="AJ796"/>
    </row>
    <row r="797" spans="1:36" ht="15" x14ac:dyDescent="0.25">
      <c r="A797"/>
      <c r="B797"/>
      <c r="C797"/>
      <c r="D797" s="43"/>
      <c r="E797" s="44"/>
      <c r="F797" s="45"/>
      <c r="G797" s="46"/>
      <c r="H797" s="44"/>
      <c r="I797" s="45"/>
      <c r="J797" s="46"/>
      <c r="K797" s="44"/>
      <c r="L797" s="45"/>
      <c r="M797" s="46"/>
      <c r="N797" s="47"/>
      <c r="O797" s="48"/>
      <c r="P797" s="48"/>
      <c r="Q797"/>
      <c r="R797"/>
      <c r="S797"/>
      <c r="T797" s="50"/>
      <c r="U797" s="50"/>
      <c r="V797" s="50"/>
      <c r="W797" s="50"/>
      <c r="X797" s="50"/>
      <c r="Y797" s="50"/>
      <c r="Z797" s="50"/>
      <c r="AA797" s="50"/>
      <c r="AB797" s="50"/>
      <c r="AC797" s="50"/>
      <c r="AF797"/>
      <c r="AG797"/>
      <c r="AH797" s="66"/>
      <c r="AJ797"/>
    </row>
    <row r="798" spans="1:36" ht="15" x14ac:dyDescent="0.25">
      <c r="A798"/>
      <c r="B798"/>
      <c r="C798"/>
      <c r="D798" s="43"/>
      <c r="E798" s="44"/>
      <c r="F798" s="45"/>
      <c r="G798" s="46"/>
      <c r="H798" s="44"/>
      <c r="I798" s="45"/>
      <c r="J798" s="46"/>
      <c r="K798" s="44"/>
      <c r="L798" s="45"/>
      <c r="M798" s="46"/>
      <c r="N798" s="47"/>
      <c r="O798" s="48"/>
      <c r="P798" s="48"/>
      <c r="Q798"/>
      <c r="R798"/>
      <c r="S798"/>
      <c r="T798" s="50"/>
      <c r="U798" s="50"/>
      <c r="V798" s="50"/>
      <c r="W798" s="50"/>
      <c r="X798" s="50"/>
      <c r="Y798" s="50"/>
      <c r="Z798" s="50"/>
      <c r="AA798" s="50"/>
      <c r="AB798" s="50"/>
      <c r="AC798" s="50"/>
      <c r="AF798"/>
      <c r="AG798"/>
      <c r="AH798" s="66"/>
      <c r="AJ798"/>
    </row>
    <row r="799" spans="1:36" ht="15" x14ac:dyDescent="0.25">
      <c r="A799"/>
      <c r="B799"/>
      <c r="C799"/>
      <c r="D799" s="43"/>
      <c r="E799" s="44"/>
      <c r="F799" s="45"/>
      <c r="G799" s="46"/>
      <c r="H799" s="44"/>
      <c r="I799" s="45"/>
      <c r="J799" s="46"/>
      <c r="K799" s="44"/>
      <c r="L799" s="45"/>
      <c r="M799" s="46"/>
      <c r="N799" s="47"/>
      <c r="O799" s="48"/>
      <c r="P799" s="48"/>
      <c r="Q799"/>
      <c r="R799"/>
      <c r="S799"/>
      <c r="T799" s="50"/>
      <c r="U799" s="50"/>
      <c r="V799" s="50"/>
      <c r="W799" s="50"/>
      <c r="X799" s="50"/>
      <c r="Y799" s="50"/>
      <c r="Z799" s="50"/>
      <c r="AA799" s="50"/>
      <c r="AB799" s="50"/>
      <c r="AC799" s="50"/>
      <c r="AF799"/>
      <c r="AG799"/>
      <c r="AH799" s="66"/>
      <c r="AJ799"/>
    </row>
    <row r="800" spans="1:36" s="50" customFormat="1" ht="15" x14ac:dyDescent="0.25">
      <c r="A800"/>
      <c r="B800"/>
      <c r="C800"/>
      <c r="D800" s="43"/>
      <c r="E800" s="44"/>
      <c r="F800" s="45"/>
      <c r="G800" s="46"/>
      <c r="H800" s="44"/>
      <c r="I800" s="45"/>
      <c r="J800" s="46"/>
      <c r="K800" s="44"/>
      <c r="L800" s="45"/>
      <c r="M800" s="46"/>
      <c r="N800" s="47"/>
      <c r="O800" s="48"/>
      <c r="P800" s="48"/>
      <c r="Q800"/>
      <c r="R800"/>
      <c r="S800"/>
      <c r="AD800" s="51"/>
      <c r="AE800" s="51"/>
      <c r="AF800"/>
      <c r="AG800"/>
      <c r="AH800" s="66"/>
      <c r="AI800" s="51"/>
      <c r="AJ800"/>
    </row>
    <row r="801" spans="1:36" ht="15" x14ac:dyDescent="0.25">
      <c r="A801"/>
      <c r="B801"/>
      <c r="C801"/>
      <c r="D801" s="43"/>
      <c r="E801" s="44"/>
      <c r="F801" s="45"/>
      <c r="G801" s="46"/>
      <c r="H801" s="44"/>
      <c r="I801" s="45"/>
      <c r="J801" s="46"/>
      <c r="K801" s="44"/>
      <c r="L801" s="45"/>
      <c r="M801" s="46"/>
      <c r="N801" s="47"/>
      <c r="O801" s="48"/>
      <c r="P801" s="48"/>
      <c r="Q801"/>
      <c r="R801"/>
      <c r="S801"/>
      <c r="T801" s="50"/>
      <c r="U801" s="50"/>
      <c r="V801" s="50"/>
      <c r="W801" s="50"/>
      <c r="X801" s="50"/>
      <c r="Y801" s="50"/>
      <c r="Z801" s="50"/>
      <c r="AA801" s="50"/>
      <c r="AB801" s="50"/>
      <c r="AC801" s="50"/>
      <c r="AF801"/>
      <c r="AG801"/>
      <c r="AH801" s="66"/>
      <c r="AJ801"/>
    </row>
    <row r="802" spans="1:36" ht="15" x14ac:dyDescent="0.25">
      <c r="A802"/>
      <c r="B802"/>
      <c r="C802"/>
      <c r="D802" s="43"/>
      <c r="E802" s="44"/>
      <c r="F802" s="45"/>
      <c r="G802" s="46"/>
      <c r="H802" s="44"/>
      <c r="I802" s="45"/>
      <c r="J802" s="46"/>
      <c r="K802" s="44"/>
      <c r="L802" s="45"/>
      <c r="M802" s="46"/>
      <c r="N802" s="47"/>
      <c r="O802" s="48"/>
      <c r="P802" s="48"/>
      <c r="Q802"/>
      <c r="R802"/>
      <c r="S802"/>
      <c r="T802" s="50"/>
      <c r="U802" s="50"/>
      <c r="V802" s="50"/>
      <c r="W802" s="50"/>
      <c r="X802" s="50"/>
      <c r="Y802" s="50"/>
      <c r="Z802" s="50"/>
      <c r="AA802" s="50"/>
      <c r="AB802" s="50"/>
      <c r="AC802" s="50"/>
      <c r="AF802"/>
      <c r="AG802"/>
      <c r="AH802" s="66"/>
      <c r="AJ802"/>
    </row>
    <row r="803" spans="1:36" ht="15" x14ac:dyDescent="0.25">
      <c r="A803"/>
      <c r="B803"/>
      <c r="C803"/>
      <c r="D803" s="43"/>
      <c r="E803" s="44"/>
      <c r="F803" s="45"/>
      <c r="G803" s="46"/>
      <c r="H803" s="44"/>
      <c r="I803" s="45"/>
      <c r="J803" s="46"/>
      <c r="K803" s="44"/>
      <c r="L803" s="45"/>
      <c r="M803" s="46"/>
      <c r="N803" s="47"/>
      <c r="O803" s="48"/>
      <c r="P803" s="48"/>
      <c r="Q803"/>
      <c r="R803"/>
      <c r="S803"/>
      <c r="T803" s="50"/>
      <c r="U803" s="50"/>
      <c r="V803" s="50"/>
      <c r="W803" s="50"/>
      <c r="X803" s="50"/>
      <c r="Y803" s="50"/>
      <c r="Z803" s="50"/>
      <c r="AA803" s="50"/>
      <c r="AB803" s="50"/>
      <c r="AC803" s="50"/>
      <c r="AF803"/>
      <c r="AG803"/>
      <c r="AH803" s="66"/>
      <c r="AJ803"/>
    </row>
    <row r="804" spans="1:36" ht="15" x14ac:dyDescent="0.25">
      <c r="A804"/>
      <c r="B804"/>
      <c r="C804"/>
      <c r="D804" s="43"/>
      <c r="E804" s="44"/>
      <c r="F804" s="45"/>
      <c r="G804" s="46"/>
      <c r="H804" s="44"/>
      <c r="I804" s="45"/>
      <c r="J804" s="46"/>
      <c r="K804" s="44"/>
      <c r="L804" s="45"/>
      <c r="M804" s="46"/>
      <c r="N804" s="47"/>
      <c r="O804" s="48"/>
      <c r="P804" s="48"/>
      <c r="Q804"/>
      <c r="R804"/>
      <c r="S804"/>
      <c r="T804" s="50"/>
      <c r="U804" s="50"/>
      <c r="V804" s="50"/>
      <c r="W804" s="50"/>
      <c r="X804" s="50"/>
      <c r="Y804" s="50"/>
      <c r="Z804" s="50"/>
      <c r="AA804" s="50"/>
      <c r="AB804" s="50"/>
      <c r="AC804" s="50"/>
      <c r="AF804"/>
      <c r="AG804"/>
      <c r="AH804" s="66"/>
      <c r="AJ804"/>
    </row>
    <row r="805" spans="1:36" ht="15" x14ac:dyDescent="0.25">
      <c r="A805"/>
      <c r="B805"/>
      <c r="C805"/>
      <c r="D805" s="43"/>
      <c r="E805" s="44"/>
      <c r="F805" s="45"/>
      <c r="G805" s="46"/>
      <c r="H805" s="44"/>
      <c r="I805" s="45"/>
      <c r="J805" s="46"/>
      <c r="K805" s="44"/>
      <c r="L805" s="45"/>
      <c r="M805" s="46"/>
      <c r="N805" s="47"/>
      <c r="O805" s="48"/>
      <c r="P805" s="48"/>
      <c r="Q805"/>
      <c r="R805"/>
      <c r="S805"/>
      <c r="T805" s="50"/>
      <c r="U805" s="50"/>
      <c r="V805" s="50"/>
      <c r="W805" s="50"/>
      <c r="X805" s="50"/>
      <c r="Y805" s="50"/>
      <c r="Z805" s="50"/>
      <c r="AA805" s="50"/>
      <c r="AB805" s="50"/>
      <c r="AC805" s="50"/>
      <c r="AF805"/>
      <c r="AG805"/>
      <c r="AH805" s="66"/>
      <c r="AJ805"/>
    </row>
    <row r="806" spans="1:36" ht="15" x14ac:dyDescent="0.25">
      <c r="A806"/>
      <c r="B806"/>
      <c r="C806"/>
      <c r="D806" s="43"/>
      <c r="E806" s="44"/>
      <c r="F806" s="45"/>
      <c r="G806" s="46"/>
      <c r="H806" s="44"/>
      <c r="I806" s="45"/>
      <c r="J806" s="46"/>
      <c r="K806" s="44"/>
      <c r="L806" s="45"/>
      <c r="M806" s="46"/>
      <c r="N806" s="47"/>
      <c r="O806" s="48"/>
      <c r="P806" s="48"/>
      <c r="Q806"/>
      <c r="R806"/>
      <c r="S806"/>
      <c r="T806" s="50"/>
      <c r="U806" s="50"/>
      <c r="V806" s="50"/>
      <c r="W806" s="50"/>
      <c r="X806" s="50"/>
      <c r="Y806" s="50"/>
      <c r="Z806" s="50"/>
      <c r="AA806" s="50"/>
      <c r="AB806" s="50"/>
      <c r="AC806" s="50"/>
      <c r="AF806"/>
      <c r="AG806"/>
      <c r="AH806" s="66"/>
      <c r="AJ806"/>
    </row>
    <row r="807" spans="1:36" ht="15" x14ac:dyDescent="0.25">
      <c r="A807"/>
      <c r="B807"/>
      <c r="C807"/>
      <c r="D807" s="43"/>
      <c r="E807" s="44"/>
      <c r="F807" s="45"/>
      <c r="G807" s="46"/>
      <c r="H807" s="44"/>
      <c r="I807" s="45"/>
      <c r="J807" s="46"/>
      <c r="K807" s="44"/>
      <c r="L807" s="45"/>
      <c r="M807" s="46"/>
      <c r="N807" s="47"/>
      <c r="O807" s="48"/>
      <c r="P807" s="48"/>
      <c r="Q807"/>
      <c r="R807"/>
      <c r="S807"/>
      <c r="T807" s="50"/>
      <c r="U807" s="50"/>
      <c r="V807" s="50"/>
      <c r="W807" s="50"/>
      <c r="X807" s="50"/>
      <c r="Y807" s="50"/>
      <c r="Z807" s="50"/>
      <c r="AA807" s="50"/>
      <c r="AB807" s="50"/>
      <c r="AC807" s="50"/>
      <c r="AF807"/>
      <c r="AG807"/>
      <c r="AH807" s="66"/>
      <c r="AJ807"/>
    </row>
    <row r="808" spans="1:36" ht="15" x14ac:dyDescent="0.25">
      <c r="A808"/>
      <c r="B808"/>
      <c r="C808"/>
      <c r="D808" s="43"/>
      <c r="E808" s="44"/>
      <c r="F808" s="45"/>
      <c r="G808" s="46"/>
      <c r="H808" s="44"/>
      <c r="I808" s="45"/>
      <c r="J808" s="46"/>
      <c r="K808" s="44"/>
      <c r="L808" s="45"/>
      <c r="M808" s="46"/>
      <c r="N808" s="47"/>
      <c r="O808" s="48"/>
      <c r="P808" s="48"/>
      <c r="Q808"/>
      <c r="R808"/>
      <c r="S808"/>
      <c r="T808" s="50"/>
      <c r="U808" s="50"/>
      <c r="V808" s="50"/>
      <c r="W808" s="50"/>
      <c r="X808" s="50"/>
      <c r="Y808" s="50"/>
      <c r="Z808" s="50"/>
      <c r="AA808" s="50"/>
      <c r="AB808" s="50"/>
      <c r="AC808" s="50"/>
      <c r="AF808"/>
      <c r="AG808"/>
      <c r="AH808" s="66"/>
      <c r="AJ808"/>
    </row>
    <row r="809" spans="1:36" ht="15" x14ac:dyDescent="0.25">
      <c r="A809"/>
      <c r="B809"/>
      <c r="C809"/>
      <c r="D809" s="43"/>
      <c r="E809" s="44"/>
      <c r="F809" s="45"/>
      <c r="G809" s="46"/>
      <c r="H809" s="44"/>
      <c r="I809" s="45"/>
      <c r="J809" s="46"/>
      <c r="K809" s="44"/>
      <c r="L809" s="45"/>
      <c r="M809" s="46"/>
      <c r="N809" s="47"/>
      <c r="O809" s="48"/>
      <c r="P809" s="48"/>
      <c r="Q809"/>
      <c r="R809"/>
      <c r="S809"/>
      <c r="T809" s="50"/>
      <c r="U809" s="50"/>
      <c r="V809" s="50"/>
      <c r="W809" s="50"/>
      <c r="X809" s="50"/>
      <c r="Y809" s="50"/>
      <c r="Z809" s="50"/>
      <c r="AA809" s="50"/>
      <c r="AB809" s="50"/>
      <c r="AC809" s="50"/>
      <c r="AF809"/>
      <c r="AG809"/>
      <c r="AH809" s="66"/>
      <c r="AJ809"/>
    </row>
    <row r="810" spans="1:36" ht="15" x14ac:dyDescent="0.25">
      <c r="A810"/>
      <c r="B810"/>
      <c r="C810"/>
      <c r="D810" s="43"/>
      <c r="E810" s="44"/>
      <c r="F810" s="45"/>
      <c r="G810" s="46"/>
      <c r="H810" s="44"/>
      <c r="I810" s="45"/>
      <c r="J810" s="46"/>
      <c r="K810" s="44"/>
      <c r="L810" s="45"/>
      <c r="M810" s="46"/>
      <c r="N810" s="47"/>
      <c r="O810" s="48"/>
      <c r="P810" s="48"/>
      <c r="Q810"/>
      <c r="R810"/>
      <c r="S810"/>
      <c r="T810" s="50"/>
      <c r="U810" s="50"/>
      <c r="V810" s="50"/>
      <c r="W810" s="50"/>
      <c r="X810" s="50"/>
      <c r="Y810" s="50"/>
      <c r="Z810" s="50"/>
      <c r="AA810" s="50"/>
      <c r="AB810" s="50"/>
      <c r="AC810" s="50"/>
      <c r="AF810"/>
      <c r="AG810"/>
      <c r="AH810" s="66"/>
      <c r="AJ810"/>
    </row>
    <row r="811" spans="1:36" ht="15" x14ac:dyDescent="0.25">
      <c r="A811"/>
      <c r="B811"/>
      <c r="C811"/>
      <c r="D811" s="43"/>
      <c r="E811" s="44"/>
      <c r="F811" s="45"/>
      <c r="G811" s="46"/>
      <c r="H811" s="44"/>
      <c r="I811" s="45"/>
      <c r="J811" s="46"/>
      <c r="K811" s="44"/>
      <c r="L811" s="45"/>
      <c r="M811" s="46"/>
      <c r="N811" s="47"/>
      <c r="O811" s="48"/>
      <c r="P811" s="48"/>
      <c r="Q811"/>
      <c r="R811"/>
      <c r="S811"/>
      <c r="T811" s="50"/>
      <c r="U811" s="50"/>
      <c r="V811" s="50"/>
      <c r="W811" s="50"/>
      <c r="X811" s="50"/>
      <c r="Y811" s="50"/>
      <c r="Z811" s="50"/>
      <c r="AA811" s="50"/>
      <c r="AB811" s="50"/>
      <c r="AC811" s="50"/>
      <c r="AF811"/>
      <c r="AG811"/>
      <c r="AH811" s="66"/>
      <c r="AJ811"/>
    </row>
    <row r="812" spans="1:36" ht="15" x14ac:dyDescent="0.25">
      <c r="A812"/>
      <c r="B812"/>
      <c r="C812"/>
      <c r="D812" s="43"/>
      <c r="E812" s="44"/>
      <c r="F812" s="45"/>
      <c r="G812" s="46"/>
      <c r="H812" s="44"/>
      <c r="I812" s="45"/>
      <c r="J812" s="46"/>
      <c r="K812" s="44"/>
      <c r="L812" s="45"/>
      <c r="M812" s="46"/>
      <c r="N812" s="47"/>
      <c r="O812" s="48"/>
      <c r="P812" s="48"/>
      <c r="Q812"/>
      <c r="R812"/>
      <c r="S812"/>
      <c r="T812" s="50"/>
      <c r="U812" s="50"/>
      <c r="V812" s="50"/>
      <c r="W812" s="50"/>
      <c r="X812" s="50"/>
      <c r="Y812" s="50"/>
      <c r="Z812" s="50"/>
      <c r="AA812" s="50"/>
      <c r="AB812" s="50"/>
      <c r="AC812" s="50"/>
      <c r="AF812"/>
      <c r="AG812"/>
      <c r="AH812" s="66"/>
      <c r="AJ812"/>
    </row>
    <row r="813" spans="1:36" ht="15" x14ac:dyDescent="0.25">
      <c r="A813"/>
      <c r="B813"/>
      <c r="C813"/>
      <c r="D813" s="43"/>
      <c r="E813" s="44"/>
      <c r="F813" s="45"/>
      <c r="G813" s="46"/>
      <c r="H813" s="44"/>
      <c r="I813" s="45"/>
      <c r="J813" s="46"/>
      <c r="K813" s="44"/>
      <c r="L813" s="45"/>
      <c r="M813" s="46"/>
      <c r="N813" s="47"/>
      <c r="O813" s="48"/>
      <c r="P813" s="48"/>
      <c r="Q813"/>
      <c r="R813"/>
      <c r="S813"/>
      <c r="T813" s="50"/>
      <c r="U813" s="50"/>
      <c r="V813" s="50"/>
      <c r="W813" s="50"/>
      <c r="X813" s="50"/>
      <c r="Y813" s="50"/>
      <c r="Z813" s="50"/>
      <c r="AA813" s="50"/>
      <c r="AB813" s="50"/>
      <c r="AC813" s="50"/>
      <c r="AF813"/>
      <c r="AG813"/>
      <c r="AH813" s="66"/>
      <c r="AJ813"/>
    </row>
    <row r="814" spans="1:36" ht="15" x14ac:dyDescent="0.25">
      <c r="A814"/>
      <c r="B814"/>
      <c r="C814"/>
      <c r="D814" s="43"/>
      <c r="E814" s="44"/>
      <c r="F814" s="45"/>
      <c r="G814" s="46"/>
      <c r="H814" s="44"/>
      <c r="I814" s="45"/>
      <c r="J814" s="46"/>
      <c r="K814" s="44"/>
      <c r="L814" s="45"/>
      <c r="M814" s="46"/>
      <c r="N814" s="47"/>
      <c r="O814" s="48"/>
      <c r="P814" s="48"/>
      <c r="Q814"/>
      <c r="R814"/>
      <c r="S814"/>
      <c r="T814" s="50"/>
      <c r="U814" s="50"/>
      <c r="V814" s="50"/>
      <c r="W814" s="50"/>
      <c r="X814" s="50"/>
      <c r="Y814" s="50"/>
      <c r="Z814" s="50"/>
      <c r="AA814" s="50"/>
      <c r="AB814" s="50"/>
      <c r="AC814" s="50"/>
      <c r="AF814"/>
      <c r="AG814"/>
      <c r="AH814" s="66"/>
      <c r="AJ814"/>
    </row>
    <row r="815" spans="1:36" ht="15" x14ac:dyDescent="0.25">
      <c r="A815"/>
      <c r="B815"/>
      <c r="C815"/>
      <c r="D815" s="43"/>
      <c r="E815" s="44"/>
      <c r="F815" s="45"/>
      <c r="G815" s="46"/>
      <c r="H815" s="44"/>
      <c r="I815" s="45"/>
      <c r="J815" s="46"/>
      <c r="K815" s="44"/>
      <c r="L815" s="45"/>
      <c r="M815" s="46"/>
      <c r="N815" s="47"/>
      <c r="O815" s="48"/>
      <c r="P815" s="48"/>
      <c r="Q815"/>
      <c r="R815"/>
      <c r="S815"/>
      <c r="T815" s="50"/>
      <c r="U815" s="50"/>
      <c r="V815" s="50"/>
      <c r="W815" s="50"/>
      <c r="X815" s="50"/>
      <c r="Y815" s="50"/>
      <c r="Z815" s="50"/>
      <c r="AA815" s="50"/>
      <c r="AB815" s="50"/>
      <c r="AC815" s="50"/>
      <c r="AF815"/>
      <c r="AG815"/>
      <c r="AH815" s="66"/>
      <c r="AJ815"/>
    </row>
    <row r="816" spans="1:36" ht="15" x14ac:dyDescent="0.25">
      <c r="A816"/>
      <c r="B816"/>
      <c r="C816"/>
      <c r="D816" s="43"/>
      <c r="E816" s="44"/>
      <c r="F816" s="45"/>
      <c r="G816" s="46"/>
      <c r="H816" s="44"/>
      <c r="I816" s="45"/>
      <c r="J816" s="46"/>
      <c r="K816" s="44"/>
      <c r="L816" s="45"/>
      <c r="M816" s="46"/>
      <c r="N816" s="47"/>
      <c r="O816" s="48"/>
      <c r="P816" s="48"/>
      <c r="Q816"/>
      <c r="R816"/>
      <c r="S816"/>
      <c r="T816" s="50"/>
      <c r="U816" s="50"/>
      <c r="V816" s="50"/>
      <c r="W816" s="50"/>
      <c r="X816" s="50"/>
      <c r="Y816" s="50"/>
      <c r="Z816" s="50"/>
      <c r="AA816" s="50"/>
      <c r="AB816" s="50"/>
      <c r="AC816" s="50"/>
      <c r="AF816"/>
      <c r="AG816"/>
      <c r="AH816" s="66"/>
      <c r="AJ816"/>
    </row>
    <row r="817" spans="1:36" ht="15" x14ac:dyDescent="0.25">
      <c r="A817"/>
      <c r="B817"/>
      <c r="C817"/>
      <c r="D817" s="43"/>
      <c r="E817" s="44"/>
      <c r="F817" s="45"/>
      <c r="G817" s="46"/>
      <c r="H817" s="44"/>
      <c r="I817" s="45"/>
      <c r="J817" s="46"/>
      <c r="K817" s="44"/>
      <c r="L817" s="45"/>
      <c r="M817" s="46"/>
      <c r="N817" s="47"/>
      <c r="O817" s="48"/>
      <c r="P817" s="48"/>
      <c r="Q817"/>
      <c r="R817"/>
      <c r="S817"/>
      <c r="T817" s="50"/>
      <c r="U817" s="50"/>
      <c r="V817" s="50"/>
      <c r="W817" s="50"/>
      <c r="X817" s="50"/>
      <c r="Y817" s="50"/>
      <c r="Z817" s="50"/>
      <c r="AA817" s="50"/>
      <c r="AB817" s="50"/>
      <c r="AC817" s="50"/>
      <c r="AF817"/>
      <c r="AG817"/>
      <c r="AH817" s="66"/>
      <c r="AJ817"/>
    </row>
    <row r="818" spans="1:36" ht="15" x14ac:dyDescent="0.25">
      <c r="A818"/>
      <c r="B818"/>
      <c r="C818"/>
      <c r="D818" s="43"/>
      <c r="E818" s="44"/>
      <c r="F818" s="45"/>
      <c r="G818" s="46"/>
      <c r="H818" s="44"/>
      <c r="I818" s="45"/>
      <c r="J818" s="46"/>
      <c r="K818" s="44"/>
      <c r="L818" s="45"/>
      <c r="M818" s="46"/>
      <c r="N818" s="47"/>
      <c r="O818" s="48"/>
      <c r="P818" s="48"/>
      <c r="Q818"/>
      <c r="R818"/>
      <c r="S818"/>
      <c r="T818" s="50"/>
      <c r="U818" s="50"/>
      <c r="V818" s="50"/>
      <c r="W818" s="50"/>
      <c r="X818" s="50"/>
      <c r="Y818" s="50"/>
      <c r="Z818" s="50"/>
      <c r="AA818" s="50"/>
      <c r="AB818" s="50"/>
      <c r="AC818" s="50"/>
      <c r="AF818"/>
      <c r="AG818"/>
      <c r="AH818" s="66"/>
      <c r="AJ818"/>
    </row>
    <row r="819" spans="1:36" ht="15" x14ac:dyDescent="0.25">
      <c r="A819"/>
      <c r="B819"/>
      <c r="C819"/>
      <c r="D819" s="43"/>
      <c r="E819" s="44"/>
      <c r="F819" s="45"/>
      <c r="G819" s="46"/>
      <c r="H819" s="44"/>
      <c r="I819" s="45"/>
      <c r="J819" s="46"/>
      <c r="K819" s="44"/>
      <c r="L819" s="45"/>
      <c r="M819" s="46"/>
      <c r="N819" s="47"/>
      <c r="O819" s="48"/>
      <c r="P819" s="48"/>
      <c r="Q819"/>
      <c r="R819"/>
      <c r="S819"/>
      <c r="T819" s="50"/>
      <c r="U819" s="50"/>
      <c r="V819" s="50"/>
      <c r="W819" s="50"/>
      <c r="X819" s="50"/>
      <c r="Y819" s="50"/>
      <c r="Z819" s="50"/>
      <c r="AA819" s="50"/>
      <c r="AB819" s="50"/>
      <c r="AC819" s="50"/>
      <c r="AF819"/>
      <c r="AG819"/>
      <c r="AH819" s="66"/>
      <c r="AJ819"/>
    </row>
    <row r="820" spans="1:36" ht="15" x14ac:dyDescent="0.25">
      <c r="A820"/>
      <c r="B820"/>
      <c r="C820"/>
      <c r="D820" s="43"/>
      <c r="E820" s="44"/>
      <c r="F820" s="45"/>
      <c r="G820" s="46"/>
      <c r="H820" s="44"/>
      <c r="I820" s="45"/>
      <c r="J820" s="46"/>
      <c r="K820" s="44"/>
      <c r="L820" s="45"/>
      <c r="M820" s="46"/>
      <c r="N820" s="47"/>
      <c r="O820" s="48"/>
      <c r="P820" s="48"/>
      <c r="Q820"/>
      <c r="R820"/>
      <c r="S820"/>
      <c r="T820" s="50"/>
      <c r="U820" s="50"/>
      <c r="V820" s="50"/>
      <c r="W820" s="50"/>
      <c r="X820" s="50"/>
      <c r="Y820" s="50"/>
      <c r="Z820" s="50"/>
      <c r="AA820" s="50"/>
      <c r="AB820" s="50"/>
      <c r="AC820" s="50"/>
      <c r="AF820"/>
      <c r="AG820"/>
      <c r="AH820" s="66"/>
      <c r="AJ820"/>
    </row>
    <row r="821" spans="1:36" ht="15" x14ac:dyDescent="0.25">
      <c r="A821"/>
      <c r="B821"/>
      <c r="C821"/>
      <c r="D821" s="43"/>
      <c r="E821" s="44"/>
      <c r="F821" s="45"/>
      <c r="G821" s="46"/>
      <c r="H821" s="44"/>
      <c r="I821" s="45"/>
      <c r="J821" s="46"/>
      <c r="K821" s="44"/>
      <c r="L821" s="45"/>
      <c r="M821" s="46"/>
      <c r="N821" s="47"/>
      <c r="O821" s="48"/>
      <c r="P821" s="48"/>
      <c r="Q821"/>
      <c r="R821"/>
      <c r="S821"/>
      <c r="T821" s="50"/>
      <c r="U821" s="50"/>
      <c r="V821" s="50"/>
      <c r="W821" s="50"/>
      <c r="X821" s="50"/>
      <c r="Y821" s="50"/>
      <c r="Z821" s="50"/>
      <c r="AA821" s="50"/>
      <c r="AB821" s="50"/>
      <c r="AC821" s="50"/>
      <c r="AF821"/>
      <c r="AG821"/>
      <c r="AH821" s="66"/>
      <c r="AJ821"/>
    </row>
    <row r="822" spans="1:36" ht="15" x14ac:dyDescent="0.25">
      <c r="A822"/>
      <c r="B822"/>
      <c r="C822"/>
      <c r="D822" s="43"/>
      <c r="E822" s="44"/>
      <c r="F822" s="45"/>
      <c r="G822" s="46"/>
      <c r="H822" s="44"/>
      <c r="I822" s="45"/>
      <c r="J822" s="46"/>
      <c r="K822" s="44"/>
      <c r="L822" s="45"/>
      <c r="M822" s="46"/>
      <c r="N822" s="47"/>
      <c r="O822" s="48"/>
      <c r="P822" s="48"/>
      <c r="Q822"/>
      <c r="R822"/>
      <c r="S822"/>
      <c r="T822" s="50"/>
      <c r="U822" s="50"/>
      <c r="V822" s="50"/>
      <c r="W822" s="50"/>
      <c r="X822" s="50"/>
      <c r="Y822" s="50"/>
      <c r="Z822" s="50"/>
      <c r="AA822" s="50"/>
      <c r="AB822" s="50"/>
      <c r="AC822" s="50"/>
      <c r="AF822"/>
      <c r="AG822"/>
      <c r="AH822" s="66"/>
      <c r="AJ822"/>
    </row>
    <row r="823" spans="1:36" ht="15" x14ac:dyDescent="0.25">
      <c r="A823"/>
      <c r="B823"/>
      <c r="C823"/>
      <c r="D823" s="43"/>
      <c r="E823" s="44"/>
      <c r="F823" s="45"/>
      <c r="G823" s="46"/>
      <c r="H823" s="44"/>
      <c r="I823" s="45"/>
      <c r="J823" s="46"/>
      <c r="K823" s="44"/>
      <c r="L823" s="45"/>
      <c r="M823" s="46"/>
      <c r="N823" s="47"/>
      <c r="O823" s="48"/>
      <c r="P823" s="48"/>
      <c r="Q823"/>
      <c r="R823"/>
      <c r="S823"/>
      <c r="T823" s="50"/>
      <c r="U823" s="50"/>
      <c r="V823" s="50"/>
      <c r="W823" s="50"/>
      <c r="X823" s="50"/>
      <c r="Y823" s="50"/>
      <c r="Z823" s="50"/>
      <c r="AA823" s="50"/>
      <c r="AB823" s="50"/>
      <c r="AC823" s="50"/>
      <c r="AF823"/>
      <c r="AG823"/>
      <c r="AH823" s="66"/>
      <c r="AJ823"/>
    </row>
    <row r="824" spans="1:36" ht="15" x14ac:dyDescent="0.25">
      <c r="A824"/>
      <c r="B824"/>
      <c r="C824"/>
      <c r="D824" s="43"/>
      <c r="E824" s="44"/>
      <c r="F824" s="45"/>
      <c r="G824" s="46"/>
      <c r="H824" s="44"/>
      <c r="I824" s="45"/>
      <c r="J824" s="46"/>
      <c r="K824" s="44"/>
      <c r="L824" s="45"/>
      <c r="M824" s="46"/>
      <c r="N824" s="47"/>
      <c r="O824" s="48"/>
      <c r="P824" s="48"/>
      <c r="Q824"/>
      <c r="R824"/>
      <c r="S824"/>
      <c r="T824" s="50"/>
      <c r="U824" s="50"/>
      <c r="V824" s="50"/>
      <c r="W824" s="50"/>
      <c r="X824" s="50"/>
      <c r="Y824" s="50"/>
      <c r="Z824" s="50"/>
      <c r="AA824" s="50"/>
      <c r="AB824" s="50"/>
      <c r="AC824" s="50"/>
      <c r="AF824"/>
      <c r="AG824"/>
      <c r="AH824" s="66"/>
      <c r="AJ824"/>
    </row>
    <row r="825" spans="1:36" ht="15" x14ac:dyDescent="0.25">
      <c r="A825"/>
      <c r="B825"/>
      <c r="C825"/>
      <c r="D825" s="43"/>
      <c r="E825" s="44"/>
      <c r="F825" s="45"/>
      <c r="G825" s="46"/>
      <c r="H825" s="44"/>
      <c r="I825" s="45"/>
      <c r="J825" s="46"/>
      <c r="K825" s="44"/>
      <c r="L825" s="45"/>
      <c r="M825" s="46"/>
      <c r="N825" s="47"/>
      <c r="O825" s="48"/>
      <c r="P825" s="48"/>
      <c r="Q825"/>
      <c r="R825"/>
      <c r="S825"/>
      <c r="T825" s="50"/>
      <c r="U825" s="50"/>
      <c r="V825" s="50"/>
      <c r="W825" s="50"/>
      <c r="X825" s="50"/>
      <c r="Y825" s="50"/>
      <c r="Z825" s="50"/>
      <c r="AA825" s="50"/>
      <c r="AB825" s="50"/>
      <c r="AC825" s="50"/>
      <c r="AF825"/>
      <c r="AG825"/>
      <c r="AH825" s="66"/>
      <c r="AJ825"/>
    </row>
    <row r="826" spans="1:36" s="50" customFormat="1" ht="15" x14ac:dyDescent="0.25">
      <c r="A826"/>
      <c r="B826"/>
      <c r="C826"/>
      <c r="D826" s="43"/>
      <c r="E826" s="44"/>
      <c r="F826" s="45"/>
      <c r="G826" s="46"/>
      <c r="H826" s="44"/>
      <c r="I826" s="45"/>
      <c r="J826" s="46"/>
      <c r="K826" s="44"/>
      <c r="L826" s="45"/>
      <c r="M826" s="46"/>
      <c r="N826" s="47"/>
      <c r="O826" s="48"/>
      <c r="P826" s="48"/>
      <c r="Q826"/>
      <c r="R826"/>
      <c r="S826"/>
      <c r="AD826" s="51"/>
      <c r="AE826" s="51"/>
      <c r="AF826"/>
      <c r="AG826"/>
      <c r="AH826" s="66"/>
      <c r="AI826" s="51"/>
      <c r="AJ826"/>
    </row>
    <row r="827" spans="1:36" ht="15" x14ac:dyDescent="0.25">
      <c r="A827"/>
      <c r="B827"/>
      <c r="C827"/>
      <c r="D827" s="43"/>
      <c r="E827" s="44"/>
      <c r="F827" s="45"/>
      <c r="G827" s="46"/>
      <c r="H827" s="44"/>
      <c r="I827" s="45"/>
      <c r="J827" s="46"/>
      <c r="K827" s="44"/>
      <c r="L827" s="45"/>
      <c r="M827" s="46"/>
      <c r="N827" s="47"/>
      <c r="O827" s="48"/>
      <c r="P827" s="48"/>
      <c r="Q827"/>
      <c r="R827"/>
      <c r="S827"/>
      <c r="T827" s="50"/>
      <c r="U827" s="50"/>
      <c r="V827" s="50"/>
      <c r="W827" s="50"/>
      <c r="X827" s="50"/>
      <c r="Y827" s="50"/>
      <c r="Z827" s="50"/>
      <c r="AA827" s="50"/>
      <c r="AB827" s="50"/>
      <c r="AC827" s="50"/>
      <c r="AF827"/>
      <c r="AG827"/>
      <c r="AH827" s="66"/>
      <c r="AJ827"/>
    </row>
    <row r="828" spans="1:36" ht="15" x14ac:dyDescent="0.25">
      <c r="A828"/>
      <c r="B828"/>
      <c r="C828"/>
      <c r="D828" s="43"/>
      <c r="E828" s="44"/>
      <c r="F828" s="45"/>
      <c r="G828" s="46"/>
      <c r="H828" s="44"/>
      <c r="I828" s="45"/>
      <c r="J828" s="46"/>
      <c r="K828" s="44"/>
      <c r="L828" s="45"/>
      <c r="M828" s="46"/>
      <c r="N828" s="47"/>
      <c r="O828" s="48"/>
      <c r="P828" s="48"/>
      <c r="Q828"/>
      <c r="R828"/>
      <c r="S828"/>
      <c r="T828" s="50"/>
      <c r="U828" s="50"/>
      <c r="V828" s="50"/>
      <c r="W828" s="50"/>
      <c r="X828" s="50"/>
      <c r="Y828" s="50"/>
      <c r="Z828" s="50"/>
      <c r="AA828" s="50"/>
      <c r="AB828" s="50"/>
      <c r="AC828" s="50"/>
      <c r="AF828"/>
      <c r="AG828"/>
      <c r="AH828" s="66"/>
      <c r="AJ828"/>
    </row>
    <row r="829" spans="1:36" ht="15" x14ac:dyDescent="0.25">
      <c r="A829"/>
      <c r="B829"/>
      <c r="C829"/>
      <c r="D829" s="43"/>
      <c r="E829" s="44"/>
      <c r="F829" s="45"/>
      <c r="G829" s="46"/>
      <c r="H829" s="44"/>
      <c r="I829" s="45"/>
      <c r="J829" s="46"/>
      <c r="K829" s="44"/>
      <c r="L829" s="45"/>
      <c r="M829" s="46"/>
      <c r="N829" s="47"/>
      <c r="O829" s="48"/>
      <c r="P829" s="48"/>
      <c r="Q829"/>
      <c r="R829"/>
      <c r="S829"/>
      <c r="T829" s="50"/>
      <c r="U829" s="50"/>
      <c r="V829" s="50"/>
      <c r="W829" s="50"/>
      <c r="X829" s="50"/>
      <c r="Y829" s="50"/>
      <c r="Z829" s="50"/>
      <c r="AA829" s="50"/>
      <c r="AB829" s="50"/>
      <c r="AC829" s="50"/>
      <c r="AF829"/>
      <c r="AG829"/>
      <c r="AH829" s="66"/>
      <c r="AJ829"/>
    </row>
    <row r="830" spans="1:36" ht="15" x14ac:dyDescent="0.25">
      <c r="A830"/>
      <c r="B830"/>
      <c r="C830"/>
      <c r="D830" s="43"/>
      <c r="E830" s="44"/>
      <c r="F830" s="45"/>
      <c r="G830" s="46"/>
      <c r="H830" s="44"/>
      <c r="I830" s="45"/>
      <c r="J830" s="46"/>
      <c r="K830" s="44"/>
      <c r="L830" s="45"/>
      <c r="M830" s="46"/>
      <c r="N830" s="47"/>
      <c r="O830" s="48"/>
      <c r="P830" s="48"/>
      <c r="Q830"/>
      <c r="R830"/>
      <c r="S830"/>
      <c r="T830" s="50"/>
      <c r="U830" s="50"/>
      <c r="V830" s="50"/>
      <c r="W830" s="50"/>
      <c r="X830" s="50"/>
      <c r="Y830" s="50"/>
      <c r="Z830" s="50"/>
      <c r="AA830" s="50"/>
      <c r="AB830" s="50"/>
      <c r="AC830" s="50"/>
      <c r="AF830"/>
      <c r="AG830"/>
      <c r="AH830" s="66"/>
      <c r="AJ830"/>
    </row>
    <row r="831" spans="1:36" ht="15" x14ac:dyDescent="0.25">
      <c r="A831"/>
      <c r="B831"/>
      <c r="C831"/>
      <c r="D831" s="43"/>
      <c r="E831" s="44"/>
      <c r="F831" s="45"/>
      <c r="G831" s="46"/>
      <c r="H831" s="44"/>
      <c r="I831" s="45"/>
      <c r="J831" s="46"/>
      <c r="K831" s="44"/>
      <c r="L831" s="45"/>
      <c r="M831" s="46"/>
      <c r="N831" s="47"/>
      <c r="O831" s="48"/>
      <c r="P831" s="48"/>
      <c r="Q831"/>
      <c r="R831"/>
      <c r="S831"/>
      <c r="T831" s="50"/>
      <c r="U831" s="50"/>
      <c r="V831" s="50"/>
      <c r="W831" s="50"/>
      <c r="X831" s="50"/>
      <c r="Y831" s="50"/>
      <c r="Z831" s="50"/>
      <c r="AA831" s="50"/>
      <c r="AB831" s="50"/>
      <c r="AC831" s="50"/>
      <c r="AF831"/>
      <c r="AG831"/>
      <c r="AH831" s="66"/>
      <c r="AJ831"/>
    </row>
    <row r="832" spans="1:36" ht="15" x14ac:dyDescent="0.25">
      <c r="A832"/>
      <c r="B832"/>
      <c r="C832"/>
      <c r="D832" s="43"/>
      <c r="E832" s="44"/>
      <c r="F832" s="45"/>
      <c r="G832" s="46"/>
      <c r="H832" s="44"/>
      <c r="I832" s="45"/>
      <c r="J832" s="46"/>
      <c r="K832" s="44"/>
      <c r="L832" s="45"/>
      <c r="M832" s="46"/>
      <c r="N832" s="47"/>
      <c r="O832" s="48"/>
      <c r="P832" s="48"/>
      <c r="Q832"/>
      <c r="R832"/>
      <c r="S832"/>
      <c r="T832" s="50"/>
      <c r="U832" s="50"/>
      <c r="V832" s="50"/>
      <c r="W832" s="50"/>
      <c r="X832" s="50"/>
      <c r="Y832" s="50"/>
      <c r="Z832" s="50"/>
      <c r="AA832" s="50"/>
      <c r="AB832" s="50"/>
      <c r="AC832" s="50"/>
      <c r="AF832"/>
      <c r="AG832"/>
      <c r="AH832" s="66"/>
      <c r="AJ832"/>
    </row>
    <row r="833" spans="1:36" ht="15" x14ac:dyDescent="0.25">
      <c r="A833"/>
      <c r="B833"/>
      <c r="C833"/>
      <c r="D833" s="43"/>
      <c r="E833" s="44"/>
      <c r="F833" s="45"/>
      <c r="G833" s="46"/>
      <c r="H833" s="44"/>
      <c r="I833" s="45"/>
      <c r="J833" s="46"/>
      <c r="K833" s="44"/>
      <c r="L833" s="45"/>
      <c r="M833" s="46"/>
      <c r="N833" s="47"/>
      <c r="O833" s="48"/>
      <c r="P833" s="48"/>
      <c r="Q833"/>
      <c r="R833"/>
      <c r="S833"/>
      <c r="T833" s="50"/>
      <c r="U833" s="50"/>
      <c r="V833" s="50"/>
      <c r="W833" s="50"/>
      <c r="X833" s="50"/>
      <c r="Y833" s="50"/>
      <c r="Z833" s="50"/>
      <c r="AA833" s="50"/>
      <c r="AB833" s="50"/>
      <c r="AC833" s="50"/>
      <c r="AF833"/>
      <c r="AG833"/>
      <c r="AH833" s="66"/>
      <c r="AJ833"/>
    </row>
    <row r="834" spans="1:36" ht="15" x14ac:dyDescent="0.25">
      <c r="A834"/>
      <c r="B834"/>
      <c r="C834"/>
      <c r="D834" s="43"/>
      <c r="E834" s="44"/>
      <c r="F834" s="45"/>
      <c r="G834" s="46"/>
      <c r="H834" s="44"/>
      <c r="I834" s="45"/>
      <c r="J834" s="46"/>
      <c r="K834" s="44"/>
      <c r="L834" s="45"/>
      <c r="M834" s="46"/>
      <c r="N834" s="47"/>
      <c r="O834" s="48"/>
      <c r="P834" s="48"/>
      <c r="Q834"/>
      <c r="R834"/>
      <c r="S834"/>
      <c r="T834" s="50"/>
      <c r="U834" s="50"/>
      <c r="V834" s="50"/>
      <c r="W834" s="50"/>
      <c r="X834" s="50"/>
      <c r="Y834" s="50"/>
      <c r="Z834" s="50"/>
      <c r="AA834" s="50"/>
      <c r="AB834" s="50"/>
      <c r="AC834" s="50"/>
      <c r="AF834"/>
      <c r="AG834"/>
      <c r="AH834" s="66"/>
      <c r="AJ834"/>
    </row>
    <row r="835" spans="1:36" ht="15" x14ac:dyDescent="0.25">
      <c r="A835"/>
      <c r="B835"/>
      <c r="C835"/>
      <c r="D835" s="43"/>
      <c r="E835" s="44"/>
      <c r="F835" s="45"/>
      <c r="G835" s="46"/>
      <c r="H835" s="44"/>
      <c r="I835" s="45"/>
      <c r="J835" s="46"/>
      <c r="K835" s="44"/>
      <c r="L835" s="45"/>
      <c r="M835" s="46"/>
      <c r="N835" s="47"/>
      <c r="O835" s="48"/>
      <c r="P835" s="48"/>
      <c r="Q835"/>
      <c r="R835"/>
      <c r="S835"/>
      <c r="T835" s="50"/>
      <c r="U835" s="50"/>
      <c r="V835" s="50"/>
      <c r="W835" s="50"/>
      <c r="X835" s="50"/>
      <c r="Y835" s="50"/>
      <c r="Z835" s="50"/>
      <c r="AA835" s="50"/>
      <c r="AB835" s="50"/>
      <c r="AC835" s="50"/>
      <c r="AF835"/>
      <c r="AG835"/>
      <c r="AH835" s="66"/>
      <c r="AJ835"/>
    </row>
    <row r="836" spans="1:36" ht="15" x14ac:dyDescent="0.25">
      <c r="A836"/>
      <c r="B836"/>
      <c r="C836"/>
      <c r="D836" s="43"/>
      <c r="E836" s="44"/>
      <c r="F836" s="45"/>
      <c r="G836" s="46"/>
      <c r="H836" s="17"/>
      <c r="I836" s="21"/>
      <c r="J836" s="22"/>
      <c r="K836" s="17"/>
      <c r="L836" s="21"/>
      <c r="M836" s="22"/>
      <c r="N836" s="47"/>
      <c r="O836" s="48"/>
      <c r="P836" s="48"/>
      <c r="Q836"/>
      <c r="R836"/>
      <c r="S836"/>
      <c r="AF836"/>
      <c r="AG836"/>
    </row>
    <row r="837" spans="1:36" ht="15" x14ac:dyDescent="0.25">
      <c r="A837"/>
      <c r="B837"/>
      <c r="C837"/>
      <c r="D837" s="43"/>
      <c r="E837" s="44"/>
      <c r="F837" s="45"/>
      <c r="G837" s="46"/>
      <c r="H837" s="17"/>
      <c r="I837" s="21"/>
      <c r="J837" s="22"/>
      <c r="K837" s="17"/>
      <c r="L837" s="21"/>
      <c r="M837" s="22"/>
      <c r="N837" s="47"/>
      <c r="O837" s="48"/>
      <c r="P837" s="48"/>
      <c r="Q837"/>
      <c r="R837"/>
      <c r="S837"/>
      <c r="AF837"/>
      <c r="AG837"/>
    </row>
    <row r="838" spans="1:36" ht="15" x14ac:dyDescent="0.25">
      <c r="A838"/>
      <c r="B838"/>
      <c r="C838"/>
      <c r="D838" s="43"/>
      <c r="E838" s="44"/>
      <c r="F838" s="45"/>
      <c r="G838" s="46"/>
      <c r="H838" s="17"/>
      <c r="I838" s="21"/>
      <c r="J838" s="22"/>
      <c r="K838" s="17"/>
      <c r="L838" s="21"/>
      <c r="M838" s="22"/>
      <c r="N838" s="47"/>
      <c r="O838" s="48"/>
      <c r="P838" s="48"/>
      <c r="Q838"/>
      <c r="R838"/>
      <c r="S838"/>
      <c r="AF838"/>
      <c r="AG838"/>
    </row>
    <row r="839" spans="1:36" ht="15" x14ac:dyDescent="0.25">
      <c r="A839"/>
      <c r="B839"/>
      <c r="C839"/>
      <c r="D839" s="43"/>
      <c r="E839" s="44"/>
      <c r="F839" s="45"/>
      <c r="G839" s="46"/>
      <c r="H839" s="17"/>
      <c r="I839" s="21"/>
      <c r="J839" s="22"/>
      <c r="K839" s="17"/>
      <c r="L839" s="21"/>
      <c r="M839" s="22"/>
      <c r="N839" s="47"/>
      <c r="O839" s="48"/>
      <c r="P839" s="48"/>
      <c r="Q839"/>
      <c r="R839"/>
      <c r="S839"/>
      <c r="AF839"/>
      <c r="AG839"/>
    </row>
    <row r="840" spans="1:36" ht="15" x14ac:dyDescent="0.25">
      <c r="A840"/>
      <c r="B840"/>
      <c r="C840"/>
      <c r="D840" s="43"/>
      <c r="E840" s="44"/>
      <c r="F840" s="45"/>
      <c r="G840" s="46"/>
      <c r="H840" s="17"/>
      <c r="I840" s="21"/>
      <c r="J840" s="22"/>
      <c r="K840" s="17"/>
      <c r="L840" s="21"/>
      <c r="M840" s="22"/>
      <c r="N840" s="47"/>
      <c r="O840" s="48"/>
      <c r="P840" s="48"/>
      <c r="Q840"/>
      <c r="R840"/>
      <c r="S840"/>
      <c r="AF840"/>
      <c r="AG840"/>
    </row>
    <row r="841" spans="1:36" ht="15" x14ac:dyDescent="0.25">
      <c r="A841"/>
      <c r="B841"/>
      <c r="C841"/>
      <c r="D841" s="43"/>
      <c r="E841" s="44"/>
      <c r="F841" s="45"/>
      <c r="G841" s="46"/>
      <c r="H841" s="17"/>
      <c r="I841" s="21"/>
      <c r="J841" s="22"/>
      <c r="K841" s="17"/>
      <c r="L841" s="21"/>
      <c r="M841" s="22"/>
      <c r="N841" s="47"/>
      <c r="O841" s="48"/>
      <c r="P841" s="48"/>
      <c r="Q841"/>
      <c r="R841"/>
      <c r="S841"/>
      <c r="AF841"/>
      <c r="AG841"/>
    </row>
    <row r="842" spans="1:36" ht="15" x14ac:dyDescent="0.25">
      <c r="A842"/>
      <c r="B842"/>
      <c r="C842"/>
      <c r="D842" s="43"/>
      <c r="E842" s="44"/>
      <c r="F842" s="45"/>
      <c r="G842" s="46"/>
      <c r="H842" s="17"/>
      <c r="I842" s="21"/>
      <c r="J842" s="22"/>
      <c r="K842" s="17"/>
      <c r="L842" s="21"/>
      <c r="M842" s="22"/>
      <c r="N842" s="47"/>
      <c r="O842" s="48"/>
      <c r="P842" s="48"/>
      <c r="Q842"/>
      <c r="R842"/>
      <c r="S842"/>
      <c r="AF842"/>
      <c r="AG842"/>
    </row>
    <row r="843" spans="1:36" ht="15" x14ac:dyDescent="0.25">
      <c r="A843"/>
      <c r="B843"/>
      <c r="C843"/>
      <c r="D843" s="43"/>
      <c r="E843" s="44"/>
      <c r="F843" s="45"/>
      <c r="G843" s="46"/>
      <c r="H843" s="17"/>
      <c r="I843" s="21"/>
      <c r="J843" s="22"/>
      <c r="K843" s="17"/>
      <c r="L843" s="21"/>
      <c r="M843" s="22"/>
      <c r="N843" s="47"/>
      <c r="O843" s="48"/>
      <c r="P843" s="48"/>
      <c r="Q843"/>
      <c r="R843"/>
      <c r="S843"/>
      <c r="AF843"/>
      <c r="AG843"/>
    </row>
    <row r="844" spans="1:36" ht="15" x14ac:dyDescent="0.25">
      <c r="A844"/>
      <c r="B844"/>
      <c r="C844"/>
      <c r="D844" s="43"/>
      <c r="E844" s="44"/>
      <c r="F844" s="45"/>
      <c r="G844" s="46"/>
      <c r="H844" s="17"/>
      <c r="I844" s="21"/>
      <c r="J844" s="22"/>
      <c r="K844" s="17"/>
      <c r="L844" s="21"/>
      <c r="M844" s="22"/>
      <c r="N844" s="47"/>
      <c r="O844" s="48"/>
      <c r="P844" s="48"/>
      <c r="Q844"/>
      <c r="R844"/>
      <c r="S844"/>
      <c r="AF844"/>
      <c r="AG844"/>
    </row>
    <row r="845" spans="1:36" ht="15" x14ac:dyDescent="0.25">
      <c r="A845"/>
      <c r="B845"/>
      <c r="C845"/>
      <c r="D845" s="43"/>
      <c r="E845" s="44"/>
      <c r="F845" s="45"/>
      <c r="G845" s="46"/>
      <c r="H845" s="17"/>
      <c r="I845" s="21"/>
      <c r="J845" s="22"/>
      <c r="K845" s="17"/>
      <c r="L845" s="21"/>
      <c r="M845" s="22"/>
      <c r="N845" s="47"/>
      <c r="O845" s="48"/>
      <c r="P845" s="48"/>
      <c r="Q845"/>
      <c r="R845"/>
      <c r="S845"/>
      <c r="AF845"/>
      <c r="AG845"/>
    </row>
    <row r="846" spans="1:36" ht="15" x14ac:dyDescent="0.25">
      <c r="A846"/>
      <c r="B846"/>
      <c r="C846"/>
      <c r="D846" s="43"/>
      <c r="E846" s="44"/>
      <c r="F846" s="45"/>
      <c r="G846" s="46"/>
      <c r="H846" s="17"/>
      <c r="I846" s="21"/>
      <c r="J846" s="22"/>
      <c r="K846" s="17"/>
      <c r="L846" s="21"/>
      <c r="M846" s="22"/>
      <c r="N846" s="47"/>
      <c r="O846" s="48"/>
      <c r="P846" s="48"/>
      <c r="Q846"/>
      <c r="R846"/>
      <c r="S846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9"/>
      <c r="O847" s="30"/>
      <c r="P847" s="30"/>
      <c r="Q847"/>
      <c r="R847"/>
      <c r="S847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9"/>
      <c r="O848" s="30"/>
      <c r="P848" s="30"/>
      <c r="Q848"/>
      <c r="R848"/>
      <c r="S8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9"/>
      <c r="O849" s="30"/>
      <c r="P849" s="30"/>
      <c r="Q849"/>
      <c r="R849"/>
      <c r="S849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9"/>
      <c r="O850" s="30"/>
      <c r="P850" s="30"/>
      <c r="Q850"/>
      <c r="R850"/>
      <c r="S850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9"/>
      <c r="O851" s="30"/>
      <c r="P851" s="30"/>
      <c r="Q851"/>
      <c r="R851"/>
      <c r="S851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9"/>
      <c r="O852" s="30"/>
      <c r="P852" s="30"/>
      <c r="Q852"/>
      <c r="R852"/>
      <c r="S852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9"/>
      <c r="O853" s="30"/>
      <c r="P853" s="30"/>
      <c r="Q853"/>
      <c r="R853"/>
      <c r="S853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9"/>
      <c r="O854" s="30"/>
      <c r="P854" s="30"/>
      <c r="Q854"/>
      <c r="R854"/>
      <c r="S854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9"/>
      <c r="O855" s="30"/>
      <c r="P855" s="30"/>
      <c r="Q855"/>
      <c r="R855"/>
      <c r="S855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9"/>
      <c r="O856" s="30"/>
      <c r="P856" s="30"/>
      <c r="Q856"/>
      <c r="R856"/>
      <c r="S856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9"/>
      <c r="O857" s="30"/>
      <c r="P857" s="30"/>
      <c r="Q857"/>
      <c r="R857"/>
      <c r="S857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9"/>
      <c r="O858" s="30"/>
      <c r="P858" s="30"/>
      <c r="Q858"/>
      <c r="R858"/>
      <c r="S858" s="3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9"/>
      <c r="O859" s="30"/>
      <c r="P859" s="30"/>
      <c r="Q859"/>
      <c r="R859"/>
      <c r="S859" s="3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9"/>
      <c r="O860" s="30"/>
      <c r="P860" s="30"/>
      <c r="Q860"/>
      <c r="R860"/>
      <c r="S860" s="3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9"/>
      <c r="O861" s="30"/>
      <c r="P861" s="30"/>
      <c r="Q861"/>
      <c r="R861"/>
      <c r="S861" s="3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9"/>
      <c r="O862" s="30"/>
      <c r="P862" s="30"/>
      <c r="Q862"/>
      <c r="R862"/>
      <c r="S862" s="3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9"/>
      <c r="O863" s="30"/>
      <c r="P863" s="30"/>
      <c r="Q863"/>
      <c r="R863"/>
      <c r="S863" s="3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9"/>
      <c r="O864" s="30"/>
      <c r="P864" s="30"/>
      <c r="Q864"/>
      <c r="R864"/>
      <c r="S864" s="3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9"/>
      <c r="O865" s="30"/>
      <c r="P865" s="30"/>
      <c r="Q865"/>
      <c r="R865"/>
      <c r="S865" s="3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9"/>
      <c r="O866" s="30"/>
      <c r="P866" s="30"/>
      <c r="Q866"/>
      <c r="R866"/>
      <c r="S866" s="3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9"/>
      <c r="O867" s="30"/>
      <c r="P867" s="30"/>
      <c r="Q867"/>
      <c r="R867"/>
      <c r="S867" s="3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9"/>
      <c r="O868" s="30"/>
      <c r="P868" s="30"/>
      <c r="Q868"/>
      <c r="R868"/>
      <c r="S868" s="3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9"/>
      <c r="O869" s="30"/>
      <c r="P869" s="30"/>
      <c r="Q869"/>
      <c r="R869"/>
      <c r="S869" s="3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9"/>
      <c r="O870" s="30"/>
      <c r="P870" s="30"/>
      <c r="Q870"/>
      <c r="R870"/>
      <c r="S870" s="3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9"/>
      <c r="O871" s="30"/>
      <c r="P871" s="30"/>
      <c r="Q871"/>
      <c r="R871"/>
      <c r="S871" s="3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9"/>
      <c r="O872" s="30"/>
      <c r="P872" s="30"/>
      <c r="Q872"/>
      <c r="R872"/>
      <c r="S872" s="3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9"/>
      <c r="O873" s="30"/>
      <c r="P873" s="30"/>
      <c r="Q873"/>
      <c r="R873"/>
      <c r="S873" s="3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9"/>
      <c r="O874" s="30"/>
      <c r="P874" s="30"/>
      <c r="Q874"/>
      <c r="R874"/>
      <c r="S874" s="3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9"/>
      <c r="O875" s="30"/>
      <c r="P875" s="30"/>
      <c r="Q875"/>
      <c r="R875"/>
      <c r="S875" s="3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9"/>
      <c r="O876" s="30"/>
      <c r="P876" s="30"/>
      <c r="Q876"/>
      <c r="R876"/>
      <c r="S876" s="3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9"/>
      <c r="O877" s="30"/>
      <c r="P877" s="30"/>
      <c r="Q877"/>
      <c r="R877"/>
      <c r="S877" s="3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9"/>
      <c r="O878" s="30"/>
      <c r="P878" s="30"/>
      <c r="Q878"/>
      <c r="R878"/>
      <c r="S878" s="3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9"/>
      <c r="O879" s="30"/>
      <c r="P879" s="30"/>
      <c r="Q879"/>
      <c r="R879"/>
      <c r="S879" s="3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9"/>
      <c r="O880" s="30"/>
      <c r="P880" s="30"/>
      <c r="Q880"/>
      <c r="R880"/>
      <c r="S880" s="3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9"/>
      <c r="O881" s="30"/>
      <c r="P881" s="30"/>
      <c r="Q881"/>
      <c r="R881"/>
      <c r="S881" s="3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9"/>
      <c r="O882" s="30"/>
      <c r="P882" s="30"/>
      <c r="Q882"/>
      <c r="R882"/>
      <c r="S882" s="3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9"/>
      <c r="O883" s="30"/>
      <c r="P883" s="30"/>
      <c r="Q883"/>
      <c r="R883"/>
      <c r="S883" s="3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9"/>
      <c r="O884" s="30"/>
      <c r="P884" s="30"/>
      <c r="Q884"/>
      <c r="R884"/>
      <c r="S884" s="3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9"/>
      <c r="O885" s="30"/>
      <c r="P885" s="30"/>
      <c r="Q885"/>
      <c r="R885"/>
      <c r="S885" s="3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9"/>
      <c r="O886" s="30"/>
      <c r="P886" s="30"/>
      <c r="Q886"/>
      <c r="R886"/>
      <c r="S886" s="3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9"/>
      <c r="O887" s="30"/>
      <c r="P887" s="30"/>
      <c r="Q887"/>
      <c r="R887"/>
      <c r="S887" s="3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9"/>
      <c r="O888" s="30"/>
      <c r="P888" s="30"/>
      <c r="Q888"/>
      <c r="R888"/>
      <c r="S888" s="3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9"/>
      <c r="O889" s="30"/>
      <c r="P889" s="30"/>
      <c r="Q889"/>
      <c r="R889"/>
      <c r="S889" s="3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9"/>
      <c r="O890" s="30"/>
      <c r="P890" s="30"/>
      <c r="Q890"/>
      <c r="R890"/>
      <c r="S890" s="3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9"/>
      <c r="O891" s="30"/>
      <c r="P891" s="30"/>
      <c r="Q891"/>
      <c r="R891"/>
      <c r="S891" s="3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9"/>
      <c r="O892" s="30"/>
      <c r="P892" s="30"/>
      <c r="Q892"/>
      <c r="R892"/>
      <c r="S892" s="3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9"/>
      <c r="O893" s="30"/>
      <c r="P893" s="30"/>
      <c r="Q893"/>
      <c r="R893"/>
      <c r="S893" s="3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9"/>
      <c r="O894" s="30"/>
      <c r="P894" s="30"/>
      <c r="Q894"/>
      <c r="R894"/>
      <c r="S894" s="3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9"/>
      <c r="O895" s="30"/>
      <c r="P895" s="30"/>
      <c r="Q895"/>
      <c r="R895"/>
      <c r="S895" s="3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9"/>
      <c r="O896" s="30"/>
      <c r="P896" s="30"/>
      <c r="Q896"/>
      <c r="R896"/>
      <c r="S896" s="3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9"/>
      <c r="O897" s="30"/>
      <c r="P897" s="30"/>
      <c r="Q897"/>
      <c r="R897"/>
      <c r="S897" s="3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9"/>
      <c r="O898" s="30"/>
      <c r="P898" s="30"/>
      <c r="Q898"/>
      <c r="R898"/>
      <c r="S898" s="3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9"/>
      <c r="O899" s="30"/>
      <c r="P899" s="30"/>
      <c r="Q899"/>
      <c r="R899"/>
      <c r="S899" s="3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9"/>
      <c r="O900" s="30"/>
      <c r="P900" s="30"/>
      <c r="Q900"/>
      <c r="R900"/>
      <c r="S900" s="3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9"/>
      <c r="O901" s="30"/>
      <c r="P901" s="30"/>
      <c r="Q901"/>
      <c r="R901"/>
      <c r="S901" s="3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9"/>
      <c r="O902" s="30"/>
      <c r="P902" s="30"/>
      <c r="Q902"/>
      <c r="R902"/>
      <c r="S902" s="3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9"/>
      <c r="O903" s="30"/>
      <c r="P903" s="30"/>
      <c r="Q903"/>
      <c r="R903"/>
      <c r="S903" s="3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9"/>
      <c r="O904" s="30"/>
      <c r="P904" s="30"/>
      <c r="Q904"/>
      <c r="R904"/>
      <c r="S904" s="3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9"/>
      <c r="O905" s="30"/>
      <c r="P905" s="30"/>
      <c r="Q905"/>
      <c r="R905"/>
      <c r="S905" s="3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9"/>
      <c r="O906" s="30"/>
      <c r="P906" s="30"/>
      <c r="Q906"/>
      <c r="R906"/>
      <c r="S906" s="3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9"/>
      <c r="O907" s="30"/>
      <c r="P907" s="30"/>
      <c r="Q907"/>
      <c r="R907"/>
      <c r="S907" s="3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9"/>
      <c r="O908" s="30"/>
      <c r="P908" s="30"/>
      <c r="Q908"/>
      <c r="R908"/>
      <c r="S908" s="3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9"/>
      <c r="O909" s="30"/>
      <c r="P909" s="30"/>
      <c r="Q909"/>
      <c r="R909"/>
      <c r="S909" s="3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9"/>
      <c r="O910" s="30"/>
      <c r="P910" s="30"/>
      <c r="Q910"/>
      <c r="R910"/>
      <c r="S910" s="3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9"/>
      <c r="O911" s="30"/>
      <c r="P911" s="30"/>
      <c r="Q911"/>
      <c r="R911"/>
      <c r="S911" s="3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9"/>
      <c r="O912" s="30"/>
      <c r="P912" s="30"/>
      <c r="Q912"/>
      <c r="R912"/>
      <c r="S912" s="3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9"/>
      <c r="O913" s="30"/>
      <c r="P913" s="30"/>
      <c r="Q913"/>
      <c r="R913"/>
      <c r="S913" s="3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9"/>
      <c r="O914" s="30"/>
      <c r="P914" s="30"/>
      <c r="Q914"/>
      <c r="R914"/>
      <c r="S914" s="3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9"/>
      <c r="O915" s="30"/>
      <c r="P915" s="30"/>
      <c r="Q915"/>
      <c r="R915"/>
      <c r="S915" s="3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9"/>
      <c r="O916" s="30"/>
      <c r="P916" s="30"/>
      <c r="Q916"/>
      <c r="R916"/>
      <c r="S916" s="3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9"/>
      <c r="O917" s="30"/>
      <c r="P917" s="30"/>
      <c r="Q917"/>
      <c r="R917"/>
      <c r="S917" s="3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9"/>
      <c r="O918" s="30"/>
      <c r="P918" s="30"/>
      <c r="Q918"/>
      <c r="R918"/>
      <c r="S918" s="3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9"/>
      <c r="O919" s="30"/>
      <c r="P919" s="30"/>
      <c r="Q919"/>
      <c r="R919"/>
      <c r="S919" s="3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9"/>
      <c r="O920" s="30"/>
      <c r="P920" s="30"/>
      <c r="Q920"/>
      <c r="R920"/>
      <c r="S920" s="3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9"/>
      <c r="O921" s="30"/>
      <c r="P921" s="30"/>
      <c r="Q921"/>
      <c r="R921"/>
      <c r="S921" s="3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9"/>
      <c r="O922" s="30"/>
      <c r="P922" s="30"/>
      <c r="Q922"/>
      <c r="R922"/>
      <c r="S922" s="3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9"/>
      <c r="O923" s="30"/>
      <c r="P923" s="30"/>
      <c r="Q923"/>
      <c r="R923"/>
      <c r="S923" s="3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9"/>
      <c r="O924" s="30"/>
      <c r="P924" s="30"/>
      <c r="Q924"/>
      <c r="R924"/>
      <c r="S924" s="3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9"/>
      <c r="O925" s="30"/>
      <c r="P925" s="30"/>
      <c r="Q925"/>
      <c r="R925"/>
      <c r="S925" s="3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9"/>
      <c r="O926" s="30"/>
      <c r="P926" s="30"/>
      <c r="Q926"/>
      <c r="R926"/>
      <c r="S926" s="3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9"/>
      <c r="O927" s="30"/>
      <c r="P927" s="30"/>
      <c r="Q927"/>
      <c r="R927"/>
      <c r="S927" s="3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9"/>
      <c r="O928" s="30"/>
      <c r="P928" s="30"/>
      <c r="Q928"/>
      <c r="R928"/>
      <c r="S928" s="3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9"/>
      <c r="O929" s="30"/>
      <c r="P929" s="30"/>
      <c r="Q929"/>
      <c r="R929"/>
      <c r="S929" s="3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9"/>
      <c r="O930" s="30"/>
      <c r="P930" s="30"/>
      <c r="Q930"/>
      <c r="R930"/>
      <c r="S930" s="38"/>
    </row>
    <row r="931" spans="1:35" s="50" customFormat="1" ht="15" x14ac:dyDescent="0.25">
      <c r="A931" s="42"/>
      <c r="B931" s="42"/>
      <c r="C931" s="42"/>
      <c r="D931" s="43"/>
      <c r="E931" s="44"/>
      <c r="F931" s="45"/>
      <c r="G931" s="46"/>
      <c r="H931" s="44"/>
      <c r="I931" s="45"/>
      <c r="J931" s="46"/>
      <c r="K931" s="44"/>
      <c r="L931" s="45"/>
      <c r="M931" s="46"/>
      <c r="N931" s="47"/>
      <c r="O931" s="48"/>
      <c r="P931" s="48"/>
      <c r="Q931" s="42"/>
      <c r="R931" s="42"/>
      <c r="S931" s="52"/>
      <c r="AD931" s="51"/>
      <c r="AE931" s="51"/>
      <c r="AH931" s="51"/>
      <c r="AI931" s="51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9"/>
      <c r="O932" s="30"/>
      <c r="P932" s="30"/>
      <c r="Q932"/>
      <c r="R932"/>
      <c r="S932" s="3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9"/>
      <c r="O933" s="30"/>
      <c r="P933" s="30"/>
      <c r="Q933"/>
      <c r="R933"/>
      <c r="S933" s="3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9"/>
      <c r="O934" s="30"/>
      <c r="P934" s="30"/>
      <c r="Q934"/>
      <c r="R934"/>
      <c r="S934" s="3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9"/>
      <c r="O935" s="30"/>
      <c r="P935" s="30"/>
      <c r="Q935"/>
      <c r="R935"/>
      <c r="S935" s="3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9"/>
      <c r="O936" s="30"/>
      <c r="P936" s="30"/>
      <c r="Q936"/>
      <c r="R936"/>
      <c r="S936" s="3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9"/>
      <c r="O937" s="30"/>
      <c r="P937" s="30"/>
      <c r="Q937"/>
      <c r="R937"/>
      <c r="S937" s="3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9"/>
      <c r="O938" s="30"/>
      <c r="P938" s="30"/>
      <c r="Q938"/>
      <c r="R938"/>
      <c r="S938" s="3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9"/>
      <c r="O939" s="30"/>
      <c r="P939" s="30"/>
      <c r="Q939"/>
      <c r="R939"/>
      <c r="S939" s="3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9"/>
      <c r="O940" s="30"/>
      <c r="P940" s="30"/>
      <c r="Q940"/>
      <c r="R940"/>
      <c r="S940" s="3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9"/>
      <c r="O941" s="30"/>
      <c r="P941" s="30"/>
      <c r="Q941"/>
      <c r="R941"/>
      <c r="S941" s="3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9"/>
      <c r="O942" s="30"/>
      <c r="P942" s="30"/>
      <c r="Q942"/>
      <c r="R942"/>
      <c r="S942" s="3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9"/>
      <c r="O943" s="30"/>
      <c r="P943" s="30"/>
      <c r="Q943"/>
      <c r="R943"/>
      <c r="S943" s="3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9"/>
      <c r="O944" s="30"/>
      <c r="P944" s="30"/>
      <c r="Q944"/>
      <c r="R944"/>
      <c r="S944" s="3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9"/>
      <c r="O945" s="30"/>
      <c r="P945" s="30"/>
      <c r="Q945"/>
      <c r="R945"/>
      <c r="S945" s="3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9"/>
      <c r="O946" s="30"/>
      <c r="P946" s="30"/>
      <c r="Q946"/>
      <c r="R946"/>
      <c r="S946" s="3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9"/>
      <c r="O947" s="30"/>
      <c r="P947" s="30"/>
      <c r="Q947"/>
      <c r="R947"/>
      <c r="S947" s="3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9"/>
      <c r="O948" s="30"/>
      <c r="P948" s="30"/>
      <c r="Q948"/>
      <c r="R948"/>
      <c r="S948" s="3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9"/>
      <c r="O949" s="30"/>
      <c r="P949" s="30"/>
      <c r="Q949"/>
      <c r="R949"/>
      <c r="S949" s="3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9"/>
      <c r="O950" s="30"/>
      <c r="P950" s="30"/>
      <c r="Q950"/>
      <c r="R950"/>
      <c r="S950" s="3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9"/>
      <c r="O951" s="30"/>
      <c r="P951" s="30"/>
      <c r="Q951"/>
      <c r="R951"/>
      <c r="S951" s="3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9"/>
      <c r="O952" s="30"/>
      <c r="P952" s="30"/>
      <c r="Q952"/>
      <c r="R952"/>
      <c r="S952" s="3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9"/>
      <c r="O953" s="30"/>
      <c r="P953" s="30"/>
      <c r="Q953"/>
      <c r="R953"/>
      <c r="S953" s="3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9"/>
      <c r="O954" s="30"/>
      <c r="P954" s="30"/>
      <c r="Q954"/>
      <c r="R954"/>
      <c r="S954" s="3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9"/>
      <c r="O955" s="30"/>
      <c r="P955" s="30"/>
      <c r="Q955"/>
      <c r="R955"/>
      <c r="S955" s="3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9"/>
      <c r="O956" s="30"/>
      <c r="P956" s="30"/>
      <c r="Q956"/>
      <c r="R956"/>
      <c r="S956" s="3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9"/>
      <c r="O957" s="30"/>
      <c r="P957" s="30"/>
      <c r="Q957"/>
      <c r="R957"/>
      <c r="S957" s="3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9"/>
      <c r="O958" s="30"/>
      <c r="P958" s="30"/>
      <c r="Q958"/>
      <c r="R958"/>
      <c r="S958" s="3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9"/>
      <c r="O959" s="30"/>
      <c r="P959" s="30"/>
      <c r="Q959"/>
      <c r="R959"/>
      <c r="S959" s="3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9"/>
      <c r="O960" s="30"/>
      <c r="P960" s="30"/>
      <c r="Q960"/>
      <c r="R960"/>
      <c r="S960" s="3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9"/>
      <c r="O961" s="30"/>
      <c r="P961" s="30"/>
      <c r="Q961"/>
      <c r="R961"/>
      <c r="S961" s="3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9"/>
      <c r="O962" s="30"/>
      <c r="P962" s="30"/>
      <c r="Q962"/>
      <c r="R962"/>
      <c r="S962" s="3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9"/>
      <c r="O963" s="30"/>
      <c r="P963" s="30"/>
      <c r="Q963"/>
      <c r="R963"/>
      <c r="S963" s="3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9"/>
      <c r="O964" s="30"/>
      <c r="P964" s="30"/>
      <c r="Q964"/>
      <c r="R964"/>
      <c r="S964" s="3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9"/>
      <c r="O965" s="30"/>
      <c r="P965" s="30"/>
      <c r="Q965"/>
      <c r="R965"/>
      <c r="S965" s="3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9"/>
      <c r="O966" s="30"/>
      <c r="P966" s="30"/>
      <c r="Q966"/>
      <c r="R966"/>
      <c r="S966" s="3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9"/>
      <c r="O967" s="30"/>
      <c r="P967" s="30"/>
      <c r="Q967"/>
      <c r="R967"/>
      <c r="S967" s="3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9"/>
      <c r="O968" s="30"/>
      <c r="P968" s="30"/>
      <c r="Q968"/>
      <c r="R968"/>
      <c r="S968" s="3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9"/>
      <c r="O969" s="30"/>
      <c r="P969" s="30"/>
      <c r="Q969"/>
      <c r="R969"/>
      <c r="S969" s="3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9"/>
      <c r="O970" s="30"/>
      <c r="P970" s="30"/>
      <c r="Q970"/>
      <c r="R970"/>
      <c r="S970" s="3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9"/>
      <c r="O971" s="30"/>
      <c r="P971" s="30"/>
      <c r="Q971"/>
      <c r="R971"/>
      <c r="S971" s="3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9"/>
      <c r="O972" s="30"/>
      <c r="P972" s="30"/>
      <c r="Q972"/>
      <c r="R972"/>
      <c r="S972" s="3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9"/>
      <c r="O973" s="30"/>
      <c r="P973" s="30"/>
      <c r="Q973"/>
      <c r="R973"/>
      <c r="S973" s="3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9"/>
      <c r="O974" s="30"/>
      <c r="P974" s="30"/>
      <c r="Q974"/>
      <c r="R974"/>
      <c r="S974" s="3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9"/>
      <c r="O975" s="30"/>
      <c r="P975" s="30"/>
      <c r="Q975"/>
      <c r="R975"/>
      <c r="S975" s="3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9"/>
      <c r="O976" s="30"/>
      <c r="P976" s="30"/>
      <c r="Q976"/>
      <c r="R976"/>
      <c r="S976" s="3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9"/>
      <c r="O977" s="30"/>
      <c r="P977" s="30"/>
      <c r="Q977"/>
      <c r="R977"/>
      <c r="S977" s="3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9"/>
      <c r="O978" s="30"/>
      <c r="P978" s="30"/>
      <c r="Q978"/>
      <c r="R978"/>
      <c r="S978" s="3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9"/>
      <c r="O979" s="30"/>
      <c r="P979" s="30"/>
      <c r="Q979"/>
      <c r="R979"/>
      <c r="S979" s="3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9"/>
      <c r="O980" s="30"/>
      <c r="P980" s="30"/>
      <c r="Q980"/>
      <c r="R980"/>
      <c r="S980" s="3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9"/>
      <c r="O981" s="30"/>
      <c r="P981" s="30"/>
      <c r="Q981"/>
      <c r="R981"/>
      <c r="S981" s="3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9"/>
      <c r="O982" s="30"/>
      <c r="P982" s="30"/>
      <c r="Q982"/>
      <c r="R982"/>
      <c r="S982" s="3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9"/>
      <c r="O983" s="30"/>
      <c r="P983" s="30"/>
      <c r="Q983"/>
      <c r="R983"/>
      <c r="S983" s="3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9"/>
      <c r="O984" s="30"/>
      <c r="P984" s="30"/>
      <c r="Q984"/>
      <c r="R984"/>
      <c r="S984" s="3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9"/>
      <c r="O985" s="30"/>
      <c r="P985" s="30"/>
      <c r="Q985"/>
      <c r="R985"/>
      <c r="S985" s="3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9"/>
      <c r="O986" s="30"/>
      <c r="P986" s="30"/>
      <c r="Q986"/>
      <c r="R986"/>
      <c r="S986" s="3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9"/>
      <c r="O987" s="30"/>
      <c r="P987" s="30"/>
      <c r="Q987"/>
      <c r="R987"/>
      <c r="S987" s="3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9"/>
      <c r="O988" s="30"/>
      <c r="P988" s="30"/>
      <c r="Q988"/>
      <c r="R988"/>
      <c r="S988" s="3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9"/>
      <c r="O989" s="30"/>
      <c r="P989" s="30"/>
      <c r="Q989"/>
      <c r="R989"/>
      <c r="S989" s="3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9"/>
      <c r="O990" s="30"/>
      <c r="P990" s="30"/>
      <c r="Q990"/>
      <c r="R990"/>
      <c r="S990" s="3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9"/>
      <c r="O991" s="30"/>
      <c r="P991" s="30"/>
      <c r="Q991"/>
      <c r="R991"/>
      <c r="S991" s="3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9"/>
      <c r="O992" s="30"/>
      <c r="P992" s="30"/>
      <c r="Q992"/>
      <c r="R992"/>
      <c r="S992" s="38"/>
    </row>
    <row r="993" spans="4:18" ht="15" x14ac:dyDescent="0.25">
      <c r="D993" s="20" t="str">
        <f t="shared" ref="D993:D995" si="80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80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80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tabSelected="1"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216</v>
      </c>
      <c r="B1" t="s">
        <v>217</v>
      </c>
      <c r="C1" t="s">
        <v>218</v>
      </c>
      <c r="D1" t="s">
        <v>219</v>
      </c>
      <c r="E1" t="s">
        <v>220</v>
      </c>
      <c r="F1" t="s">
        <v>221</v>
      </c>
      <c r="G1" t="s">
        <v>222</v>
      </c>
      <c r="H1" t="s">
        <v>223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56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56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56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56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2021-04-20T17:33:23Z</dcterms:modified>
</cp:coreProperties>
</file>